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Práce\my\Chopin\revize 2020-04-06\"/>
    </mc:Choice>
  </mc:AlternateContent>
  <xr:revisionPtr revIDLastSave="0" documentId="13_ncr:1_{3F9662AF-900E-4B60-8789-A64A91F64868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Krycí list" sheetId="13" r:id="rId1"/>
    <sheet name="Pokyny pro vypl." sheetId="14" r:id="rId2"/>
    <sheet name="Rekapitulace stavby" sheetId="1" r:id="rId3"/>
    <sheet name="SO 01 - Demolice spojovac..." sheetId="2" r:id="rId4"/>
    <sheet name="SO 02 - Budova A - staveb..." sheetId="3" r:id="rId5"/>
    <sheet name="SO 03 - Budova B - oprava..." sheetId="4" r:id="rId6"/>
    <sheet name="SO 04 - Budova B - staveb..." sheetId="5" r:id="rId7"/>
    <sheet name="SO 05 - Budova D - staveb..." sheetId="6" r:id="rId8"/>
    <sheet name="SO 06 - Dvůr - stavební a..." sheetId="7" r:id="rId9"/>
    <sheet name="SO 07 - Elektroinstalace" sheetId="8" r:id="rId10"/>
    <sheet name="SO 08 - Ústřední vytápění" sheetId="9" r:id="rId11"/>
    <sheet name="SO 09 - Vzduchotechnika" sheetId="10" r:id="rId12"/>
    <sheet name="SO 10 - Zdravotechnika" sheetId="11" r:id="rId13"/>
    <sheet name="OST - Vedlejší a ostatní ..." sheetId="12" r:id="rId14"/>
  </sheets>
  <definedNames>
    <definedName name="_xlnm._FilterDatabase" localSheetId="13" hidden="1">'OST - Vedlejší a ostatní ...'!$C$120:$K$142</definedName>
    <definedName name="_xlnm._FilterDatabase" localSheetId="3" hidden="1">'SO 01 - Demolice spojovac...'!$C$125:$K$250</definedName>
    <definedName name="_xlnm._FilterDatabase" localSheetId="4" hidden="1">'SO 02 - Budova A - staveb...'!$C$127:$K$379</definedName>
    <definedName name="_xlnm._FilterDatabase" localSheetId="5" hidden="1">'SO 03 - Budova B - oprava...'!$C$132:$K$673</definedName>
    <definedName name="_xlnm._FilterDatabase" localSheetId="6" hidden="1">'SO 04 - Budova B - staveb...'!$C$140:$K$1599</definedName>
    <definedName name="_xlnm._FilterDatabase" localSheetId="7" hidden="1">'SO 05 - Budova D - staveb...'!$C$133:$K$674</definedName>
    <definedName name="_xlnm._FilterDatabase" localSheetId="8" hidden="1">'SO 06 - Dvůr - stavební a...'!$C$127:$K$497</definedName>
    <definedName name="_xlnm._FilterDatabase" localSheetId="9" hidden="1">'SO 07 - Elektroinstalace'!$C$131:$K$365</definedName>
    <definedName name="_xlnm._FilterDatabase" localSheetId="10" hidden="1">'SO 08 - Ústřední vytápění'!$C$120:$K$160</definedName>
    <definedName name="_xlnm._FilterDatabase" localSheetId="11" hidden="1">'SO 09 - Vzduchotechnika'!$C$119:$K$134</definedName>
    <definedName name="_xlnm._FilterDatabase" localSheetId="12" hidden="1">'SO 10 - Zdravotechnika'!$C$123:$K$283</definedName>
    <definedName name="_xlnm.Print_Titles" localSheetId="13">'OST - Vedlejší a ostatní ...'!$120:$120</definedName>
    <definedName name="_xlnm.Print_Titles" localSheetId="2">'Rekapitulace stavby'!$92:$92</definedName>
    <definedName name="_xlnm.Print_Titles" localSheetId="3">'SO 01 - Demolice spojovac...'!$125:$125</definedName>
    <definedName name="_xlnm.Print_Titles" localSheetId="4">'SO 02 - Budova A - staveb...'!$127:$127</definedName>
    <definedName name="_xlnm.Print_Titles" localSheetId="5">'SO 03 - Budova B - oprava...'!$132:$132</definedName>
    <definedName name="_xlnm.Print_Titles" localSheetId="6">'SO 04 - Budova B - staveb...'!$140:$140</definedName>
    <definedName name="_xlnm.Print_Titles" localSheetId="7">'SO 05 - Budova D - staveb...'!$133:$133</definedName>
    <definedName name="_xlnm.Print_Titles" localSheetId="8">'SO 06 - Dvůr - stavební a...'!$127:$127</definedName>
    <definedName name="_xlnm.Print_Titles" localSheetId="9">'SO 07 - Elektroinstalace'!$131:$131</definedName>
    <definedName name="_xlnm.Print_Titles" localSheetId="10">'SO 08 - Ústřední vytápění'!$120:$120</definedName>
    <definedName name="_xlnm.Print_Titles" localSheetId="11">'SO 09 - Vzduchotechnika'!$119:$119</definedName>
    <definedName name="_xlnm.Print_Titles" localSheetId="12">'SO 10 - Zdravotechnika'!$123:$123</definedName>
    <definedName name="_xlnm.Print_Area" localSheetId="0">'Krycí list'!$A$1:$M$56</definedName>
    <definedName name="_xlnm.Print_Area" localSheetId="13">'OST - Vedlejší a ostatní ...'!$C$4:$J$76,'OST - Vedlejší a ostatní ...'!$C$82:$J$102,'OST - Vedlejší a ostatní ...'!$C$108:$K$142</definedName>
    <definedName name="_xlnm.Print_Area" localSheetId="2">'Rekapitulace stavby'!$D$4:$AO$76,'Rekapitulace stavby'!$C$82:$AQ$106</definedName>
    <definedName name="_xlnm.Print_Area" localSheetId="3">'SO 01 - Demolice spojovac...'!$C$4:$J$76,'SO 01 - Demolice spojovac...'!$C$82:$J$107,'SO 01 - Demolice spojovac...'!$C$113:$K$250</definedName>
    <definedName name="_xlnm.Print_Area" localSheetId="4">'SO 02 - Budova A - staveb...'!$C$4:$J$76,'SO 02 - Budova A - staveb...'!$C$82:$J$109,'SO 02 - Budova A - staveb...'!$C$115:$K$379</definedName>
    <definedName name="_xlnm.Print_Area" localSheetId="5">'SO 03 - Budova B - oprava...'!$C$4:$J$76,'SO 03 - Budova B - oprava...'!$C$82:$J$114,'SO 03 - Budova B - oprava...'!$C$120:$K$673</definedName>
    <definedName name="_xlnm.Print_Area" localSheetId="6">'SO 04 - Budova B - staveb...'!$C$4:$J$76,'SO 04 - Budova B - staveb...'!$C$82:$J$122,'SO 04 - Budova B - staveb...'!$C$128:$K$1599</definedName>
    <definedName name="_xlnm.Print_Area" localSheetId="7">'SO 05 - Budova D - staveb...'!$C$4:$J$76,'SO 05 - Budova D - staveb...'!$C$82:$J$115,'SO 05 - Budova D - staveb...'!$C$121:$K$674</definedName>
    <definedName name="_xlnm.Print_Area" localSheetId="8">'SO 06 - Dvůr - stavební a...'!$C$4:$J$76,'SO 06 - Dvůr - stavební a...'!$C$82:$J$109,'SO 06 - Dvůr - stavební a...'!$C$115:$K$497</definedName>
    <definedName name="_xlnm.Print_Area" localSheetId="9">'SO 07 - Elektroinstalace'!$C$4:$J$76,'SO 07 - Elektroinstalace'!$C$82:$J$113,'SO 07 - Elektroinstalace'!$C$119:$K$365</definedName>
    <definedName name="_xlnm.Print_Area" localSheetId="10">'SO 08 - Ústřední vytápění'!$C$4:$J$76,'SO 08 - Ústřední vytápění'!$C$82:$J$102,'SO 08 - Ústřední vytápění'!$C$108:$K$160</definedName>
    <definedName name="_xlnm.Print_Area" localSheetId="11">'SO 09 - Vzduchotechnika'!$C$4:$J$76,'SO 09 - Vzduchotechnika'!$C$82:$J$101,'SO 09 - Vzduchotechnika'!$C$107:$K$134</definedName>
    <definedName name="_xlnm.Print_Area" localSheetId="12">'SO 10 - Zdravotechnika'!$C$4:$J$76,'SO 10 - Zdravotechnika'!$C$82:$J$105,'SO 10 - Zdravotechnika'!$C$111:$K$283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4" i="12" l="1"/>
  <c r="J24" i="12"/>
  <c r="J23" i="12"/>
  <c r="E24" i="11"/>
  <c r="J24" i="11"/>
  <c r="J23" i="11"/>
  <c r="E24" i="10"/>
  <c r="J24" i="10"/>
  <c r="J23" i="10"/>
  <c r="E24" i="9"/>
  <c r="J24" i="9"/>
  <c r="J23" i="9"/>
  <c r="E24" i="8"/>
  <c r="J24" i="8"/>
  <c r="J23" i="8"/>
  <c r="E24" i="7"/>
  <c r="J24" i="7"/>
  <c r="J23" i="7"/>
  <c r="E24" i="6"/>
  <c r="J24" i="6"/>
  <c r="J23" i="6"/>
  <c r="E24" i="5"/>
  <c r="J24" i="5"/>
  <c r="J23" i="5"/>
  <c r="E24" i="4"/>
  <c r="J24" i="4"/>
  <c r="J23" i="4"/>
  <c r="E24" i="3"/>
  <c r="J24" i="3"/>
  <c r="J23" i="3"/>
  <c r="E24" i="2" l="1"/>
  <c r="J24" i="2"/>
  <c r="J23" i="2"/>
  <c r="J37" i="12" l="1"/>
  <c r="J36" i="12"/>
  <c r="AY105" i="1" s="1"/>
  <c r="J35" i="12"/>
  <c r="AX105" i="1" s="1"/>
  <c r="BI141" i="12"/>
  <c r="BH141" i="12"/>
  <c r="BG141" i="12"/>
  <c r="BF141" i="12"/>
  <c r="T141" i="12"/>
  <c r="R141" i="12"/>
  <c r="P141" i="12"/>
  <c r="BK141" i="12"/>
  <c r="J141" i="12"/>
  <c r="BE141" i="12" s="1"/>
  <c r="BI140" i="12"/>
  <c r="BH140" i="12"/>
  <c r="BG140" i="12"/>
  <c r="BF140" i="12"/>
  <c r="T140" i="12"/>
  <c r="T139" i="12"/>
  <c r="R140" i="12"/>
  <c r="R139" i="12" s="1"/>
  <c r="P140" i="12"/>
  <c r="P139" i="12" s="1"/>
  <c r="BK140" i="12"/>
  <c r="BK139" i="12" s="1"/>
  <c r="J139" i="12" s="1"/>
  <c r="J101" i="12" s="1"/>
  <c r="J140" i="12"/>
  <c r="BE140" i="12"/>
  <c r="BI137" i="12"/>
  <c r="BH137" i="12"/>
  <c r="BG137" i="12"/>
  <c r="BF137" i="12"/>
  <c r="T137" i="12"/>
  <c r="R137" i="12"/>
  <c r="P137" i="12"/>
  <c r="BK137" i="12"/>
  <c r="BK135" i="12" s="1"/>
  <c r="J135" i="12" s="1"/>
  <c r="J100" i="12" s="1"/>
  <c r="J137" i="12"/>
  <c r="BE137" i="12" s="1"/>
  <c r="BI136" i="12"/>
  <c r="BH136" i="12"/>
  <c r="BG136" i="12"/>
  <c r="BF136" i="12"/>
  <c r="T136" i="12"/>
  <c r="T135" i="12" s="1"/>
  <c r="R136" i="12"/>
  <c r="R135" i="12" s="1"/>
  <c r="P136" i="12"/>
  <c r="P135" i="12" s="1"/>
  <c r="BK136" i="12"/>
  <c r="J136" i="12"/>
  <c r="BE136" i="12"/>
  <c r="BI134" i="12"/>
  <c r="BH134" i="12"/>
  <c r="BG134" i="12"/>
  <c r="BF134" i="12"/>
  <c r="T134" i="12"/>
  <c r="R134" i="12"/>
  <c r="P134" i="12"/>
  <c r="BK134" i="12"/>
  <c r="J134" i="12"/>
  <c r="BE134" i="12"/>
  <c r="BI133" i="12"/>
  <c r="BH133" i="12"/>
  <c r="BG133" i="12"/>
  <c r="BF133" i="12"/>
  <c r="T133" i="12"/>
  <c r="R133" i="12"/>
  <c r="P133" i="12"/>
  <c r="BK133" i="12"/>
  <c r="J133" i="12"/>
  <c r="BE133" i="12"/>
  <c r="BI132" i="12"/>
  <c r="BH132" i="12"/>
  <c r="BG132" i="12"/>
  <c r="BF132" i="12"/>
  <c r="T132" i="12"/>
  <c r="R132" i="12"/>
  <c r="P132" i="12"/>
  <c r="BK132" i="12"/>
  <c r="J132" i="12"/>
  <c r="BE132" i="12" s="1"/>
  <c r="BI131" i="12"/>
  <c r="BH131" i="12"/>
  <c r="BG131" i="12"/>
  <c r="BF131" i="12"/>
  <c r="T131" i="12"/>
  <c r="R131" i="12"/>
  <c r="P131" i="12"/>
  <c r="BK131" i="12"/>
  <c r="J131" i="12"/>
  <c r="BE131" i="12" s="1"/>
  <c r="BI130" i="12"/>
  <c r="BH130" i="12"/>
  <c r="BG130" i="12"/>
  <c r="BF130" i="12"/>
  <c r="T130" i="12"/>
  <c r="R130" i="12"/>
  <c r="R128" i="12" s="1"/>
  <c r="R122" i="12" s="1"/>
  <c r="R121" i="12" s="1"/>
  <c r="P130" i="12"/>
  <c r="P128" i="12" s="1"/>
  <c r="BK130" i="12"/>
  <c r="J130" i="12"/>
  <c r="BE130" i="12"/>
  <c r="BI129" i="12"/>
  <c r="BH129" i="12"/>
  <c r="BG129" i="12"/>
  <c r="BF129" i="12"/>
  <c r="T129" i="12"/>
  <c r="T128" i="12" s="1"/>
  <c r="R129" i="12"/>
  <c r="P129" i="12"/>
  <c r="BK129" i="12"/>
  <c r="BK128" i="12" s="1"/>
  <c r="J128" i="12" s="1"/>
  <c r="J99" i="12" s="1"/>
  <c r="J129" i="12"/>
  <c r="BE129" i="12" s="1"/>
  <c r="BI127" i="12"/>
  <c r="BH127" i="12"/>
  <c r="BG127" i="12"/>
  <c r="BF127" i="12"/>
  <c r="T127" i="12"/>
  <c r="R127" i="12"/>
  <c r="P127" i="12"/>
  <c r="BK127" i="12"/>
  <c r="J127" i="12"/>
  <c r="BE127" i="12"/>
  <c r="BI126" i="12"/>
  <c r="BH126" i="12"/>
  <c r="BG126" i="12"/>
  <c r="BF126" i="12"/>
  <c r="T126" i="12"/>
  <c r="R126" i="12"/>
  <c r="P126" i="12"/>
  <c r="BK126" i="12"/>
  <c r="J126" i="12"/>
  <c r="BE126" i="12" s="1"/>
  <c r="BI125" i="12"/>
  <c r="BH125" i="12"/>
  <c r="BG125" i="12"/>
  <c r="BF125" i="12"/>
  <c r="T125" i="12"/>
  <c r="R125" i="12"/>
  <c r="P125" i="12"/>
  <c r="BK125" i="12"/>
  <c r="J125" i="12"/>
  <c r="BE125" i="12" s="1"/>
  <c r="BI124" i="12"/>
  <c r="BH124" i="12"/>
  <c r="F36" i="12"/>
  <c r="BC105" i="1" s="1"/>
  <c r="BG124" i="12"/>
  <c r="BF124" i="12"/>
  <c r="J34" i="12" s="1"/>
  <c r="AW105" i="1" s="1"/>
  <c r="F34" i="12"/>
  <c r="BA105" i="1" s="1"/>
  <c r="T124" i="12"/>
  <c r="T123" i="12" s="1"/>
  <c r="T122" i="12" s="1"/>
  <c r="T121" i="12" s="1"/>
  <c r="R124" i="12"/>
  <c r="R123" i="12"/>
  <c r="P124" i="12"/>
  <c r="P123" i="12" s="1"/>
  <c r="BK124" i="12"/>
  <c r="BK123" i="12"/>
  <c r="J123" i="12" s="1"/>
  <c r="J98" i="12" s="1"/>
  <c r="J124" i="12"/>
  <c r="BE124" i="12"/>
  <c r="J118" i="12"/>
  <c r="J117" i="12"/>
  <c r="F117" i="12"/>
  <c r="F115" i="12"/>
  <c r="E113" i="12"/>
  <c r="J92" i="12"/>
  <c r="J91" i="12"/>
  <c r="F91" i="12"/>
  <c r="F89" i="12"/>
  <c r="E87" i="12"/>
  <c r="J18" i="12"/>
  <c r="E18" i="12"/>
  <c r="F118" i="12" s="1"/>
  <c r="J17" i="12"/>
  <c r="J12" i="12"/>
  <c r="J89" i="12" s="1"/>
  <c r="E7" i="12"/>
  <c r="E111" i="12" s="1"/>
  <c r="J37" i="11"/>
  <c r="J36" i="11"/>
  <c r="AY104" i="1" s="1"/>
  <c r="J35" i="11"/>
  <c r="AX104" i="1" s="1"/>
  <c r="BI283" i="11"/>
  <c r="BH283" i="11"/>
  <c r="BG283" i="11"/>
  <c r="BF283" i="11"/>
  <c r="T283" i="11"/>
  <c r="R283" i="11"/>
  <c r="P283" i="11"/>
  <c r="BK283" i="11"/>
  <c r="J283" i="11"/>
  <c r="BE283" i="11"/>
  <c r="BI280" i="11"/>
  <c r="BH280" i="11"/>
  <c r="BG280" i="11"/>
  <c r="BF280" i="11"/>
  <c r="T280" i="11"/>
  <c r="R280" i="11"/>
  <c r="P280" i="11"/>
  <c r="BK280" i="11"/>
  <c r="J280" i="11"/>
  <c r="BE280" i="11"/>
  <c r="BI279" i="11"/>
  <c r="BH279" i="11"/>
  <c r="BG279" i="11"/>
  <c r="BF279" i="11"/>
  <c r="T279" i="11"/>
  <c r="R279" i="11"/>
  <c r="P279" i="11"/>
  <c r="BK279" i="11"/>
  <c r="J279" i="11"/>
  <c r="BE279" i="11" s="1"/>
  <c r="BI278" i="11"/>
  <c r="BH278" i="11"/>
  <c r="BG278" i="11"/>
  <c r="BF278" i="11"/>
  <c r="T278" i="11"/>
  <c r="R278" i="11"/>
  <c r="P278" i="11"/>
  <c r="BK278" i="11"/>
  <c r="J278" i="11"/>
  <c r="BE278" i="11" s="1"/>
  <c r="BI277" i="11"/>
  <c r="BH277" i="11"/>
  <c r="BG277" i="11"/>
  <c r="BF277" i="11"/>
  <c r="T277" i="11"/>
  <c r="R277" i="11"/>
  <c r="P277" i="11"/>
  <c r="BK277" i="11"/>
  <c r="J277" i="11"/>
  <c r="BE277" i="11"/>
  <c r="BI276" i="11"/>
  <c r="BH276" i="11"/>
  <c r="BG276" i="11"/>
  <c r="BF276" i="11"/>
  <c r="T276" i="11"/>
  <c r="R276" i="11"/>
  <c r="P276" i="11"/>
  <c r="BK276" i="11"/>
  <c r="J276" i="11"/>
  <c r="BE276" i="11"/>
  <c r="BI275" i="11"/>
  <c r="BH275" i="11"/>
  <c r="BG275" i="11"/>
  <c r="BF275" i="11"/>
  <c r="T275" i="11"/>
  <c r="R275" i="11"/>
  <c r="P275" i="11"/>
  <c r="BK275" i="11"/>
  <c r="J275" i="11"/>
  <c r="BE275" i="11" s="1"/>
  <c r="BI274" i="11"/>
  <c r="BH274" i="11"/>
  <c r="BG274" i="11"/>
  <c r="BF274" i="11"/>
  <c r="T274" i="11"/>
  <c r="R274" i="11"/>
  <c r="P274" i="11"/>
  <c r="BK274" i="11"/>
  <c r="J274" i="11"/>
  <c r="BE274" i="11" s="1"/>
  <c r="BI273" i="11"/>
  <c r="BH273" i="11"/>
  <c r="BG273" i="11"/>
  <c r="BF273" i="11"/>
  <c r="T273" i="11"/>
  <c r="R273" i="11"/>
  <c r="P273" i="11"/>
  <c r="BK273" i="11"/>
  <c r="J273" i="11"/>
  <c r="BE273" i="11"/>
  <c r="BI272" i="11"/>
  <c r="BH272" i="11"/>
  <c r="BG272" i="11"/>
  <c r="BF272" i="11"/>
  <c r="T272" i="11"/>
  <c r="R272" i="11"/>
  <c r="P272" i="11"/>
  <c r="BK272" i="11"/>
  <c r="J272" i="11"/>
  <c r="BE272" i="11"/>
  <c r="BI271" i="11"/>
  <c r="BH271" i="11"/>
  <c r="BG271" i="11"/>
  <c r="BF271" i="11"/>
  <c r="T271" i="11"/>
  <c r="R271" i="11"/>
  <c r="P271" i="11"/>
  <c r="BK271" i="11"/>
  <c r="J271" i="11"/>
  <c r="BE271" i="11" s="1"/>
  <c r="BI270" i="11"/>
  <c r="BH270" i="11"/>
  <c r="BG270" i="11"/>
  <c r="BF270" i="11"/>
  <c r="T270" i="11"/>
  <c r="R270" i="11"/>
  <c r="P270" i="11"/>
  <c r="BK270" i="11"/>
  <c r="J270" i="11"/>
  <c r="BE270" i="11" s="1"/>
  <c r="BI269" i="11"/>
  <c r="BH269" i="11"/>
  <c r="BG269" i="11"/>
  <c r="BF269" i="11"/>
  <c r="T269" i="11"/>
  <c r="R269" i="11"/>
  <c r="P269" i="11"/>
  <c r="BK269" i="11"/>
  <c r="J269" i="11"/>
  <c r="BE269" i="11"/>
  <c r="BI268" i="11"/>
  <c r="BH268" i="11"/>
  <c r="BG268" i="11"/>
  <c r="BF268" i="11"/>
  <c r="T268" i="11"/>
  <c r="R268" i="11"/>
  <c r="P268" i="11"/>
  <c r="BK268" i="11"/>
  <c r="J268" i="11"/>
  <c r="BE268" i="11"/>
  <c r="BI267" i="11"/>
  <c r="BH267" i="11"/>
  <c r="BG267" i="11"/>
  <c r="BF267" i="11"/>
  <c r="T267" i="11"/>
  <c r="R267" i="11"/>
  <c r="P267" i="11"/>
  <c r="BK267" i="11"/>
  <c r="J267" i="11"/>
  <c r="BE267" i="11" s="1"/>
  <c r="BI266" i="11"/>
  <c r="BH266" i="11"/>
  <c r="BG266" i="11"/>
  <c r="BF266" i="11"/>
  <c r="T266" i="11"/>
  <c r="R266" i="11"/>
  <c r="P266" i="11"/>
  <c r="BK266" i="11"/>
  <c r="J266" i="11"/>
  <c r="BE266" i="11" s="1"/>
  <c r="BI265" i="11"/>
  <c r="BH265" i="11"/>
  <c r="BG265" i="11"/>
  <c r="BF265" i="11"/>
  <c r="T265" i="11"/>
  <c r="R265" i="11"/>
  <c r="P265" i="11"/>
  <c r="BK265" i="11"/>
  <c r="J265" i="11"/>
  <c r="BE265" i="11"/>
  <c r="BI264" i="11"/>
  <c r="BH264" i="11"/>
  <c r="BG264" i="11"/>
  <c r="BF264" i="11"/>
  <c r="T264" i="11"/>
  <c r="R264" i="11"/>
  <c r="P264" i="11"/>
  <c r="BK264" i="11"/>
  <c r="J264" i="11"/>
  <c r="BE264" i="11"/>
  <c r="BI263" i="11"/>
  <c r="BH263" i="11"/>
  <c r="BG263" i="11"/>
  <c r="BF263" i="11"/>
  <c r="T263" i="11"/>
  <c r="R263" i="11"/>
  <c r="P263" i="11"/>
  <c r="BK263" i="11"/>
  <c r="J263" i="11"/>
  <c r="BE263" i="11" s="1"/>
  <c r="BI262" i="11"/>
  <c r="BH262" i="11"/>
  <c r="BG262" i="11"/>
  <c r="BF262" i="11"/>
  <c r="T262" i="11"/>
  <c r="R262" i="11"/>
  <c r="P262" i="11"/>
  <c r="BK262" i="11"/>
  <c r="J262" i="11"/>
  <c r="BE262" i="11" s="1"/>
  <c r="BI261" i="11"/>
  <c r="BH261" i="11"/>
  <c r="BG261" i="11"/>
  <c r="BF261" i="11"/>
  <c r="T261" i="11"/>
  <c r="R261" i="11"/>
  <c r="P261" i="11"/>
  <c r="BK261" i="11"/>
  <c r="J261" i="11"/>
  <c r="BE261" i="11"/>
  <c r="BI260" i="11"/>
  <c r="BH260" i="11"/>
  <c r="BG260" i="11"/>
  <c r="BF260" i="11"/>
  <c r="T260" i="11"/>
  <c r="R260" i="11"/>
  <c r="P260" i="11"/>
  <c r="BK260" i="11"/>
  <c r="J260" i="11"/>
  <c r="BE260" i="11"/>
  <c r="BI257" i="11"/>
  <c r="BH257" i="11"/>
  <c r="BG257" i="11"/>
  <c r="BF257" i="11"/>
  <c r="T257" i="11"/>
  <c r="R257" i="11"/>
  <c r="P257" i="11"/>
  <c r="BK257" i="11"/>
  <c r="J257" i="11"/>
  <c r="BE257" i="11" s="1"/>
  <c r="BI256" i="11"/>
  <c r="BH256" i="11"/>
  <c r="BG256" i="11"/>
  <c r="BF256" i="11"/>
  <c r="T256" i="11"/>
  <c r="R256" i="11"/>
  <c r="P256" i="11"/>
  <c r="BK256" i="11"/>
  <c r="J256" i="11"/>
  <c r="BE256" i="11" s="1"/>
  <c r="BI255" i="11"/>
  <c r="BH255" i="11"/>
  <c r="BG255" i="11"/>
  <c r="BF255" i="11"/>
  <c r="T255" i="11"/>
  <c r="R255" i="11"/>
  <c r="P255" i="11"/>
  <c r="BK255" i="11"/>
  <c r="J255" i="11"/>
  <c r="BE255" i="11"/>
  <c r="BI254" i="11"/>
  <c r="BH254" i="11"/>
  <c r="BG254" i="11"/>
  <c r="BF254" i="11"/>
  <c r="T254" i="11"/>
  <c r="R254" i="11"/>
  <c r="P254" i="11"/>
  <c r="BK254" i="11"/>
  <c r="J254" i="11"/>
  <c r="BE254" i="11"/>
  <c r="BI251" i="11"/>
  <c r="BH251" i="11"/>
  <c r="BG251" i="11"/>
  <c r="BF251" i="11"/>
  <c r="T251" i="11"/>
  <c r="R251" i="11"/>
  <c r="P251" i="11"/>
  <c r="BK251" i="11"/>
  <c r="J251" i="11"/>
  <c r="BE251" i="11" s="1"/>
  <c r="BI250" i="11"/>
  <c r="BH250" i="11"/>
  <c r="BG250" i="11"/>
  <c r="BF250" i="11"/>
  <c r="T250" i="11"/>
  <c r="R250" i="11"/>
  <c r="P250" i="11"/>
  <c r="BK250" i="11"/>
  <c r="J250" i="11"/>
  <c r="BE250" i="11" s="1"/>
  <c r="BI249" i="11"/>
  <c r="BH249" i="11"/>
  <c r="BG249" i="11"/>
  <c r="BF249" i="11"/>
  <c r="T249" i="11"/>
  <c r="R249" i="11"/>
  <c r="P249" i="11"/>
  <c r="BK249" i="11"/>
  <c r="J249" i="11"/>
  <c r="BE249" i="11"/>
  <c r="BI248" i="11"/>
  <c r="BH248" i="11"/>
  <c r="BG248" i="11"/>
  <c r="BF248" i="11"/>
  <c r="T248" i="11"/>
  <c r="R248" i="11"/>
  <c r="P248" i="11"/>
  <c r="BK248" i="11"/>
  <c r="J248" i="11"/>
  <c r="BE248" i="11"/>
  <c r="BI247" i="11"/>
  <c r="BH247" i="11"/>
  <c r="BG247" i="11"/>
  <c r="BF247" i="11"/>
  <c r="T247" i="11"/>
  <c r="R247" i="11"/>
  <c r="P247" i="11"/>
  <c r="BK247" i="11"/>
  <c r="J247" i="11"/>
  <c r="BE247" i="11" s="1"/>
  <c r="BI246" i="11"/>
  <c r="BH246" i="11"/>
  <c r="BG246" i="11"/>
  <c r="BF246" i="11"/>
  <c r="T246" i="11"/>
  <c r="R246" i="11"/>
  <c r="P246" i="11"/>
  <c r="BK246" i="11"/>
  <c r="J246" i="11"/>
  <c r="BE246" i="11" s="1"/>
  <c r="BI245" i="11"/>
  <c r="BH245" i="11"/>
  <c r="BG245" i="11"/>
  <c r="BF245" i="11"/>
  <c r="T245" i="11"/>
  <c r="R245" i="11"/>
  <c r="P245" i="11"/>
  <c r="BK245" i="11"/>
  <c r="J245" i="11"/>
  <c r="BE245" i="11"/>
  <c r="BI244" i="11"/>
  <c r="BH244" i="11"/>
  <c r="BG244" i="11"/>
  <c r="BF244" i="11"/>
  <c r="T244" i="11"/>
  <c r="R244" i="11"/>
  <c r="P244" i="11"/>
  <c r="BK244" i="11"/>
  <c r="J244" i="11"/>
  <c r="BE244" i="11"/>
  <c r="BI243" i="11"/>
  <c r="BH243" i="11"/>
  <c r="BG243" i="11"/>
  <c r="BF243" i="11"/>
  <c r="T243" i="11"/>
  <c r="R243" i="11"/>
  <c r="P243" i="11"/>
  <c r="BK243" i="11"/>
  <c r="J243" i="11"/>
  <c r="BE243" i="11" s="1"/>
  <c r="BI242" i="11"/>
  <c r="BH242" i="11"/>
  <c r="BG242" i="11"/>
  <c r="BF242" i="11"/>
  <c r="T242" i="11"/>
  <c r="R242" i="11"/>
  <c r="P242" i="11"/>
  <c r="BK242" i="11"/>
  <c r="J242" i="11"/>
  <c r="BE242" i="11" s="1"/>
  <c r="BI241" i="11"/>
  <c r="BH241" i="11"/>
  <c r="BG241" i="11"/>
  <c r="BF241" i="11"/>
  <c r="T241" i="11"/>
  <c r="R241" i="11"/>
  <c r="P241" i="11"/>
  <c r="BK241" i="11"/>
  <c r="J241" i="11"/>
  <c r="BE241" i="11"/>
  <c r="BI240" i="11"/>
  <c r="BH240" i="11"/>
  <c r="BG240" i="11"/>
  <c r="BF240" i="11"/>
  <c r="T240" i="11"/>
  <c r="R240" i="11"/>
  <c r="P240" i="11"/>
  <c r="BK240" i="11"/>
  <c r="J240" i="11"/>
  <c r="BE240" i="11"/>
  <c r="BI239" i="11"/>
  <c r="BH239" i="11"/>
  <c r="BG239" i="11"/>
  <c r="BF239" i="11"/>
  <c r="T239" i="11"/>
  <c r="R239" i="11"/>
  <c r="P239" i="11"/>
  <c r="BK239" i="11"/>
  <c r="J239" i="11"/>
  <c r="BE239" i="11" s="1"/>
  <c r="BI238" i="11"/>
  <c r="BH238" i="11"/>
  <c r="BG238" i="11"/>
  <c r="BF238" i="11"/>
  <c r="T238" i="11"/>
  <c r="R238" i="11"/>
  <c r="P238" i="11"/>
  <c r="BK238" i="11"/>
  <c r="J238" i="11"/>
  <c r="BE238" i="11" s="1"/>
  <c r="BI237" i="11"/>
  <c r="BH237" i="11"/>
  <c r="BG237" i="11"/>
  <c r="BF237" i="11"/>
  <c r="T237" i="11"/>
  <c r="R237" i="11"/>
  <c r="P237" i="11"/>
  <c r="BK237" i="11"/>
  <c r="J237" i="11"/>
  <c r="BE237" i="11"/>
  <c r="BI234" i="11"/>
  <c r="BH234" i="11"/>
  <c r="BG234" i="11"/>
  <c r="BF234" i="11"/>
  <c r="T234" i="11"/>
  <c r="R234" i="11"/>
  <c r="R227" i="11" s="1"/>
  <c r="P234" i="11"/>
  <c r="BK234" i="11"/>
  <c r="J234" i="11"/>
  <c r="BE234" i="11"/>
  <c r="BI233" i="11"/>
  <c r="BH233" i="11"/>
  <c r="BG233" i="11"/>
  <c r="BF233" i="11"/>
  <c r="T233" i="11"/>
  <c r="R233" i="11"/>
  <c r="P233" i="11"/>
  <c r="BK233" i="11"/>
  <c r="J233" i="11"/>
  <c r="BE233" i="11" s="1"/>
  <c r="BI230" i="11"/>
  <c r="BH230" i="11"/>
  <c r="BG230" i="11"/>
  <c r="BF230" i="11"/>
  <c r="T230" i="11"/>
  <c r="R230" i="11"/>
  <c r="P230" i="11"/>
  <c r="BK230" i="11"/>
  <c r="J230" i="11"/>
  <c r="BE230" i="11" s="1"/>
  <c r="BI229" i="11"/>
  <c r="BH229" i="11"/>
  <c r="BG229" i="11"/>
  <c r="BF229" i="11"/>
  <c r="T229" i="11"/>
  <c r="R229" i="11"/>
  <c r="P229" i="11"/>
  <c r="BK229" i="11"/>
  <c r="J229" i="11"/>
  <c r="BE229" i="11"/>
  <c r="BI228" i="11"/>
  <c r="BH228" i="11"/>
  <c r="BG228" i="11"/>
  <c r="BF228" i="11"/>
  <c r="T228" i="11"/>
  <c r="R228" i="11"/>
  <c r="P228" i="11"/>
  <c r="BK228" i="11"/>
  <c r="BK227" i="11" s="1"/>
  <c r="J227" i="11" s="1"/>
  <c r="J104" i="11" s="1"/>
  <c r="J228" i="11"/>
  <c r="BE228" i="11" s="1"/>
  <c r="BI226" i="11"/>
  <c r="BH226" i="11"/>
  <c r="BG226" i="11"/>
  <c r="BF226" i="11"/>
  <c r="T226" i="11"/>
  <c r="R226" i="11"/>
  <c r="P226" i="11"/>
  <c r="BK226" i="11"/>
  <c r="J226" i="11"/>
  <c r="BE226" i="11"/>
  <c r="BI225" i="11"/>
  <c r="BH225" i="11"/>
  <c r="BG225" i="11"/>
  <c r="BF225" i="11"/>
  <c r="T225" i="11"/>
  <c r="R225" i="11"/>
  <c r="P225" i="11"/>
  <c r="BK225" i="11"/>
  <c r="J225" i="11"/>
  <c r="BE225" i="11" s="1"/>
  <c r="BI224" i="11"/>
  <c r="BH224" i="11"/>
  <c r="BG224" i="11"/>
  <c r="BF224" i="11"/>
  <c r="T224" i="11"/>
  <c r="R224" i="11"/>
  <c r="P224" i="11"/>
  <c r="BK224" i="11"/>
  <c r="J224" i="11"/>
  <c r="BE224" i="11" s="1"/>
  <c r="BI223" i="11"/>
  <c r="BH223" i="11"/>
  <c r="BG223" i="11"/>
  <c r="BF223" i="11"/>
  <c r="T223" i="11"/>
  <c r="R223" i="11"/>
  <c r="P223" i="11"/>
  <c r="BK223" i="11"/>
  <c r="J223" i="11"/>
  <c r="BE223" i="11"/>
  <c r="BI222" i="11"/>
  <c r="BH222" i="11"/>
  <c r="BG222" i="11"/>
  <c r="BF222" i="11"/>
  <c r="T222" i="11"/>
  <c r="R222" i="11"/>
  <c r="P222" i="11"/>
  <c r="BK222" i="11"/>
  <c r="J222" i="11"/>
  <c r="BE222" i="11"/>
  <c r="BI221" i="11"/>
  <c r="BH221" i="11"/>
  <c r="BG221" i="11"/>
  <c r="BF221" i="11"/>
  <c r="T221" i="11"/>
  <c r="R221" i="11"/>
  <c r="P221" i="11"/>
  <c r="BK221" i="11"/>
  <c r="J221" i="11"/>
  <c r="BE221" i="11" s="1"/>
  <c r="BI218" i="11"/>
  <c r="BH218" i="11"/>
  <c r="BG218" i="11"/>
  <c r="BF218" i="11"/>
  <c r="T218" i="11"/>
  <c r="R218" i="11"/>
  <c r="P218" i="11"/>
  <c r="BK218" i="11"/>
  <c r="J218" i="11"/>
  <c r="BE218" i="11" s="1"/>
  <c r="BI217" i="11"/>
  <c r="BH217" i="11"/>
  <c r="BG217" i="11"/>
  <c r="BF217" i="11"/>
  <c r="T217" i="11"/>
  <c r="R217" i="11"/>
  <c r="P217" i="11"/>
  <c r="BK217" i="11"/>
  <c r="J217" i="11"/>
  <c r="BE217" i="11"/>
  <c r="BI216" i="11"/>
  <c r="BH216" i="11"/>
  <c r="BG216" i="11"/>
  <c r="BF216" i="11"/>
  <c r="T216" i="11"/>
  <c r="R216" i="11"/>
  <c r="P216" i="11"/>
  <c r="BK216" i="11"/>
  <c r="J216" i="11"/>
  <c r="BE216" i="11"/>
  <c r="BI215" i="11"/>
  <c r="BH215" i="11"/>
  <c r="BG215" i="11"/>
  <c r="BF215" i="11"/>
  <c r="T215" i="11"/>
  <c r="R215" i="11"/>
  <c r="P215" i="11"/>
  <c r="BK215" i="11"/>
  <c r="J215" i="11"/>
  <c r="BE215" i="11" s="1"/>
  <c r="BI214" i="11"/>
  <c r="BH214" i="11"/>
  <c r="BG214" i="11"/>
  <c r="BF214" i="11"/>
  <c r="T214" i="11"/>
  <c r="R214" i="11"/>
  <c r="P214" i="11"/>
  <c r="BK214" i="11"/>
  <c r="J214" i="11"/>
  <c r="BE214" i="11" s="1"/>
  <c r="BI213" i="11"/>
  <c r="BH213" i="11"/>
  <c r="BG213" i="11"/>
  <c r="BF213" i="11"/>
  <c r="T213" i="11"/>
  <c r="R213" i="11"/>
  <c r="P213" i="11"/>
  <c r="BK213" i="11"/>
  <c r="J213" i="11"/>
  <c r="BE213" i="11"/>
  <c r="BI212" i="11"/>
  <c r="BH212" i="11"/>
  <c r="BG212" i="11"/>
  <c r="BF212" i="11"/>
  <c r="T212" i="11"/>
  <c r="R212" i="11"/>
  <c r="P212" i="11"/>
  <c r="BK212" i="11"/>
  <c r="J212" i="11"/>
  <c r="BE212" i="11"/>
  <c r="BI211" i="11"/>
  <c r="BH211" i="11"/>
  <c r="BG211" i="11"/>
  <c r="BF211" i="11"/>
  <c r="T211" i="11"/>
  <c r="R211" i="11"/>
  <c r="P211" i="11"/>
  <c r="BK211" i="11"/>
  <c r="J211" i="11"/>
  <c r="BE211" i="11" s="1"/>
  <c r="BI210" i="11"/>
  <c r="BH210" i="11"/>
  <c r="BG210" i="11"/>
  <c r="BF210" i="11"/>
  <c r="T210" i="11"/>
  <c r="R210" i="11"/>
  <c r="P210" i="11"/>
  <c r="BK210" i="11"/>
  <c r="J210" i="11"/>
  <c r="BE210" i="11" s="1"/>
  <c r="BI209" i="11"/>
  <c r="BH209" i="11"/>
  <c r="BG209" i="11"/>
  <c r="BF209" i="11"/>
  <c r="T209" i="11"/>
  <c r="R209" i="11"/>
  <c r="P209" i="11"/>
  <c r="BK209" i="11"/>
  <c r="J209" i="11"/>
  <c r="BE209" i="11"/>
  <c r="BI208" i="11"/>
  <c r="BH208" i="11"/>
  <c r="BG208" i="11"/>
  <c r="BF208" i="11"/>
  <c r="T208" i="11"/>
  <c r="R208" i="11"/>
  <c r="P208" i="11"/>
  <c r="BK208" i="11"/>
  <c r="J208" i="11"/>
  <c r="BE208" i="11"/>
  <c r="BI207" i="11"/>
  <c r="BH207" i="11"/>
  <c r="BG207" i="11"/>
  <c r="BF207" i="11"/>
  <c r="T207" i="11"/>
  <c r="R207" i="11"/>
  <c r="P207" i="11"/>
  <c r="BK207" i="11"/>
  <c r="J207" i="11"/>
  <c r="BE207" i="11" s="1"/>
  <c r="BI206" i="11"/>
  <c r="BH206" i="11"/>
  <c r="BG206" i="11"/>
  <c r="BF206" i="11"/>
  <c r="T206" i="11"/>
  <c r="R206" i="11"/>
  <c r="P206" i="11"/>
  <c r="BK206" i="11"/>
  <c r="J206" i="11"/>
  <c r="BE206" i="11" s="1"/>
  <c r="BI205" i="11"/>
  <c r="BH205" i="11"/>
  <c r="BG205" i="11"/>
  <c r="BF205" i="11"/>
  <c r="T205" i="11"/>
  <c r="R205" i="11"/>
  <c r="P205" i="11"/>
  <c r="BK205" i="11"/>
  <c r="J205" i="11"/>
  <c r="BE205" i="11"/>
  <c r="BI204" i="11"/>
  <c r="BH204" i="11"/>
  <c r="BG204" i="11"/>
  <c r="BF204" i="11"/>
  <c r="T204" i="11"/>
  <c r="R204" i="11"/>
  <c r="P204" i="11"/>
  <c r="BK204" i="11"/>
  <c r="J204" i="11"/>
  <c r="BE204" i="11"/>
  <c r="BI203" i="11"/>
  <c r="BH203" i="11"/>
  <c r="BG203" i="11"/>
  <c r="BF203" i="11"/>
  <c r="T203" i="11"/>
  <c r="R203" i="11"/>
  <c r="P203" i="11"/>
  <c r="BK203" i="11"/>
  <c r="J203" i="11"/>
  <c r="BE203" i="11" s="1"/>
  <c r="BI202" i="11"/>
  <c r="BH202" i="11"/>
  <c r="BG202" i="11"/>
  <c r="BF202" i="11"/>
  <c r="T202" i="11"/>
  <c r="R202" i="11"/>
  <c r="P202" i="11"/>
  <c r="BK202" i="11"/>
  <c r="J202" i="11"/>
  <c r="BE202" i="11" s="1"/>
  <c r="BI201" i="11"/>
  <c r="BH201" i="11"/>
  <c r="BG201" i="11"/>
  <c r="BF201" i="11"/>
  <c r="T201" i="11"/>
  <c r="R201" i="11"/>
  <c r="P201" i="11"/>
  <c r="BK201" i="11"/>
  <c r="J201" i="11"/>
  <c r="BE201" i="11"/>
  <c r="BI200" i="11"/>
  <c r="BH200" i="11"/>
  <c r="BG200" i="11"/>
  <c r="BF200" i="11"/>
  <c r="T200" i="11"/>
  <c r="R200" i="11"/>
  <c r="P200" i="11"/>
  <c r="BK200" i="11"/>
  <c r="J200" i="11"/>
  <c r="BE200" i="11"/>
  <c r="BI199" i="11"/>
  <c r="BH199" i="11"/>
  <c r="BG199" i="11"/>
  <c r="BF199" i="11"/>
  <c r="T199" i="11"/>
  <c r="R199" i="11"/>
  <c r="P199" i="11"/>
  <c r="BK199" i="11"/>
  <c r="J199" i="11"/>
  <c r="BE199" i="11" s="1"/>
  <c r="BI198" i="11"/>
  <c r="BH198" i="11"/>
  <c r="BG198" i="11"/>
  <c r="BF198" i="11"/>
  <c r="T198" i="11"/>
  <c r="R198" i="11"/>
  <c r="P198" i="11"/>
  <c r="BK198" i="11"/>
  <c r="J198" i="11"/>
  <c r="BE198" i="11" s="1"/>
  <c r="BI197" i="11"/>
  <c r="BH197" i="11"/>
  <c r="BG197" i="11"/>
  <c r="BF197" i="11"/>
  <c r="T197" i="11"/>
  <c r="R197" i="11"/>
  <c r="P197" i="11"/>
  <c r="BK197" i="11"/>
  <c r="J197" i="11"/>
  <c r="BE197" i="11"/>
  <c r="BI196" i="11"/>
  <c r="BH196" i="11"/>
  <c r="BG196" i="11"/>
  <c r="BF196" i="11"/>
  <c r="T196" i="11"/>
  <c r="R196" i="11"/>
  <c r="P196" i="11"/>
  <c r="BK196" i="11"/>
  <c r="J196" i="11"/>
  <c r="BE196" i="11"/>
  <c r="BI195" i="11"/>
  <c r="BH195" i="11"/>
  <c r="BG195" i="11"/>
  <c r="BF195" i="11"/>
  <c r="T195" i="11"/>
  <c r="R195" i="11"/>
  <c r="P195" i="11"/>
  <c r="BK195" i="11"/>
  <c r="J195" i="11"/>
  <c r="BE195" i="11" s="1"/>
  <c r="BI194" i="11"/>
  <c r="BH194" i="11"/>
  <c r="BG194" i="11"/>
  <c r="BF194" i="11"/>
  <c r="T194" i="11"/>
  <c r="R194" i="11"/>
  <c r="P194" i="11"/>
  <c r="BK194" i="11"/>
  <c r="J194" i="11"/>
  <c r="BE194" i="11" s="1"/>
  <c r="BI193" i="11"/>
  <c r="BH193" i="11"/>
  <c r="BG193" i="11"/>
  <c r="BF193" i="11"/>
  <c r="T193" i="11"/>
  <c r="R193" i="11"/>
  <c r="P193" i="11"/>
  <c r="BK193" i="11"/>
  <c r="J193" i="11"/>
  <c r="BE193" i="11"/>
  <c r="BI192" i="11"/>
  <c r="BH192" i="11"/>
  <c r="BG192" i="11"/>
  <c r="BF192" i="11"/>
  <c r="T192" i="11"/>
  <c r="R192" i="11"/>
  <c r="P192" i="11"/>
  <c r="BK192" i="11"/>
  <c r="J192" i="11"/>
  <c r="BE192" i="11"/>
  <c r="BI191" i="11"/>
  <c r="BH191" i="11"/>
  <c r="BG191" i="11"/>
  <c r="BF191" i="11"/>
  <c r="T191" i="11"/>
  <c r="R191" i="11"/>
  <c r="P191" i="11"/>
  <c r="BK191" i="11"/>
  <c r="J191" i="11"/>
  <c r="BE191" i="11" s="1"/>
  <c r="BI190" i="11"/>
  <c r="BH190" i="11"/>
  <c r="BG190" i="11"/>
  <c r="BF190" i="11"/>
  <c r="T190" i="11"/>
  <c r="R190" i="11"/>
  <c r="P190" i="11"/>
  <c r="BK190" i="11"/>
  <c r="J190" i="11"/>
  <c r="BE190" i="11" s="1"/>
  <c r="BI189" i="11"/>
  <c r="BH189" i="11"/>
  <c r="BG189" i="11"/>
  <c r="BF189" i="11"/>
  <c r="T189" i="11"/>
  <c r="R189" i="11"/>
  <c r="P189" i="11"/>
  <c r="BK189" i="11"/>
  <c r="J189" i="11"/>
  <c r="BE189" i="11"/>
  <c r="BI188" i="11"/>
  <c r="BH188" i="11"/>
  <c r="BG188" i="11"/>
  <c r="BF188" i="11"/>
  <c r="T188" i="11"/>
  <c r="R188" i="11"/>
  <c r="P188" i="11"/>
  <c r="BK188" i="11"/>
  <c r="J188" i="11"/>
  <c r="BE188" i="11"/>
  <c r="BI187" i="11"/>
  <c r="BH187" i="11"/>
  <c r="BG187" i="11"/>
  <c r="BF187" i="11"/>
  <c r="T187" i="11"/>
  <c r="R187" i="11"/>
  <c r="P187" i="11"/>
  <c r="BK187" i="11"/>
  <c r="J187" i="11"/>
  <c r="BE187" i="11" s="1"/>
  <c r="BI186" i="11"/>
  <c r="BH186" i="11"/>
  <c r="BG186" i="11"/>
  <c r="BF186" i="11"/>
  <c r="T186" i="11"/>
  <c r="R186" i="11"/>
  <c r="P186" i="11"/>
  <c r="BK186" i="11"/>
  <c r="J186" i="11"/>
  <c r="BE186" i="11" s="1"/>
  <c r="BI185" i="11"/>
  <c r="BH185" i="11"/>
  <c r="BG185" i="11"/>
  <c r="BF185" i="11"/>
  <c r="T185" i="11"/>
  <c r="R185" i="11"/>
  <c r="R184" i="11" s="1"/>
  <c r="P185" i="11"/>
  <c r="BK185" i="11"/>
  <c r="BK184" i="11"/>
  <c r="J184" i="11"/>
  <c r="J103" i="11" s="1"/>
  <c r="J185" i="11"/>
  <c r="BE185" i="11"/>
  <c r="BI183" i="11"/>
  <c r="BH183" i="11"/>
  <c r="BG183" i="11"/>
  <c r="BF183" i="11"/>
  <c r="T183" i="11"/>
  <c r="R183" i="11"/>
  <c r="P183" i="11"/>
  <c r="BK183" i="11"/>
  <c r="J183" i="11"/>
  <c r="BE183" i="11"/>
  <c r="BI182" i="11"/>
  <c r="BH182" i="11"/>
  <c r="BG182" i="11"/>
  <c r="BF182" i="11"/>
  <c r="T182" i="11"/>
  <c r="R182" i="11"/>
  <c r="P182" i="11"/>
  <c r="BK182" i="11"/>
  <c r="J182" i="11"/>
  <c r="BE182" i="11"/>
  <c r="BI181" i="11"/>
  <c r="BH181" i="11"/>
  <c r="BG181" i="11"/>
  <c r="BF181" i="11"/>
  <c r="T181" i="11"/>
  <c r="R181" i="11"/>
  <c r="P181" i="11"/>
  <c r="BK181" i="11"/>
  <c r="J181" i="11"/>
  <c r="BE181" i="11" s="1"/>
  <c r="BI180" i="11"/>
  <c r="BH180" i="11"/>
  <c r="BG180" i="11"/>
  <c r="BF180" i="11"/>
  <c r="T180" i="11"/>
  <c r="R180" i="11"/>
  <c r="P180" i="11"/>
  <c r="BK180" i="11"/>
  <c r="J180" i="11"/>
  <c r="BE180" i="11" s="1"/>
  <c r="BI179" i="11"/>
  <c r="BH179" i="11"/>
  <c r="BG179" i="11"/>
  <c r="BF179" i="11"/>
  <c r="T179" i="11"/>
  <c r="R179" i="11"/>
  <c r="P179" i="11"/>
  <c r="BK179" i="11"/>
  <c r="J179" i="11"/>
  <c r="BE179" i="11"/>
  <c r="BI178" i="11"/>
  <c r="BH178" i="11"/>
  <c r="BG178" i="11"/>
  <c r="BF178" i="11"/>
  <c r="T178" i="11"/>
  <c r="R178" i="11"/>
  <c r="P178" i="11"/>
  <c r="BK178" i="11"/>
  <c r="J178" i="11"/>
  <c r="BE178" i="11"/>
  <c r="BI177" i="11"/>
  <c r="BH177" i="11"/>
  <c r="BG177" i="11"/>
  <c r="BF177" i="11"/>
  <c r="T177" i="11"/>
  <c r="R177" i="11"/>
  <c r="P177" i="11"/>
  <c r="BK177" i="11"/>
  <c r="J177" i="11"/>
  <c r="BE177" i="11" s="1"/>
  <c r="BI176" i="11"/>
  <c r="BH176" i="11"/>
  <c r="BG176" i="11"/>
  <c r="BF176" i="11"/>
  <c r="T176" i="11"/>
  <c r="R176" i="11"/>
  <c r="P176" i="11"/>
  <c r="BK176" i="11"/>
  <c r="J176" i="11"/>
  <c r="BE176" i="11" s="1"/>
  <c r="BI175" i="11"/>
  <c r="BH175" i="11"/>
  <c r="BG175" i="11"/>
  <c r="BF175" i="11"/>
  <c r="T175" i="11"/>
  <c r="R175" i="11"/>
  <c r="P175" i="11"/>
  <c r="BK175" i="11"/>
  <c r="J175" i="11"/>
  <c r="BE175" i="11"/>
  <c r="BI174" i="11"/>
  <c r="BH174" i="11"/>
  <c r="BG174" i="11"/>
  <c r="BF174" i="11"/>
  <c r="T174" i="11"/>
  <c r="R174" i="11"/>
  <c r="P174" i="11"/>
  <c r="BK174" i="11"/>
  <c r="J174" i="11"/>
  <c r="BE174" i="11"/>
  <c r="BI173" i="11"/>
  <c r="BH173" i="11"/>
  <c r="BG173" i="11"/>
  <c r="BF173" i="11"/>
  <c r="T173" i="11"/>
  <c r="R173" i="11"/>
  <c r="P173" i="11"/>
  <c r="BK173" i="11"/>
  <c r="J173" i="11"/>
  <c r="BE173" i="11" s="1"/>
  <c r="BI172" i="11"/>
  <c r="BH172" i="11"/>
  <c r="BG172" i="11"/>
  <c r="BF172" i="11"/>
  <c r="T172" i="11"/>
  <c r="R172" i="11"/>
  <c r="P172" i="11"/>
  <c r="BK172" i="11"/>
  <c r="J172" i="11"/>
  <c r="BE172" i="11" s="1"/>
  <c r="BI171" i="11"/>
  <c r="BH171" i="11"/>
  <c r="BG171" i="11"/>
  <c r="BF171" i="11"/>
  <c r="T171" i="11"/>
  <c r="R171" i="11"/>
  <c r="P171" i="11"/>
  <c r="BK171" i="11"/>
  <c r="J171" i="11"/>
  <c r="BE171" i="11"/>
  <c r="BI170" i="11"/>
  <c r="BH170" i="11"/>
  <c r="BG170" i="11"/>
  <c r="BF170" i="11"/>
  <c r="T170" i="11"/>
  <c r="R170" i="11"/>
  <c r="P170" i="11"/>
  <c r="BK170" i="11"/>
  <c r="J170" i="11"/>
  <c r="BE170" i="11"/>
  <c r="BI169" i="11"/>
  <c r="BH169" i="11"/>
  <c r="BG169" i="11"/>
  <c r="BF169" i="11"/>
  <c r="T169" i="11"/>
  <c r="R169" i="11"/>
  <c r="P169" i="11"/>
  <c r="BK169" i="11"/>
  <c r="J169" i="11"/>
  <c r="BE169" i="11" s="1"/>
  <c r="BI168" i="11"/>
  <c r="BH168" i="11"/>
  <c r="BG168" i="11"/>
  <c r="BF168" i="11"/>
  <c r="T168" i="11"/>
  <c r="R168" i="11"/>
  <c r="P168" i="11"/>
  <c r="BK168" i="11"/>
  <c r="J168" i="11"/>
  <c r="BE168" i="11" s="1"/>
  <c r="BI167" i="11"/>
  <c r="BH167" i="11"/>
  <c r="BG167" i="11"/>
  <c r="BF167" i="11"/>
  <c r="T167" i="11"/>
  <c r="R167" i="11"/>
  <c r="P167" i="11"/>
  <c r="BK167" i="11"/>
  <c r="J167" i="11"/>
  <c r="BE167" i="11"/>
  <c r="BI166" i="11"/>
  <c r="BH166" i="11"/>
  <c r="BG166" i="11"/>
  <c r="BF166" i="11"/>
  <c r="T166" i="11"/>
  <c r="R166" i="11"/>
  <c r="P166" i="11"/>
  <c r="BK166" i="11"/>
  <c r="J166" i="11"/>
  <c r="BE166" i="11"/>
  <c r="BI165" i="11"/>
  <c r="BH165" i="11"/>
  <c r="BG165" i="11"/>
  <c r="BF165" i="11"/>
  <c r="T165" i="11"/>
  <c r="R165" i="11"/>
  <c r="P165" i="11"/>
  <c r="BK165" i="11"/>
  <c r="J165" i="11"/>
  <c r="BE165" i="11" s="1"/>
  <c r="BI164" i="11"/>
  <c r="BH164" i="11"/>
  <c r="BG164" i="11"/>
  <c r="BF164" i="11"/>
  <c r="T164" i="11"/>
  <c r="R164" i="11"/>
  <c r="P164" i="11"/>
  <c r="BK164" i="11"/>
  <c r="J164" i="11"/>
  <c r="BE164" i="11" s="1"/>
  <c r="BI163" i="11"/>
  <c r="BH163" i="11"/>
  <c r="BG163" i="11"/>
  <c r="BF163" i="11"/>
  <c r="T163" i="11"/>
  <c r="R163" i="11"/>
  <c r="P163" i="11"/>
  <c r="BK163" i="11"/>
  <c r="J163" i="11"/>
  <c r="BE163" i="11"/>
  <c r="BI162" i="11"/>
  <c r="BH162" i="11"/>
  <c r="BG162" i="11"/>
  <c r="BF162" i="11"/>
  <c r="T162" i="11"/>
  <c r="R162" i="11"/>
  <c r="P162" i="11"/>
  <c r="BK162" i="11"/>
  <c r="J162" i="11"/>
  <c r="BE162" i="11"/>
  <c r="BI161" i="11"/>
  <c r="BH161" i="11"/>
  <c r="BG161" i="11"/>
  <c r="BF161" i="11"/>
  <c r="T161" i="11"/>
  <c r="R161" i="11"/>
  <c r="P161" i="11"/>
  <c r="BK161" i="11"/>
  <c r="J161" i="11"/>
  <c r="BE161" i="11" s="1"/>
  <c r="BI160" i="11"/>
  <c r="BH160" i="11"/>
  <c r="BG160" i="11"/>
  <c r="BF160" i="11"/>
  <c r="T160" i="11"/>
  <c r="R160" i="11"/>
  <c r="P160" i="11"/>
  <c r="BK160" i="11"/>
  <c r="J160" i="11"/>
  <c r="BE160" i="11" s="1"/>
  <c r="BI159" i="11"/>
  <c r="BH159" i="11"/>
  <c r="BG159" i="11"/>
  <c r="BF159" i="11"/>
  <c r="T159" i="11"/>
  <c r="R159" i="11"/>
  <c r="P159" i="11"/>
  <c r="BK159" i="11"/>
  <c r="J159" i="11"/>
  <c r="BE159" i="11"/>
  <c r="BI158" i="11"/>
  <c r="BH158" i="11"/>
  <c r="BG158" i="11"/>
  <c r="BF158" i="11"/>
  <c r="T158" i="11"/>
  <c r="R158" i="11"/>
  <c r="P158" i="11"/>
  <c r="BK158" i="11"/>
  <c r="J158" i="11"/>
  <c r="BE158" i="11"/>
  <c r="BI157" i="11"/>
  <c r="BH157" i="11"/>
  <c r="BG157" i="11"/>
  <c r="BF157" i="11"/>
  <c r="T157" i="11"/>
  <c r="R157" i="11"/>
  <c r="P157" i="11"/>
  <c r="BK157" i="11"/>
  <c r="J157" i="11"/>
  <c r="BE157" i="11" s="1"/>
  <c r="BI156" i="11"/>
  <c r="BH156" i="11"/>
  <c r="BG156" i="11"/>
  <c r="BF156" i="11"/>
  <c r="T156" i="11"/>
  <c r="R156" i="11"/>
  <c r="R153" i="11" s="1"/>
  <c r="P156" i="11"/>
  <c r="BK156" i="11"/>
  <c r="J156" i="11"/>
  <c r="BE156" i="11" s="1"/>
  <c r="BI155" i="11"/>
  <c r="BH155" i="11"/>
  <c r="BG155" i="11"/>
  <c r="BF155" i="11"/>
  <c r="T155" i="11"/>
  <c r="R155" i="11"/>
  <c r="P155" i="11"/>
  <c r="BK155" i="11"/>
  <c r="J155" i="11"/>
  <c r="BE155" i="11"/>
  <c r="BI154" i="11"/>
  <c r="BH154" i="11"/>
  <c r="BG154" i="11"/>
  <c r="BF154" i="11"/>
  <c r="T154" i="11"/>
  <c r="R154" i="11"/>
  <c r="P154" i="11"/>
  <c r="BK154" i="11"/>
  <c r="BK153" i="11" s="1"/>
  <c r="J153" i="11"/>
  <c r="J102" i="11" s="1"/>
  <c r="J154" i="11"/>
  <c r="BE154" i="11" s="1"/>
  <c r="BI152" i="11"/>
  <c r="BH152" i="11"/>
  <c r="BG152" i="11"/>
  <c r="BF152" i="11"/>
  <c r="T152" i="11"/>
  <c r="T151" i="11" s="1"/>
  <c r="R152" i="11"/>
  <c r="R151" i="11"/>
  <c r="P152" i="11"/>
  <c r="P151" i="11"/>
  <c r="BK152" i="11"/>
  <c r="BK151" i="11" s="1"/>
  <c r="J151" i="11"/>
  <c r="J101" i="11" s="1"/>
  <c r="J152" i="11"/>
  <c r="BE152" i="11" s="1"/>
  <c r="BI150" i="11"/>
  <c r="BH150" i="11"/>
  <c r="BG150" i="11"/>
  <c r="BF150" i="11"/>
  <c r="T150" i="11"/>
  <c r="R150" i="11"/>
  <c r="P150" i="11"/>
  <c r="BK150" i="11"/>
  <c r="J150" i="11"/>
  <c r="BE150" i="11"/>
  <c r="BI149" i="11"/>
  <c r="BH149" i="11"/>
  <c r="BG149" i="11"/>
  <c r="BF149" i="11"/>
  <c r="T149" i="11"/>
  <c r="R149" i="11"/>
  <c r="P149" i="11"/>
  <c r="BK149" i="11"/>
  <c r="J149" i="11"/>
  <c r="BE149" i="11" s="1"/>
  <c r="BI148" i="11"/>
  <c r="BH148" i="11"/>
  <c r="BG148" i="11"/>
  <c r="BF148" i="11"/>
  <c r="T148" i="11"/>
  <c r="R148" i="11"/>
  <c r="P148" i="11"/>
  <c r="BK148" i="11"/>
  <c r="J148" i="11"/>
  <c r="BE148" i="11" s="1"/>
  <c r="BI147" i="11"/>
  <c r="BH147" i="11"/>
  <c r="BG147" i="11"/>
  <c r="BF147" i="11"/>
  <c r="T147" i="11"/>
  <c r="R147" i="11"/>
  <c r="P147" i="11"/>
  <c r="BK147" i="11"/>
  <c r="J147" i="11"/>
  <c r="BE147" i="11"/>
  <c r="BI146" i="11"/>
  <c r="BH146" i="11"/>
  <c r="BG146" i="11"/>
  <c r="BF146" i="11"/>
  <c r="T146" i="11"/>
  <c r="R146" i="11"/>
  <c r="P146" i="11"/>
  <c r="BK146" i="11"/>
  <c r="J146" i="11"/>
  <c r="BE146" i="11"/>
  <c r="BI145" i="11"/>
  <c r="BH145" i="11"/>
  <c r="BG145" i="11"/>
  <c r="BF145" i="11"/>
  <c r="T145" i="11"/>
  <c r="R145" i="11"/>
  <c r="P145" i="11"/>
  <c r="BK145" i="11"/>
  <c r="J145" i="11"/>
  <c r="BE145" i="11" s="1"/>
  <c r="BI144" i="11"/>
  <c r="BH144" i="11"/>
  <c r="BG144" i="11"/>
  <c r="BF144" i="11"/>
  <c r="T144" i="11"/>
  <c r="R144" i="11"/>
  <c r="P144" i="11"/>
  <c r="BK144" i="11"/>
  <c r="J144" i="11"/>
  <c r="BE144" i="11" s="1"/>
  <c r="BI143" i="11"/>
  <c r="BH143" i="11"/>
  <c r="BG143" i="11"/>
  <c r="BF143" i="11"/>
  <c r="T143" i="11"/>
  <c r="R143" i="11"/>
  <c r="P143" i="11"/>
  <c r="BK143" i="11"/>
  <c r="J143" i="11"/>
  <c r="BE143" i="11"/>
  <c r="BI142" i="11"/>
  <c r="BH142" i="11"/>
  <c r="BG142" i="11"/>
  <c r="BF142" i="11"/>
  <c r="T142" i="11"/>
  <c r="T140" i="11" s="1"/>
  <c r="R142" i="11"/>
  <c r="P142" i="11"/>
  <c r="BK142" i="11"/>
  <c r="J142" i="11"/>
  <c r="BE142" i="11"/>
  <c r="BI141" i="11"/>
  <c r="BH141" i="11"/>
  <c r="BG141" i="11"/>
  <c r="BF141" i="11"/>
  <c r="T141" i="11"/>
  <c r="R141" i="11"/>
  <c r="R140" i="11"/>
  <c r="P141" i="11"/>
  <c r="BK141" i="11"/>
  <c r="BK140" i="11" s="1"/>
  <c r="J140" i="11" s="1"/>
  <c r="J100" i="11" s="1"/>
  <c r="J141" i="11"/>
  <c r="BE141" i="11" s="1"/>
  <c r="BI139" i="11"/>
  <c r="BH139" i="11"/>
  <c r="BG139" i="11"/>
  <c r="BF139" i="11"/>
  <c r="T139" i="11"/>
  <c r="T138" i="11"/>
  <c r="R139" i="11"/>
  <c r="R138" i="11"/>
  <c r="P139" i="11"/>
  <c r="P138" i="11" s="1"/>
  <c r="BK139" i="11"/>
  <c r="BK138" i="11" s="1"/>
  <c r="J138" i="11" s="1"/>
  <c r="J99" i="11" s="1"/>
  <c r="J139" i="11"/>
  <c r="BE139" i="11" s="1"/>
  <c r="BI137" i="11"/>
  <c r="BH137" i="11"/>
  <c r="BG137" i="11"/>
  <c r="BF137" i="11"/>
  <c r="T137" i="11"/>
  <c r="R137" i="11"/>
  <c r="P137" i="11"/>
  <c r="BK137" i="11"/>
  <c r="J137" i="11"/>
  <c r="BE137" i="11" s="1"/>
  <c r="BI136" i="11"/>
  <c r="BH136" i="11"/>
  <c r="BG136" i="11"/>
  <c r="BF136" i="11"/>
  <c r="T136" i="11"/>
  <c r="R136" i="11"/>
  <c r="P136" i="11"/>
  <c r="BK136" i="11"/>
  <c r="J136" i="11"/>
  <c r="BE136" i="11" s="1"/>
  <c r="BI135" i="11"/>
  <c r="BH135" i="11"/>
  <c r="BG135" i="11"/>
  <c r="BF135" i="11"/>
  <c r="T135" i="11"/>
  <c r="R135" i="11"/>
  <c r="P135" i="11"/>
  <c r="BK135" i="11"/>
  <c r="J135" i="11"/>
  <c r="BE135" i="11"/>
  <c r="BI134" i="11"/>
  <c r="BH134" i="11"/>
  <c r="BG134" i="11"/>
  <c r="BF134" i="11"/>
  <c r="T134" i="11"/>
  <c r="R134" i="11"/>
  <c r="P134" i="11"/>
  <c r="BK134" i="11"/>
  <c r="J134" i="11"/>
  <c r="BE134" i="11"/>
  <c r="BI133" i="11"/>
  <c r="BH133" i="11"/>
  <c r="BG133" i="11"/>
  <c r="BF133" i="11"/>
  <c r="T133" i="11"/>
  <c r="R133" i="11"/>
  <c r="P133" i="11"/>
  <c r="BK133" i="11"/>
  <c r="J133" i="11"/>
  <c r="BE133" i="11" s="1"/>
  <c r="BI132" i="11"/>
  <c r="BH132" i="11"/>
  <c r="BG132" i="11"/>
  <c r="BF132" i="11"/>
  <c r="T132" i="11"/>
  <c r="R132" i="11"/>
  <c r="P132" i="11"/>
  <c r="BK132" i="11"/>
  <c r="J132" i="11"/>
  <c r="BE132" i="11" s="1"/>
  <c r="BI131" i="11"/>
  <c r="BH131" i="11"/>
  <c r="BG131" i="11"/>
  <c r="BF131" i="11"/>
  <c r="T131" i="11"/>
  <c r="R131" i="11"/>
  <c r="P131" i="11"/>
  <c r="BK131" i="11"/>
  <c r="J131" i="11"/>
  <c r="BE131" i="11"/>
  <c r="BI130" i="11"/>
  <c r="BH130" i="11"/>
  <c r="BG130" i="11"/>
  <c r="BF130" i="11"/>
  <c r="T130" i="11"/>
  <c r="R130" i="11"/>
  <c r="P130" i="11"/>
  <c r="BK130" i="11"/>
  <c r="J130" i="11"/>
  <c r="BE130" i="11"/>
  <c r="BI129" i="11"/>
  <c r="BH129" i="11"/>
  <c r="BG129" i="11"/>
  <c r="BF129" i="11"/>
  <c r="T129" i="11"/>
  <c r="R129" i="11"/>
  <c r="P129" i="11"/>
  <c r="BK129" i="11"/>
  <c r="J129" i="11"/>
  <c r="BE129" i="11" s="1"/>
  <c r="BI128" i="11"/>
  <c r="F37" i="11" s="1"/>
  <c r="BD104" i="1" s="1"/>
  <c r="BH128" i="11"/>
  <c r="BG128" i="11"/>
  <c r="BF128" i="11"/>
  <c r="T128" i="11"/>
  <c r="R128" i="11"/>
  <c r="P128" i="11"/>
  <c r="BK128" i="11"/>
  <c r="J128" i="11"/>
  <c r="BE128" i="11" s="1"/>
  <c r="BI127" i="11"/>
  <c r="BH127" i="11"/>
  <c r="F36" i="11"/>
  <c r="BC104" i="1" s="1"/>
  <c r="BG127" i="11"/>
  <c r="BF127" i="11"/>
  <c r="J34" i="11" s="1"/>
  <c r="AW104" i="1" s="1"/>
  <c r="F34" i="11"/>
  <c r="BA104" i="1" s="1"/>
  <c r="T127" i="11"/>
  <c r="R127" i="11"/>
  <c r="R126" i="11"/>
  <c r="R125" i="11"/>
  <c r="R124" i="11" s="1"/>
  <c r="P127" i="11"/>
  <c r="BK127" i="11"/>
  <c r="BK126" i="11"/>
  <c r="J126" i="11" s="1"/>
  <c r="J98" i="11" s="1"/>
  <c r="BK125" i="11"/>
  <c r="J127" i="11"/>
  <c r="BE127" i="11"/>
  <c r="J121" i="11"/>
  <c r="J120" i="11"/>
  <c r="F120" i="11"/>
  <c r="F118" i="11"/>
  <c r="E116" i="11"/>
  <c r="J92" i="11"/>
  <c r="J91" i="11"/>
  <c r="F91" i="11"/>
  <c r="F89" i="11"/>
  <c r="E87" i="11"/>
  <c r="J18" i="11"/>
  <c r="E18" i="11"/>
  <c r="F121" i="11" s="1"/>
  <c r="F92" i="11"/>
  <c r="J17" i="11"/>
  <c r="J12" i="11"/>
  <c r="J89" i="11" s="1"/>
  <c r="J118" i="11"/>
  <c r="E7" i="11"/>
  <c r="E85" i="11" s="1"/>
  <c r="E114" i="11"/>
  <c r="J37" i="10"/>
  <c r="J36" i="10"/>
  <c r="AY103" i="1" s="1"/>
  <c r="J35" i="10"/>
  <c r="AX103" i="1" s="1"/>
  <c r="BI134" i="10"/>
  <c r="BH134" i="10"/>
  <c r="BG134" i="10"/>
  <c r="BF134" i="10"/>
  <c r="T134" i="10"/>
  <c r="R134" i="10"/>
  <c r="P134" i="10"/>
  <c r="P132" i="10" s="1"/>
  <c r="BK134" i="10"/>
  <c r="J134" i="10"/>
  <c r="BE134" i="10"/>
  <c r="BI133" i="10"/>
  <c r="BH133" i="10"/>
  <c r="BG133" i="10"/>
  <c r="BF133" i="10"/>
  <c r="T133" i="10"/>
  <c r="R133" i="10"/>
  <c r="R132" i="10"/>
  <c r="P133" i="10"/>
  <c r="BK133" i="10"/>
  <c r="BK132" i="10" s="1"/>
  <c r="J132" i="10"/>
  <c r="J100" i="10" s="1"/>
  <c r="J133" i="10"/>
  <c r="BE133" i="10" s="1"/>
  <c r="BI131" i="10"/>
  <c r="BH131" i="10"/>
  <c r="BG131" i="10"/>
  <c r="BF131" i="10"/>
  <c r="T131" i="10"/>
  <c r="R131" i="10"/>
  <c r="P131" i="10"/>
  <c r="BK131" i="10"/>
  <c r="J131" i="10"/>
  <c r="BE131" i="10"/>
  <c r="BI130" i="10"/>
  <c r="BH130" i="10"/>
  <c r="BG130" i="10"/>
  <c r="BF130" i="10"/>
  <c r="T130" i="10"/>
  <c r="R130" i="10"/>
  <c r="P130" i="10"/>
  <c r="BK130" i="10"/>
  <c r="J130" i="10"/>
  <c r="BE130" i="10" s="1"/>
  <c r="BI129" i="10"/>
  <c r="BH129" i="10"/>
  <c r="BG129" i="10"/>
  <c r="BF129" i="10"/>
  <c r="T129" i="10"/>
  <c r="R129" i="10"/>
  <c r="P129" i="10"/>
  <c r="BK129" i="10"/>
  <c r="J129" i="10"/>
  <c r="BE129" i="10" s="1"/>
  <c r="BI128" i="10"/>
  <c r="BH128" i="10"/>
  <c r="BG128" i="10"/>
  <c r="BF128" i="10"/>
  <c r="T128" i="10"/>
  <c r="R128" i="10"/>
  <c r="P128" i="10"/>
  <c r="BK128" i="10"/>
  <c r="J128" i="10"/>
  <c r="BE128" i="10"/>
  <c r="BI127" i="10"/>
  <c r="BH127" i="10"/>
  <c r="BG127" i="10"/>
  <c r="BF127" i="10"/>
  <c r="T127" i="10"/>
  <c r="T124" i="10" s="1"/>
  <c r="R127" i="10"/>
  <c r="P127" i="10"/>
  <c r="BK127" i="10"/>
  <c r="J127" i="10"/>
  <c r="BE127" i="10"/>
  <c r="BI126" i="10"/>
  <c r="BH126" i="10"/>
  <c r="BG126" i="10"/>
  <c r="BF126" i="10"/>
  <c r="T126" i="10"/>
  <c r="R126" i="10"/>
  <c r="P126" i="10"/>
  <c r="BK126" i="10"/>
  <c r="BK124" i="10" s="1"/>
  <c r="J124" i="10" s="1"/>
  <c r="J99" i="10" s="1"/>
  <c r="J126" i="10"/>
  <c r="BE126" i="10" s="1"/>
  <c r="BI125" i="10"/>
  <c r="BH125" i="10"/>
  <c r="BG125" i="10"/>
  <c r="BF125" i="10"/>
  <c r="T125" i="10"/>
  <c r="R125" i="10"/>
  <c r="P125" i="10"/>
  <c r="BK125" i="10"/>
  <c r="J125" i="10"/>
  <c r="BE125" i="10" s="1"/>
  <c r="BI123" i="10"/>
  <c r="BH123" i="10"/>
  <c r="F36" i="10" s="1"/>
  <c r="BC103" i="1"/>
  <c r="BG123" i="10"/>
  <c r="BF123" i="10"/>
  <c r="T123" i="10"/>
  <c r="T122" i="10" s="1"/>
  <c r="R123" i="10"/>
  <c r="R122" i="10"/>
  <c r="P123" i="10"/>
  <c r="P122" i="10" s="1"/>
  <c r="BK123" i="10"/>
  <c r="BK122" i="10" s="1"/>
  <c r="J122" i="10" s="1"/>
  <c r="J98" i="10" s="1"/>
  <c r="J123" i="10"/>
  <c r="BE123" i="10" s="1"/>
  <c r="J117" i="10"/>
  <c r="J116" i="10"/>
  <c r="F116" i="10"/>
  <c r="F114" i="10"/>
  <c r="E112" i="10"/>
  <c r="J92" i="10"/>
  <c r="J91" i="10"/>
  <c r="F91" i="10"/>
  <c r="F89" i="10"/>
  <c r="E87" i="10"/>
  <c r="J18" i="10"/>
  <c r="E18" i="10"/>
  <c r="F117" i="10" s="1"/>
  <c r="J17" i="10"/>
  <c r="J12" i="10"/>
  <c r="J89" i="10" s="1"/>
  <c r="E7" i="10"/>
  <c r="J37" i="9"/>
  <c r="J36" i="9"/>
  <c r="AY102" i="1"/>
  <c r="J35" i="9"/>
  <c r="AX102" i="1" s="1"/>
  <c r="BI160" i="9"/>
  <c r="BH160" i="9"/>
  <c r="BG160" i="9"/>
  <c r="BF160" i="9"/>
  <c r="T160" i="9"/>
  <c r="R160" i="9"/>
  <c r="R157" i="9" s="1"/>
  <c r="P160" i="9"/>
  <c r="BK160" i="9"/>
  <c r="J160" i="9"/>
  <c r="BE160" i="9" s="1"/>
  <c r="BI159" i="9"/>
  <c r="BH159" i="9"/>
  <c r="BG159" i="9"/>
  <c r="BF159" i="9"/>
  <c r="T159" i="9"/>
  <c r="R159" i="9"/>
  <c r="P159" i="9"/>
  <c r="P157" i="9" s="1"/>
  <c r="BK159" i="9"/>
  <c r="J159" i="9"/>
  <c r="BE159" i="9"/>
  <c r="BI158" i="9"/>
  <c r="BH158" i="9"/>
  <c r="BG158" i="9"/>
  <c r="BF158" i="9"/>
  <c r="T158" i="9"/>
  <c r="T157" i="9" s="1"/>
  <c r="R158" i="9"/>
  <c r="P158" i="9"/>
  <c r="BK158" i="9"/>
  <c r="J158" i="9"/>
  <c r="BE158" i="9" s="1"/>
  <c r="BI156" i="9"/>
  <c r="BH156" i="9"/>
  <c r="BG156" i="9"/>
  <c r="BF156" i="9"/>
  <c r="T156" i="9"/>
  <c r="R156" i="9"/>
  <c r="P156" i="9"/>
  <c r="BK156" i="9"/>
  <c r="J156" i="9"/>
  <c r="BE156" i="9"/>
  <c r="BI155" i="9"/>
  <c r="BH155" i="9"/>
  <c r="BG155" i="9"/>
  <c r="BF155" i="9"/>
  <c r="T155" i="9"/>
  <c r="R155" i="9"/>
  <c r="P155" i="9"/>
  <c r="BK155" i="9"/>
  <c r="J155" i="9"/>
  <c r="BE155" i="9" s="1"/>
  <c r="BI154" i="9"/>
  <c r="BH154" i="9"/>
  <c r="BG154" i="9"/>
  <c r="BF154" i="9"/>
  <c r="T154" i="9"/>
  <c r="R154" i="9"/>
  <c r="P154" i="9"/>
  <c r="BK154" i="9"/>
  <c r="J154" i="9"/>
  <c r="BE154" i="9"/>
  <c r="BI153" i="9"/>
  <c r="BH153" i="9"/>
  <c r="BG153" i="9"/>
  <c r="BF153" i="9"/>
  <c r="T153" i="9"/>
  <c r="R153" i="9"/>
  <c r="P153" i="9"/>
  <c r="BK153" i="9"/>
  <c r="J153" i="9"/>
  <c r="BE153" i="9"/>
  <c r="BI152" i="9"/>
  <c r="BH152" i="9"/>
  <c r="BG152" i="9"/>
  <c r="BF152" i="9"/>
  <c r="T152" i="9"/>
  <c r="R152" i="9"/>
  <c r="R150" i="9" s="1"/>
  <c r="P152" i="9"/>
  <c r="BK152" i="9"/>
  <c r="J152" i="9"/>
  <c r="BE152" i="9"/>
  <c r="BI151" i="9"/>
  <c r="BH151" i="9"/>
  <c r="BG151" i="9"/>
  <c r="BF151" i="9"/>
  <c r="T151" i="9"/>
  <c r="R151" i="9"/>
  <c r="P151" i="9"/>
  <c r="P150" i="9" s="1"/>
  <c r="BK151" i="9"/>
  <c r="BK150" i="9"/>
  <c r="J150" i="9" s="1"/>
  <c r="J100" i="9" s="1"/>
  <c r="J151" i="9"/>
  <c r="BE151" i="9" s="1"/>
  <c r="BI149" i="9"/>
  <c r="BH149" i="9"/>
  <c r="BG149" i="9"/>
  <c r="BF149" i="9"/>
  <c r="T149" i="9"/>
  <c r="R149" i="9"/>
  <c r="P149" i="9"/>
  <c r="BK149" i="9"/>
  <c r="J149" i="9"/>
  <c r="BE149" i="9" s="1"/>
  <c r="BI148" i="9"/>
  <c r="BH148" i="9"/>
  <c r="BG148" i="9"/>
  <c r="BF148" i="9"/>
  <c r="T148" i="9"/>
  <c r="R148" i="9"/>
  <c r="P148" i="9"/>
  <c r="BK148" i="9"/>
  <c r="J148" i="9"/>
  <c r="BE148" i="9" s="1"/>
  <c r="BI147" i="9"/>
  <c r="BH147" i="9"/>
  <c r="BG147" i="9"/>
  <c r="BF147" i="9"/>
  <c r="T147" i="9"/>
  <c r="R147" i="9"/>
  <c r="P147" i="9"/>
  <c r="BK147" i="9"/>
  <c r="J147" i="9"/>
  <c r="BE147" i="9"/>
  <c r="BI146" i="9"/>
  <c r="BH146" i="9"/>
  <c r="BG146" i="9"/>
  <c r="BF146" i="9"/>
  <c r="T146" i="9"/>
  <c r="T143" i="9" s="1"/>
  <c r="R146" i="9"/>
  <c r="P146" i="9"/>
  <c r="BK146" i="9"/>
  <c r="J146" i="9"/>
  <c r="BE146" i="9"/>
  <c r="BI145" i="9"/>
  <c r="BH145" i="9"/>
  <c r="BG145" i="9"/>
  <c r="BF145" i="9"/>
  <c r="T145" i="9"/>
  <c r="R145" i="9"/>
  <c r="P145" i="9"/>
  <c r="BK145" i="9"/>
  <c r="BK143" i="9" s="1"/>
  <c r="J143" i="9" s="1"/>
  <c r="J99" i="9" s="1"/>
  <c r="J145" i="9"/>
  <c r="BE145" i="9" s="1"/>
  <c r="BI144" i="9"/>
  <c r="BH144" i="9"/>
  <c r="BG144" i="9"/>
  <c r="BF144" i="9"/>
  <c r="T144" i="9"/>
  <c r="R144" i="9"/>
  <c r="P144" i="9"/>
  <c r="P143" i="9" s="1"/>
  <c r="BK144" i="9"/>
  <c r="J144" i="9"/>
  <c r="BE144" i="9" s="1"/>
  <c r="BI142" i="9"/>
  <c r="BH142" i="9"/>
  <c r="BG142" i="9"/>
  <c r="BF142" i="9"/>
  <c r="T142" i="9"/>
  <c r="R142" i="9"/>
  <c r="P142" i="9"/>
  <c r="BK142" i="9"/>
  <c r="J142" i="9"/>
  <c r="BE142" i="9" s="1"/>
  <c r="BI141" i="9"/>
  <c r="BH141" i="9"/>
  <c r="BG141" i="9"/>
  <c r="BF141" i="9"/>
  <c r="T141" i="9"/>
  <c r="R141" i="9"/>
  <c r="P141" i="9"/>
  <c r="BK141" i="9"/>
  <c r="J141" i="9"/>
  <c r="BE141" i="9"/>
  <c r="BI140" i="9"/>
  <c r="BH140" i="9"/>
  <c r="BG140" i="9"/>
  <c r="BF140" i="9"/>
  <c r="T140" i="9"/>
  <c r="R140" i="9"/>
  <c r="P140" i="9"/>
  <c r="BK140" i="9"/>
  <c r="J140" i="9"/>
  <c r="BE140" i="9"/>
  <c r="BI139" i="9"/>
  <c r="BH139" i="9"/>
  <c r="BG139" i="9"/>
  <c r="BF139" i="9"/>
  <c r="T139" i="9"/>
  <c r="R139" i="9"/>
  <c r="P139" i="9"/>
  <c r="BK139" i="9"/>
  <c r="J139" i="9"/>
  <c r="BE139" i="9" s="1"/>
  <c r="BI138" i="9"/>
  <c r="BH138" i="9"/>
  <c r="BG138" i="9"/>
  <c r="BF138" i="9"/>
  <c r="T138" i="9"/>
  <c r="R138" i="9"/>
  <c r="P138" i="9"/>
  <c r="BK138" i="9"/>
  <c r="J138" i="9"/>
  <c r="BE138" i="9"/>
  <c r="BI137" i="9"/>
  <c r="BH137" i="9"/>
  <c r="BG137" i="9"/>
  <c r="BF137" i="9"/>
  <c r="T137" i="9"/>
  <c r="R137" i="9"/>
  <c r="P137" i="9"/>
  <c r="BK137" i="9"/>
  <c r="J137" i="9"/>
  <c r="BE137" i="9"/>
  <c r="BI136" i="9"/>
  <c r="BH136" i="9"/>
  <c r="BG136" i="9"/>
  <c r="BF136" i="9"/>
  <c r="T136" i="9"/>
  <c r="R136" i="9"/>
  <c r="P136" i="9"/>
  <c r="BK136" i="9"/>
  <c r="J136" i="9"/>
  <c r="BE136" i="9"/>
  <c r="BI135" i="9"/>
  <c r="BH135" i="9"/>
  <c r="BG135" i="9"/>
  <c r="BF135" i="9"/>
  <c r="T135" i="9"/>
  <c r="R135" i="9"/>
  <c r="P135" i="9"/>
  <c r="BK135" i="9"/>
  <c r="J135" i="9"/>
  <c r="BE135" i="9" s="1"/>
  <c r="BI134" i="9"/>
  <c r="BH134" i="9"/>
  <c r="BG134" i="9"/>
  <c r="BF134" i="9"/>
  <c r="T134" i="9"/>
  <c r="R134" i="9"/>
  <c r="P134" i="9"/>
  <c r="BK134" i="9"/>
  <c r="J134" i="9"/>
  <c r="BE134" i="9" s="1"/>
  <c r="BI133" i="9"/>
  <c r="BH133" i="9"/>
  <c r="BG133" i="9"/>
  <c r="BF133" i="9"/>
  <c r="T133" i="9"/>
  <c r="R133" i="9"/>
  <c r="P133" i="9"/>
  <c r="BK133" i="9"/>
  <c r="J133" i="9"/>
  <c r="BE133" i="9"/>
  <c r="BI132" i="9"/>
  <c r="BH132" i="9"/>
  <c r="BG132" i="9"/>
  <c r="F35" i="9" s="1"/>
  <c r="BB102" i="1" s="1"/>
  <c r="BF132" i="9"/>
  <c r="T132" i="9"/>
  <c r="R132" i="9"/>
  <c r="P132" i="9"/>
  <c r="BK132" i="9"/>
  <c r="J132" i="9"/>
  <c r="BE132" i="9"/>
  <c r="BI131" i="9"/>
  <c r="BH131" i="9"/>
  <c r="BG131" i="9"/>
  <c r="BF131" i="9"/>
  <c r="T131" i="9"/>
  <c r="R131" i="9"/>
  <c r="P131" i="9"/>
  <c r="BK131" i="9"/>
  <c r="J131" i="9"/>
  <c r="BE131" i="9" s="1"/>
  <c r="BI130" i="9"/>
  <c r="BH130" i="9"/>
  <c r="BG130" i="9"/>
  <c r="BF130" i="9"/>
  <c r="T130" i="9"/>
  <c r="R130" i="9"/>
  <c r="P130" i="9"/>
  <c r="BK130" i="9"/>
  <c r="J130" i="9"/>
  <c r="BE130" i="9"/>
  <c r="BI129" i="9"/>
  <c r="BH129" i="9"/>
  <c r="BG129" i="9"/>
  <c r="BF129" i="9"/>
  <c r="T129" i="9"/>
  <c r="R129" i="9"/>
  <c r="P129" i="9"/>
  <c r="BK129" i="9"/>
  <c r="J129" i="9"/>
  <c r="BE129" i="9"/>
  <c r="BI128" i="9"/>
  <c r="BH128" i="9"/>
  <c r="BG128" i="9"/>
  <c r="BF128" i="9"/>
  <c r="T128" i="9"/>
  <c r="R128" i="9"/>
  <c r="P128" i="9"/>
  <c r="BK128" i="9"/>
  <c r="BK123" i="9" s="1"/>
  <c r="J128" i="9"/>
  <c r="BE128" i="9"/>
  <c r="BI127" i="9"/>
  <c r="BH127" i="9"/>
  <c r="BG127" i="9"/>
  <c r="BF127" i="9"/>
  <c r="T127" i="9"/>
  <c r="R127" i="9"/>
  <c r="P127" i="9"/>
  <c r="BK127" i="9"/>
  <c r="J127" i="9"/>
  <c r="BE127" i="9" s="1"/>
  <c r="BI126" i="9"/>
  <c r="F37" i="9" s="1"/>
  <c r="BD102" i="1" s="1"/>
  <c r="BH126" i="9"/>
  <c r="BG126" i="9"/>
  <c r="BF126" i="9"/>
  <c r="T126" i="9"/>
  <c r="R126" i="9"/>
  <c r="P126" i="9"/>
  <c r="BK126" i="9"/>
  <c r="J126" i="9"/>
  <c r="BE126" i="9" s="1"/>
  <c r="BI125" i="9"/>
  <c r="BH125" i="9"/>
  <c r="BG125" i="9"/>
  <c r="BF125" i="9"/>
  <c r="T125" i="9"/>
  <c r="T123" i="9" s="1"/>
  <c r="R125" i="9"/>
  <c r="P125" i="9"/>
  <c r="P123" i="9" s="1"/>
  <c r="BK125" i="9"/>
  <c r="J125" i="9"/>
  <c r="BE125" i="9"/>
  <c r="BI124" i="9"/>
  <c r="BH124" i="9"/>
  <c r="F36" i="9"/>
  <c r="BC102" i="1" s="1"/>
  <c r="BG124" i="9"/>
  <c r="BF124" i="9"/>
  <c r="J34" i="9" s="1"/>
  <c r="AW102" i="1" s="1"/>
  <c r="T124" i="9"/>
  <c r="R124" i="9"/>
  <c r="P124" i="9"/>
  <c r="BK124" i="9"/>
  <c r="J124" i="9"/>
  <c r="BE124" i="9" s="1"/>
  <c r="J118" i="9"/>
  <c r="J117" i="9"/>
  <c r="F117" i="9"/>
  <c r="F115" i="9"/>
  <c r="E113" i="9"/>
  <c r="J92" i="9"/>
  <c r="J91" i="9"/>
  <c r="F91" i="9"/>
  <c r="F89" i="9"/>
  <c r="E87" i="9"/>
  <c r="J18" i="9"/>
  <c r="E18" i="9"/>
  <c r="F92" i="9" s="1"/>
  <c r="J17" i="9"/>
  <c r="J12" i="9"/>
  <c r="J89" i="9" s="1"/>
  <c r="E7" i="9"/>
  <c r="E111" i="9"/>
  <c r="E85" i="9"/>
  <c r="J37" i="8"/>
  <c r="J36" i="8"/>
  <c r="AY101" i="1" s="1"/>
  <c r="J35" i="8"/>
  <c r="AX101" i="1" s="1"/>
  <c r="BI365" i="8"/>
  <c r="BH365" i="8"/>
  <c r="BG365" i="8"/>
  <c r="BF365" i="8"/>
  <c r="T365" i="8"/>
  <c r="R365" i="8"/>
  <c r="P365" i="8"/>
  <c r="BK365" i="8"/>
  <c r="J365" i="8"/>
  <c r="BE365" i="8" s="1"/>
  <c r="BI364" i="8"/>
  <c r="BH364" i="8"/>
  <c r="BG364" i="8"/>
  <c r="BF364" i="8"/>
  <c r="T364" i="8"/>
  <c r="R364" i="8"/>
  <c r="P364" i="8"/>
  <c r="BK364" i="8"/>
  <c r="J364" i="8"/>
  <c r="BE364" i="8" s="1"/>
  <c r="BI363" i="8"/>
  <c r="BH363" i="8"/>
  <c r="BG363" i="8"/>
  <c r="BF363" i="8"/>
  <c r="T363" i="8"/>
  <c r="R363" i="8"/>
  <c r="P363" i="8"/>
  <c r="BK363" i="8"/>
  <c r="J363" i="8"/>
  <c r="BE363" i="8" s="1"/>
  <c r="BI362" i="8"/>
  <c r="BH362" i="8"/>
  <c r="BG362" i="8"/>
  <c r="BF362" i="8"/>
  <c r="T362" i="8"/>
  <c r="R362" i="8"/>
  <c r="P362" i="8"/>
  <c r="BK362" i="8"/>
  <c r="J362" i="8"/>
  <c r="BE362" i="8" s="1"/>
  <c r="BI361" i="8"/>
  <c r="BH361" i="8"/>
  <c r="BG361" i="8"/>
  <c r="BF361" i="8"/>
  <c r="T361" i="8"/>
  <c r="R361" i="8"/>
  <c r="P361" i="8"/>
  <c r="BK361" i="8"/>
  <c r="J361" i="8"/>
  <c r="BE361" i="8" s="1"/>
  <c r="BI360" i="8"/>
  <c r="BH360" i="8"/>
  <c r="BG360" i="8"/>
  <c r="BF360" i="8"/>
  <c r="T360" i="8"/>
  <c r="R360" i="8"/>
  <c r="P360" i="8"/>
  <c r="BK360" i="8"/>
  <c r="J360" i="8"/>
  <c r="BE360" i="8" s="1"/>
  <c r="BI359" i="8"/>
  <c r="BH359" i="8"/>
  <c r="BG359" i="8"/>
  <c r="BF359" i="8"/>
  <c r="T359" i="8"/>
  <c r="R359" i="8"/>
  <c r="P359" i="8"/>
  <c r="BK359" i="8"/>
  <c r="J359" i="8"/>
  <c r="BE359" i="8" s="1"/>
  <c r="BI358" i="8"/>
  <c r="BH358" i="8"/>
  <c r="BG358" i="8"/>
  <c r="BF358" i="8"/>
  <c r="T358" i="8"/>
  <c r="R358" i="8"/>
  <c r="P358" i="8"/>
  <c r="BK358" i="8"/>
  <c r="J358" i="8"/>
  <c r="BE358" i="8" s="1"/>
  <c r="BI357" i="8"/>
  <c r="BH357" i="8"/>
  <c r="BG357" i="8"/>
  <c r="BF357" i="8"/>
  <c r="T357" i="8"/>
  <c r="T356" i="8" s="1"/>
  <c r="R357" i="8"/>
  <c r="R356" i="8" s="1"/>
  <c r="P357" i="8"/>
  <c r="P356" i="8" s="1"/>
  <c r="BK357" i="8"/>
  <c r="BK356" i="8" s="1"/>
  <c r="J356" i="8" s="1"/>
  <c r="J112" i="8" s="1"/>
  <c r="J357" i="8"/>
  <c r="BE357" i="8"/>
  <c r="BI355" i="8"/>
  <c r="BH355" i="8"/>
  <c r="BG355" i="8"/>
  <c r="BF355" i="8"/>
  <c r="T355" i="8"/>
  <c r="R355" i="8"/>
  <c r="P355" i="8"/>
  <c r="BK355" i="8"/>
  <c r="J355" i="8"/>
  <c r="BE355" i="8"/>
  <c r="BI354" i="8"/>
  <c r="BH354" i="8"/>
  <c r="BG354" i="8"/>
  <c r="BF354" i="8"/>
  <c r="T354" i="8"/>
  <c r="R354" i="8"/>
  <c r="P354" i="8"/>
  <c r="BK354" i="8"/>
  <c r="J354" i="8"/>
  <c r="BE354" i="8" s="1"/>
  <c r="BI353" i="8"/>
  <c r="BH353" i="8"/>
  <c r="BG353" i="8"/>
  <c r="BF353" i="8"/>
  <c r="T353" i="8"/>
  <c r="R353" i="8"/>
  <c r="P353" i="8"/>
  <c r="BK353" i="8"/>
  <c r="J353" i="8"/>
  <c r="BE353" i="8" s="1"/>
  <c r="BI352" i="8"/>
  <c r="BH352" i="8"/>
  <c r="BG352" i="8"/>
  <c r="BF352" i="8"/>
  <c r="T352" i="8"/>
  <c r="R352" i="8"/>
  <c r="P352" i="8"/>
  <c r="BK352" i="8"/>
  <c r="J352" i="8"/>
  <c r="BE352" i="8" s="1"/>
  <c r="BI351" i="8"/>
  <c r="BH351" i="8"/>
  <c r="BG351" i="8"/>
  <c r="BF351" i="8"/>
  <c r="T351" i="8"/>
  <c r="R351" i="8"/>
  <c r="P351" i="8"/>
  <c r="BK351" i="8"/>
  <c r="J351" i="8"/>
  <c r="BE351" i="8"/>
  <c r="BI350" i="8"/>
  <c r="BH350" i="8"/>
  <c r="BG350" i="8"/>
  <c r="BF350" i="8"/>
  <c r="T350" i="8"/>
  <c r="R350" i="8"/>
  <c r="P350" i="8"/>
  <c r="BK350" i="8"/>
  <c r="J350" i="8"/>
  <c r="BE350" i="8" s="1"/>
  <c r="BI349" i="8"/>
  <c r="BH349" i="8"/>
  <c r="BG349" i="8"/>
  <c r="BF349" i="8"/>
  <c r="T349" i="8"/>
  <c r="R349" i="8"/>
  <c r="P349" i="8"/>
  <c r="BK349" i="8"/>
  <c r="J349" i="8"/>
  <c r="BE349" i="8" s="1"/>
  <c r="BI348" i="8"/>
  <c r="BH348" i="8"/>
  <c r="BG348" i="8"/>
  <c r="BF348" i="8"/>
  <c r="T348" i="8"/>
  <c r="R348" i="8"/>
  <c r="P348" i="8"/>
  <c r="BK348" i="8"/>
  <c r="J348" i="8"/>
  <c r="BE348" i="8" s="1"/>
  <c r="BI347" i="8"/>
  <c r="BH347" i="8"/>
  <c r="BG347" i="8"/>
  <c r="BF347" i="8"/>
  <c r="T347" i="8"/>
  <c r="R347" i="8"/>
  <c r="P347" i="8"/>
  <c r="BK347" i="8"/>
  <c r="J347" i="8"/>
  <c r="BE347" i="8"/>
  <c r="BI346" i="8"/>
  <c r="BH346" i="8"/>
  <c r="BG346" i="8"/>
  <c r="BF346" i="8"/>
  <c r="T346" i="8"/>
  <c r="R346" i="8"/>
  <c r="P346" i="8"/>
  <c r="BK346" i="8"/>
  <c r="J346" i="8"/>
  <c r="BE346" i="8" s="1"/>
  <c r="BI345" i="8"/>
  <c r="BH345" i="8"/>
  <c r="BG345" i="8"/>
  <c r="BF345" i="8"/>
  <c r="T345" i="8"/>
  <c r="R345" i="8"/>
  <c r="P345" i="8"/>
  <c r="BK345" i="8"/>
  <c r="J345" i="8"/>
  <c r="BE345" i="8" s="1"/>
  <c r="BI344" i="8"/>
  <c r="BH344" i="8"/>
  <c r="BG344" i="8"/>
  <c r="BF344" i="8"/>
  <c r="T344" i="8"/>
  <c r="T343" i="8" s="1"/>
  <c r="R344" i="8"/>
  <c r="R343" i="8" s="1"/>
  <c r="P344" i="8"/>
  <c r="P343" i="8" s="1"/>
  <c r="BK344" i="8"/>
  <c r="BK343" i="8"/>
  <c r="J343" i="8"/>
  <c r="J111" i="8" s="1"/>
  <c r="J344" i="8"/>
  <c r="BE344" i="8" s="1"/>
  <c r="BI342" i="8"/>
  <c r="BH342" i="8"/>
  <c r="BG342" i="8"/>
  <c r="BF342" i="8"/>
  <c r="T342" i="8"/>
  <c r="R342" i="8"/>
  <c r="P342" i="8"/>
  <c r="BK342" i="8"/>
  <c r="J342" i="8"/>
  <c r="BE342" i="8" s="1"/>
  <c r="BI341" i="8"/>
  <c r="BH341" i="8"/>
  <c r="BG341" i="8"/>
  <c r="BF341" i="8"/>
  <c r="T341" i="8"/>
  <c r="R341" i="8"/>
  <c r="P341" i="8"/>
  <c r="BK341" i="8"/>
  <c r="J341" i="8"/>
  <c r="BE341" i="8"/>
  <c r="BI340" i="8"/>
  <c r="BH340" i="8"/>
  <c r="BG340" i="8"/>
  <c r="BF340" i="8"/>
  <c r="T340" i="8"/>
  <c r="R340" i="8"/>
  <c r="P340" i="8"/>
  <c r="BK340" i="8"/>
  <c r="J340" i="8"/>
  <c r="BE340" i="8" s="1"/>
  <c r="BI339" i="8"/>
  <c r="BH339" i="8"/>
  <c r="BG339" i="8"/>
  <c r="BF339" i="8"/>
  <c r="T339" i="8"/>
  <c r="R339" i="8"/>
  <c r="P339" i="8"/>
  <c r="BK339" i="8"/>
  <c r="J339" i="8"/>
  <c r="BE339" i="8" s="1"/>
  <c r="BI338" i="8"/>
  <c r="BH338" i="8"/>
  <c r="BG338" i="8"/>
  <c r="BF338" i="8"/>
  <c r="T338" i="8"/>
  <c r="R338" i="8"/>
  <c r="P338" i="8"/>
  <c r="BK338" i="8"/>
  <c r="J338" i="8"/>
  <c r="BE338" i="8" s="1"/>
  <c r="BI337" i="8"/>
  <c r="BH337" i="8"/>
  <c r="BG337" i="8"/>
  <c r="BF337" i="8"/>
  <c r="T337" i="8"/>
  <c r="R337" i="8"/>
  <c r="P337" i="8"/>
  <c r="BK337" i="8"/>
  <c r="J337" i="8"/>
  <c r="BE337" i="8"/>
  <c r="BI336" i="8"/>
  <c r="BH336" i="8"/>
  <c r="BG336" i="8"/>
  <c r="BF336" i="8"/>
  <c r="T336" i="8"/>
  <c r="R336" i="8"/>
  <c r="P336" i="8"/>
  <c r="BK336" i="8"/>
  <c r="J336" i="8"/>
  <c r="BE336" i="8" s="1"/>
  <c r="BI335" i="8"/>
  <c r="BH335" i="8"/>
  <c r="BG335" i="8"/>
  <c r="BF335" i="8"/>
  <c r="T335" i="8"/>
  <c r="R335" i="8"/>
  <c r="P335" i="8"/>
  <c r="BK335" i="8"/>
  <c r="J335" i="8"/>
  <c r="BE335" i="8" s="1"/>
  <c r="BI334" i="8"/>
  <c r="BH334" i="8"/>
  <c r="BG334" i="8"/>
  <c r="BF334" i="8"/>
  <c r="T334" i="8"/>
  <c r="R334" i="8"/>
  <c r="P334" i="8"/>
  <c r="BK334" i="8"/>
  <c r="J334" i="8"/>
  <c r="BE334" i="8" s="1"/>
  <c r="BI333" i="8"/>
  <c r="BH333" i="8"/>
  <c r="BG333" i="8"/>
  <c r="BF333" i="8"/>
  <c r="T333" i="8"/>
  <c r="R333" i="8"/>
  <c r="P333" i="8"/>
  <c r="BK333" i="8"/>
  <c r="J333" i="8"/>
  <c r="BE333" i="8"/>
  <c r="BI332" i="8"/>
  <c r="BH332" i="8"/>
  <c r="BG332" i="8"/>
  <c r="BF332" i="8"/>
  <c r="T332" i="8"/>
  <c r="T331" i="8" s="1"/>
  <c r="R332" i="8"/>
  <c r="R331" i="8"/>
  <c r="P332" i="8"/>
  <c r="P331" i="8" s="1"/>
  <c r="BK332" i="8"/>
  <c r="BK331" i="8" s="1"/>
  <c r="J331" i="8" s="1"/>
  <c r="J110" i="8" s="1"/>
  <c r="J332" i="8"/>
  <c r="BE332" i="8"/>
  <c r="BI330" i="8"/>
  <c r="BH330" i="8"/>
  <c r="BG330" i="8"/>
  <c r="BF330" i="8"/>
  <c r="T330" i="8"/>
  <c r="R330" i="8"/>
  <c r="P330" i="8"/>
  <c r="BK330" i="8"/>
  <c r="J330" i="8"/>
  <c r="BE330" i="8" s="1"/>
  <c r="BI329" i="8"/>
  <c r="BH329" i="8"/>
  <c r="BG329" i="8"/>
  <c r="BF329" i="8"/>
  <c r="T329" i="8"/>
  <c r="R329" i="8"/>
  <c r="P329" i="8"/>
  <c r="BK329" i="8"/>
  <c r="J329" i="8"/>
  <c r="BE329" i="8" s="1"/>
  <c r="BI328" i="8"/>
  <c r="BH328" i="8"/>
  <c r="BG328" i="8"/>
  <c r="BF328" i="8"/>
  <c r="T328" i="8"/>
  <c r="R328" i="8"/>
  <c r="P328" i="8"/>
  <c r="BK328" i="8"/>
  <c r="J328" i="8"/>
  <c r="BE328" i="8" s="1"/>
  <c r="BI327" i="8"/>
  <c r="BH327" i="8"/>
  <c r="BG327" i="8"/>
  <c r="BF327" i="8"/>
  <c r="T327" i="8"/>
  <c r="R327" i="8"/>
  <c r="P327" i="8"/>
  <c r="BK327" i="8"/>
  <c r="J327" i="8"/>
  <c r="BE327" i="8"/>
  <c r="BI326" i="8"/>
  <c r="BH326" i="8"/>
  <c r="BG326" i="8"/>
  <c r="BF326" i="8"/>
  <c r="T326" i="8"/>
  <c r="T324" i="8" s="1"/>
  <c r="R326" i="8"/>
  <c r="P326" i="8"/>
  <c r="BK326" i="8"/>
  <c r="J326" i="8"/>
  <c r="BE326" i="8" s="1"/>
  <c r="BI325" i="8"/>
  <c r="BH325" i="8"/>
  <c r="BG325" i="8"/>
  <c r="BF325" i="8"/>
  <c r="T325" i="8"/>
  <c r="R325" i="8"/>
  <c r="R324" i="8" s="1"/>
  <c r="P325" i="8"/>
  <c r="P324" i="8" s="1"/>
  <c r="BK325" i="8"/>
  <c r="BK324" i="8" s="1"/>
  <c r="J324" i="8" s="1"/>
  <c r="J109" i="8" s="1"/>
  <c r="J325" i="8"/>
  <c r="BE325" i="8"/>
  <c r="BI323" i="8"/>
  <c r="BH323" i="8"/>
  <c r="BG323" i="8"/>
  <c r="BF323" i="8"/>
  <c r="T323" i="8"/>
  <c r="R323" i="8"/>
  <c r="P323" i="8"/>
  <c r="BK323" i="8"/>
  <c r="J323" i="8"/>
  <c r="BE323" i="8" s="1"/>
  <c r="BI322" i="8"/>
  <c r="BH322" i="8"/>
  <c r="BG322" i="8"/>
  <c r="BF322" i="8"/>
  <c r="T322" i="8"/>
  <c r="R322" i="8"/>
  <c r="P322" i="8"/>
  <c r="BK322" i="8"/>
  <c r="J322" i="8"/>
  <c r="BE322" i="8" s="1"/>
  <c r="BI321" i="8"/>
  <c r="BH321" i="8"/>
  <c r="BG321" i="8"/>
  <c r="BF321" i="8"/>
  <c r="T321" i="8"/>
  <c r="R321" i="8"/>
  <c r="P321" i="8"/>
  <c r="BK321" i="8"/>
  <c r="J321" i="8"/>
  <c r="BE321" i="8"/>
  <c r="BI320" i="8"/>
  <c r="BH320" i="8"/>
  <c r="BG320" i="8"/>
  <c r="BF320" i="8"/>
  <c r="T320" i="8"/>
  <c r="R320" i="8"/>
  <c r="P320" i="8"/>
  <c r="BK320" i="8"/>
  <c r="J320" i="8"/>
  <c r="BE320" i="8" s="1"/>
  <c r="BI319" i="8"/>
  <c r="BH319" i="8"/>
  <c r="BG319" i="8"/>
  <c r="BF319" i="8"/>
  <c r="T319" i="8"/>
  <c r="R319" i="8"/>
  <c r="P319" i="8"/>
  <c r="BK319" i="8"/>
  <c r="J319" i="8"/>
  <c r="BE319" i="8" s="1"/>
  <c r="BI318" i="8"/>
  <c r="BH318" i="8"/>
  <c r="BG318" i="8"/>
  <c r="BF318" i="8"/>
  <c r="T318" i="8"/>
  <c r="R318" i="8"/>
  <c r="P318" i="8"/>
  <c r="BK318" i="8"/>
  <c r="J318" i="8"/>
  <c r="BE318" i="8" s="1"/>
  <c r="BI317" i="8"/>
  <c r="BH317" i="8"/>
  <c r="BG317" i="8"/>
  <c r="BF317" i="8"/>
  <c r="T317" i="8"/>
  <c r="R317" i="8"/>
  <c r="P317" i="8"/>
  <c r="BK317" i="8"/>
  <c r="J317" i="8"/>
  <c r="BE317" i="8"/>
  <c r="BI316" i="8"/>
  <c r="BH316" i="8"/>
  <c r="BG316" i="8"/>
  <c r="BF316" i="8"/>
  <c r="T316" i="8"/>
  <c r="R316" i="8"/>
  <c r="P316" i="8"/>
  <c r="BK316" i="8"/>
  <c r="J316" i="8"/>
  <c r="BE316" i="8" s="1"/>
  <c r="BI315" i="8"/>
  <c r="BH315" i="8"/>
  <c r="BG315" i="8"/>
  <c r="BF315" i="8"/>
  <c r="T315" i="8"/>
  <c r="R315" i="8"/>
  <c r="P315" i="8"/>
  <c r="BK315" i="8"/>
  <c r="J315" i="8"/>
  <c r="BE315" i="8" s="1"/>
  <c r="BI314" i="8"/>
  <c r="BH314" i="8"/>
  <c r="BG314" i="8"/>
  <c r="BF314" i="8"/>
  <c r="T314" i="8"/>
  <c r="R314" i="8"/>
  <c r="P314" i="8"/>
  <c r="BK314" i="8"/>
  <c r="J314" i="8"/>
  <c r="BE314" i="8" s="1"/>
  <c r="BI313" i="8"/>
  <c r="BH313" i="8"/>
  <c r="BG313" i="8"/>
  <c r="BF313" i="8"/>
  <c r="T313" i="8"/>
  <c r="R313" i="8"/>
  <c r="P313" i="8"/>
  <c r="BK313" i="8"/>
  <c r="J313" i="8"/>
  <c r="BE313" i="8"/>
  <c r="BI312" i="8"/>
  <c r="BH312" i="8"/>
  <c r="BG312" i="8"/>
  <c r="BF312" i="8"/>
  <c r="T312" i="8"/>
  <c r="T310" i="8" s="1"/>
  <c r="R312" i="8"/>
  <c r="P312" i="8"/>
  <c r="BK312" i="8"/>
  <c r="J312" i="8"/>
  <c r="BE312" i="8" s="1"/>
  <c r="BI311" i="8"/>
  <c r="BH311" i="8"/>
  <c r="BG311" i="8"/>
  <c r="BF311" i="8"/>
  <c r="T311" i="8"/>
  <c r="R311" i="8"/>
  <c r="R310" i="8" s="1"/>
  <c r="P311" i="8"/>
  <c r="P310" i="8" s="1"/>
  <c r="BK311" i="8"/>
  <c r="BK310" i="8" s="1"/>
  <c r="J310" i="8" s="1"/>
  <c r="J108" i="8" s="1"/>
  <c r="J311" i="8"/>
  <c r="BE311" i="8"/>
  <c r="BI309" i="8"/>
  <c r="BH309" i="8"/>
  <c r="BG309" i="8"/>
  <c r="BF309" i="8"/>
  <c r="T309" i="8"/>
  <c r="R309" i="8"/>
  <c r="P309" i="8"/>
  <c r="BK309" i="8"/>
  <c r="J309" i="8"/>
  <c r="BE309" i="8" s="1"/>
  <c r="BI308" i="8"/>
  <c r="BH308" i="8"/>
  <c r="BG308" i="8"/>
  <c r="BF308" i="8"/>
  <c r="T308" i="8"/>
  <c r="R308" i="8"/>
  <c r="P308" i="8"/>
  <c r="BK308" i="8"/>
  <c r="J308" i="8"/>
  <c r="BE308" i="8" s="1"/>
  <c r="BI307" i="8"/>
  <c r="BH307" i="8"/>
  <c r="BG307" i="8"/>
  <c r="BF307" i="8"/>
  <c r="T307" i="8"/>
  <c r="R307" i="8"/>
  <c r="P307" i="8"/>
  <c r="BK307" i="8"/>
  <c r="J307" i="8"/>
  <c r="BE307" i="8"/>
  <c r="BI306" i="8"/>
  <c r="BH306" i="8"/>
  <c r="BG306" i="8"/>
  <c r="BF306" i="8"/>
  <c r="T306" i="8"/>
  <c r="R306" i="8"/>
  <c r="P306" i="8"/>
  <c r="BK306" i="8"/>
  <c r="J306" i="8"/>
  <c r="BE306" i="8" s="1"/>
  <c r="BI305" i="8"/>
  <c r="BH305" i="8"/>
  <c r="BG305" i="8"/>
  <c r="BF305" i="8"/>
  <c r="T305" i="8"/>
  <c r="R305" i="8"/>
  <c r="P305" i="8"/>
  <c r="BK305" i="8"/>
  <c r="J305" i="8"/>
  <c r="BE305" i="8" s="1"/>
  <c r="BI304" i="8"/>
  <c r="BH304" i="8"/>
  <c r="BG304" i="8"/>
  <c r="BF304" i="8"/>
  <c r="T304" i="8"/>
  <c r="R304" i="8"/>
  <c r="P304" i="8"/>
  <c r="BK304" i="8"/>
  <c r="J304" i="8"/>
  <c r="BE304" i="8" s="1"/>
  <c r="BI303" i="8"/>
  <c r="BH303" i="8"/>
  <c r="BG303" i="8"/>
  <c r="BF303" i="8"/>
  <c r="T303" i="8"/>
  <c r="R303" i="8"/>
  <c r="P303" i="8"/>
  <c r="BK303" i="8"/>
  <c r="J303" i="8"/>
  <c r="BE303" i="8"/>
  <c r="BI302" i="8"/>
  <c r="BH302" i="8"/>
  <c r="BG302" i="8"/>
  <c r="BF302" i="8"/>
  <c r="T302" i="8"/>
  <c r="R302" i="8"/>
  <c r="P302" i="8"/>
  <c r="BK302" i="8"/>
  <c r="J302" i="8"/>
  <c r="BE302" i="8" s="1"/>
  <c r="BI301" i="8"/>
  <c r="BH301" i="8"/>
  <c r="BG301" i="8"/>
  <c r="BF301" i="8"/>
  <c r="T301" i="8"/>
  <c r="R301" i="8"/>
  <c r="P301" i="8"/>
  <c r="BK301" i="8"/>
  <c r="J301" i="8"/>
  <c r="BE301" i="8"/>
  <c r="BI300" i="8"/>
  <c r="BH300" i="8"/>
  <c r="BG300" i="8"/>
  <c r="BF300" i="8"/>
  <c r="T300" i="8"/>
  <c r="R300" i="8"/>
  <c r="P300" i="8"/>
  <c r="BK300" i="8"/>
  <c r="J300" i="8"/>
  <c r="BE300" i="8" s="1"/>
  <c r="BI299" i="8"/>
  <c r="BH299" i="8"/>
  <c r="BG299" i="8"/>
  <c r="BF299" i="8"/>
  <c r="T299" i="8"/>
  <c r="R299" i="8"/>
  <c r="P299" i="8"/>
  <c r="BK299" i="8"/>
  <c r="BK297" i="8" s="1"/>
  <c r="J297" i="8" s="1"/>
  <c r="J107" i="8" s="1"/>
  <c r="J299" i="8"/>
  <c r="BE299" i="8"/>
  <c r="BI298" i="8"/>
  <c r="BH298" i="8"/>
  <c r="BG298" i="8"/>
  <c r="BF298" i="8"/>
  <c r="T298" i="8"/>
  <c r="T297" i="8" s="1"/>
  <c r="R298" i="8"/>
  <c r="R297" i="8"/>
  <c r="P298" i="8"/>
  <c r="P297" i="8" s="1"/>
  <c r="BK298" i="8"/>
  <c r="J298" i="8"/>
  <c r="BE298" i="8" s="1"/>
  <c r="BI296" i="8"/>
  <c r="BH296" i="8"/>
  <c r="BG296" i="8"/>
  <c r="BF296" i="8"/>
  <c r="T296" i="8"/>
  <c r="R296" i="8"/>
  <c r="P296" i="8"/>
  <c r="BK296" i="8"/>
  <c r="J296" i="8"/>
  <c r="BE296" i="8" s="1"/>
  <c r="BI295" i="8"/>
  <c r="BH295" i="8"/>
  <c r="BG295" i="8"/>
  <c r="BF295" i="8"/>
  <c r="T295" i="8"/>
  <c r="R295" i="8"/>
  <c r="P295" i="8"/>
  <c r="BK295" i="8"/>
  <c r="J295" i="8"/>
  <c r="BE295" i="8"/>
  <c r="BI294" i="8"/>
  <c r="BH294" i="8"/>
  <c r="BG294" i="8"/>
  <c r="BF294" i="8"/>
  <c r="T294" i="8"/>
  <c r="R294" i="8"/>
  <c r="P294" i="8"/>
  <c r="BK294" i="8"/>
  <c r="J294" i="8"/>
  <c r="BE294" i="8" s="1"/>
  <c r="BI293" i="8"/>
  <c r="BH293" i="8"/>
  <c r="BG293" i="8"/>
  <c r="BF293" i="8"/>
  <c r="T293" i="8"/>
  <c r="R293" i="8"/>
  <c r="P293" i="8"/>
  <c r="BK293" i="8"/>
  <c r="J293" i="8"/>
  <c r="BE293" i="8"/>
  <c r="BI292" i="8"/>
  <c r="BH292" i="8"/>
  <c r="BG292" i="8"/>
  <c r="BF292" i="8"/>
  <c r="T292" i="8"/>
  <c r="R292" i="8"/>
  <c r="P292" i="8"/>
  <c r="BK292" i="8"/>
  <c r="J292" i="8"/>
  <c r="BE292" i="8" s="1"/>
  <c r="BI291" i="8"/>
  <c r="BH291" i="8"/>
  <c r="BG291" i="8"/>
  <c r="BF291" i="8"/>
  <c r="T291" i="8"/>
  <c r="R291" i="8"/>
  <c r="P291" i="8"/>
  <c r="BK291" i="8"/>
  <c r="J291" i="8"/>
  <c r="BE291" i="8"/>
  <c r="BI290" i="8"/>
  <c r="BH290" i="8"/>
  <c r="BG290" i="8"/>
  <c r="BF290" i="8"/>
  <c r="T290" i="8"/>
  <c r="R290" i="8"/>
  <c r="P290" i="8"/>
  <c r="BK290" i="8"/>
  <c r="J290" i="8"/>
  <c r="BE290" i="8" s="1"/>
  <c r="BI289" i="8"/>
  <c r="BH289" i="8"/>
  <c r="BG289" i="8"/>
  <c r="BF289" i="8"/>
  <c r="T289" i="8"/>
  <c r="R289" i="8"/>
  <c r="P289" i="8"/>
  <c r="BK289" i="8"/>
  <c r="J289" i="8"/>
  <c r="BE289" i="8"/>
  <c r="BI288" i="8"/>
  <c r="BH288" i="8"/>
  <c r="BG288" i="8"/>
  <c r="BF288" i="8"/>
  <c r="T288" i="8"/>
  <c r="R288" i="8"/>
  <c r="P288" i="8"/>
  <c r="BK288" i="8"/>
  <c r="J288" i="8"/>
  <c r="BE288" i="8" s="1"/>
  <c r="BI287" i="8"/>
  <c r="BH287" i="8"/>
  <c r="BG287" i="8"/>
  <c r="BF287" i="8"/>
  <c r="T287" i="8"/>
  <c r="R287" i="8"/>
  <c r="P287" i="8"/>
  <c r="BK287" i="8"/>
  <c r="J287" i="8"/>
  <c r="BE287" i="8"/>
  <c r="BI286" i="8"/>
  <c r="BH286" i="8"/>
  <c r="BG286" i="8"/>
  <c r="BF286" i="8"/>
  <c r="T286" i="8"/>
  <c r="R286" i="8"/>
  <c r="P286" i="8"/>
  <c r="BK286" i="8"/>
  <c r="J286" i="8"/>
  <c r="BE286" i="8" s="1"/>
  <c r="BI285" i="8"/>
  <c r="BH285" i="8"/>
  <c r="BG285" i="8"/>
  <c r="BF285" i="8"/>
  <c r="T285" i="8"/>
  <c r="R285" i="8"/>
  <c r="P285" i="8"/>
  <c r="BK285" i="8"/>
  <c r="BK283" i="8" s="1"/>
  <c r="J283" i="8" s="1"/>
  <c r="J106" i="8" s="1"/>
  <c r="J285" i="8"/>
  <c r="BE285" i="8"/>
  <c r="BI284" i="8"/>
  <c r="BH284" i="8"/>
  <c r="BG284" i="8"/>
  <c r="BF284" i="8"/>
  <c r="T284" i="8"/>
  <c r="T283" i="8" s="1"/>
  <c r="R284" i="8"/>
  <c r="R283" i="8"/>
  <c r="P284" i="8"/>
  <c r="P283" i="8" s="1"/>
  <c r="BK284" i="8"/>
  <c r="J284" i="8"/>
  <c r="BE284" i="8" s="1"/>
  <c r="BI282" i="8"/>
  <c r="BH282" i="8"/>
  <c r="BG282" i="8"/>
  <c r="BF282" i="8"/>
  <c r="T282" i="8"/>
  <c r="R282" i="8"/>
  <c r="P282" i="8"/>
  <c r="BK282" i="8"/>
  <c r="J282" i="8"/>
  <c r="BE282" i="8" s="1"/>
  <c r="BI281" i="8"/>
  <c r="BH281" i="8"/>
  <c r="BG281" i="8"/>
  <c r="BF281" i="8"/>
  <c r="T281" i="8"/>
  <c r="R281" i="8"/>
  <c r="P281" i="8"/>
  <c r="BK281" i="8"/>
  <c r="J281" i="8"/>
  <c r="BE281" i="8"/>
  <c r="BI280" i="8"/>
  <c r="BH280" i="8"/>
  <c r="BG280" i="8"/>
  <c r="BF280" i="8"/>
  <c r="T280" i="8"/>
  <c r="R280" i="8"/>
  <c r="P280" i="8"/>
  <c r="BK280" i="8"/>
  <c r="J280" i="8"/>
  <c r="BE280" i="8" s="1"/>
  <c r="BI279" i="8"/>
  <c r="BH279" i="8"/>
  <c r="BG279" i="8"/>
  <c r="BF279" i="8"/>
  <c r="T279" i="8"/>
  <c r="R279" i="8"/>
  <c r="P279" i="8"/>
  <c r="BK279" i="8"/>
  <c r="J279" i="8"/>
  <c r="BE279" i="8"/>
  <c r="BI278" i="8"/>
  <c r="BH278" i="8"/>
  <c r="BG278" i="8"/>
  <c r="BF278" i="8"/>
  <c r="T278" i="8"/>
  <c r="R278" i="8"/>
  <c r="P278" i="8"/>
  <c r="BK278" i="8"/>
  <c r="J278" i="8"/>
  <c r="BE278" i="8" s="1"/>
  <c r="BI277" i="8"/>
  <c r="BH277" i="8"/>
  <c r="BG277" i="8"/>
  <c r="BF277" i="8"/>
  <c r="T277" i="8"/>
  <c r="R277" i="8"/>
  <c r="P277" i="8"/>
  <c r="BK277" i="8"/>
  <c r="J277" i="8"/>
  <c r="BE277" i="8"/>
  <c r="BI276" i="8"/>
  <c r="BH276" i="8"/>
  <c r="BG276" i="8"/>
  <c r="BF276" i="8"/>
  <c r="T276" i="8"/>
  <c r="R276" i="8"/>
  <c r="P276" i="8"/>
  <c r="BK276" i="8"/>
  <c r="J276" i="8"/>
  <c r="BE276" i="8" s="1"/>
  <c r="BI275" i="8"/>
  <c r="BH275" i="8"/>
  <c r="BG275" i="8"/>
  <c r="BF275" i="8"/>
  <c r="T275" i="8"/>
  <c r="R275" i="8"/>
  <c r="P275" i="8"/>
  <c r="BK275" i="8"/>
  <c r="J275" i="8"/>
  <c r="BE275" i="8"/>
  <c r="BI274" i="8"/>
  <c r="BH274" i="8"/>
  <c r="BG274" i="8"/>
  <c r="BF274" i="8"/>
  <c r="T274" i="8"/>
  <c r="R274" i="8"/>
  <c r="P274" i="8"/>
  <c r="BK274" i="8"/>
  <c r="J274" i="8"/>
  <c r="BE274" i="8" s="1"/>
  <c r="BI273" i="8"/>
  <c r="BH273" i="8"/>
  <c r="BG273" i="8"/>
  <c r="BF273" i="8"/>
  <c r="T273" i="8"/>
  <c r="R273" i="8"/>
  <c r="P273" i="8"/>
  <c r="BK273" i="8"/>
  <c r="J273" i="8"/>
  <c r="BE273" i="8"/>
  <c r="BI272" i="8"/>
  <c r="BH272" i="8"/>
  <c r="BG272" i="8"/>
  <c r="BF272" i="8"/>
  <c r="T272" i="8"/>
  <c r="R272" i="8"/>
  <c r="P272" i="8"/>
  <c r="BK272" i="8"/>
  <c r="J272" i="8"/>
  <c r="BE272" i="8" s="1"/>
  <c r="BI271" i="8"/>
  <c r="BH271" i="8"/>
  <c r="BG271" i="8"/>
  <c r="BF271" i="8"/>
  <c r="T271" i="8"/>
  <c r="R271" i="8"/>
  <c r="P271" i="8"/>
  <c r="P268" i="8" s="1"/>
  <c r="BK271" i="8"/>
  <c r="J271" i="8"/>
  <c r="BE271" i="8"/>
  <c r="BI270" i="8"/>
  <c r="BH270" i="8"/>
  <c r="BG270" i="8"/>
  <c r="BF270" i="8"/>
  <c r="T270" i="8"/>
  <c r="T268" i="8" s="1"/>
  <c r="R270" i="8"/>
  <c r="P270" i="8"/>
  <c r="BK270" i="8"/>
  <c r="J270" i="8"/>
  <c r="BE270" i="8" s="1"/>
  <c r="BI269" i="8"/>
  <c r="BH269" i="8"/>
  <c r="BG269" i="8"/>
  <c r="BF269" i="8"/>
  <c r="T269" i="8"/>
  <c r="R269" i="8"/>
  <c r="R268" i="8" s="1"/>
  <c r="P269" i="8"/>
  <c r="BK269" i="8"/>
  <c r="BK268" i="8" s="1"/>
  <c r="J268" i="8" s="1"/>
  <c r="J105" i="8" s="1"/>
  <c r="J269" i="8"/>
  <c r="BE269" i="8"/>
  <c r="BI267" i="8"/>
  <c r="BH267" i="8"/>
  <c r="BG267" i="8"/>
  <c r="BF267" i="8"/>
  <c r="T267" i="8"/>
  <c r="R267" i="8"/>
  <c r="P267" i="8"/>
  <c r="BK267" i="8"/>
  <c r="J267" i="8"/>
  <c r="BE267" i="8"/>
  <c r="BI266" i="8"/>
  <c r="BH266" i="8"/>
  <c r="BG266" i="8"/>
  <c r="BF266" i="8"/>
  <c r="T266" i="8"/>
  <c r="R266" i="8"/>
  <c r="P266" i="8"/>
  <c r="BK266" i="8"/>
  <c r="J266" i="8"/>
  <c r="BE266" i="8" s="1"/>
  <c r="BI265" i="8"/>
  <c r="BH265" i="8"/>
  <c r="BG265" i="8"/>
  <c r="BF265" i="8"/>
  <c r="T265" i="8"/>
  <c r="R265" i="8"/>
  <c r="P265" i="8"/>
  <c r="BK265" i="8"/>
  <c r="J265" i="8"/>
  <c r="BE265" i="8"/>
  <c r="BI264" i="8"/>
  <c r="BH264" i="8"/>
  <c r="BG264" i="8"/>
  <c r="BF264" i="8"/>
  <c r="T264" i="8"/>
  <c r="R264" i="8"/>
  <c r="P264" i="8"/>
  <c r="BK264" i="8"/>
  <c r="J264" i="8"/>
  <c r="BE264" i="8" s="1"/>
  <c r="BI263" i="8"/>
  <c r="BH263" i="8"/>
  <c r="BG263" i="8"/>
  <c r="BF263" i="8"/>
  <c r="T263" i="8"/>
  <c r="R263" i="8"/>
  <c r="P263" i="8"/>
  <c r="BK263" i="8"/>
  <c r="J263" i="8"/>
  <c r="BE263" i="8"/>
  <c r="BI262" i="8"/>
  <c r="BH262" i="8"/>
  <c r="BG262" i="8"/>
  <c r="BF262" i="8"/>
  <c r="T262" i="8"/>
  <c r="R262" i="8"/>
  <c r="P262" i="8"/>
  <c r="BK262" i="8"/>
  <c r="J262" i="8"/>
  <c r="BE262" i="8" s="1"/>
  <c r="BI261" i="8"/>
  <c r="BH261" i="8"/>
  <c r="BG261" i="8"/>
  <c r="BF261" i="8"/>
  <c r="T261" i="8"/>
  <c r="R261" i="8"/>
  <c r="P261" i="8"/>
  <c r="BK261" i="8"/>
  <c r="J261" i="8"/>
  <c r="BE261" i="8"/>
  <c r="BI260" i="8"/>
  <c r="BH260" i="8"/>
  <c r="BG260" i="8"/>
  <c r="BF260" i="8"/>
  <c r="T260" i="8"/>
  <c r="R260" i="8"/>
  <c r="P260" i="8"/>
  <c r="BK260" i="8"/>
  <c r="J260" i="8"/>
  <c r="BE260" i="8" s="1"/>
  <c r="BI259" i="8"/>
  <c r="BH259" i="8"/>
  <c r="BG259" i="8"/>
  <c r="BF259" i="8"/>
  <c r="T259" i="8"/>
  <c r="R259" i="8"/>
  <c r="P259" i="8"/>
  <c r="BK259" i="8"/>
  <c r="J259" i="8"/>
  <c r="BE259" i="8"/>
  <c r="BI258" i="8"/>
  <c r="BH258" i="8"/>
  <c r="BG258" i="8"/>
  <c r="BF258" i="8"/>
  <c r="T258" i="8"/>
  <c r="R258" i="8"/>
  <c r="P258" i="8"/>
  <c r="BK258" i="8"/>
  <c r="J258" i="8"/>
  <c r="BE258" i="8" s="1"/>
  <c r="BI257" i="8"/>
  <c r="BH257" i="8"/>
  <c r="BG257" i="8"/>
  <c r="BF257" i="8"/>
  <c r="T257" i="8"/>
  <c r="R257" i="8"/>
  <c r="P257" i="8"/>
  <c r="BK257" i="8"/>
  <c r="J257" i="8"/>
  <c r="BE257" i="8"/>
  <c r="BI256" i="8"/>
  <c r="BH256" i="8"/>
  <c r="BG256" i="8"/>
  <c r="BF256" i="8"/>
  <c r="T256" i="8"/>
  <c r="R256" i="8"/>
  <c r="P256" i="8"/>
  <c r="BK256" i="8"/>
  <c r="J256" i="8"/>
  <c r="BE256" i="8" s="1"/>
  <c r="BI255" i="8"/>
  <c r="BH255" i="8"/>
  <c r="BG255" i="8"/>
  <c r="BF255" i="8"/>
  <c r="T255" i="8"/>
  <c r="R255" i="8"/>
  <c r="P255" i="8"/>
  <c r="BK255" i="8"/>
  <c r="J255" i="8"/>
  <c r="BE255" i="8"/>
  <c r="BI254" i="8"/>
  <c r="BH254" i="8"/>
  <c r="BG254" i="8"/>
  <c r="BF254" i="8"/>
  <c r="T254" i="8"/>
  <c r="R254" i="8"/>
  <c r="P254" i="8"/>
  <c r="BK254" i="8"/>
  <c r="J254" i="8"/>
  <c r="BE254" i="8" s="1"/>
  <c r="BI253" i="8"/>
  <c r="BH253" i="8"/>
  <c r="BG253" i="8"/>
  <c r="BF253" i="8"/>
  <c r="T253" i="8"/>
  <c r="R253" i="8"/>
  <c r="P253" i="8"/>
  <c r="BK253" i="8"/>
  <c r="J253" i="8"/>
  <c r="BE253" i="8"/>
  <c r="BI252" i="8"/>
  <c r="BH252" i="8"/>
  <c r="BG252" i="8"/>
  <c r="BF252" i="8"/>
  <c r="T252" i="8"/>
  <c r="R252" i="8"/>
  <c r="P252" i="8"/>
  <c r="BK252" i="8"/>
  <c r="J252" i="8"/>
  <c r="BE252" i="8" s="1"/>
  <c r="BI251" i="8"/>
  <c r="BH251" i="8"/>
  <c r="BG251" i="8"/>
  <c r="BF251" i="8"/>
  <c r="T251" i="8"/>
  <c r="R251" i="8"/>
  <c r="P251" i="8"/>
  <c r="BK251" i="8"/>
  <c r="J251" i="8"/>
  <c r="BE251" i="8"/>
  <c r="BI250" i="8"/>
  <c r="BH250" i="8"/>
  <c r="BG250" i="8"/>
  <c r="BF250" i="8"/>
  <c r="T250" i="8"/>
  <c r="R250" i="8"/>
  <c r="P250" i="8"/>
  <c r="BK250" i="8"/>
  <c r="J250" i="8"/>
  <c r="BE250" i="8" s="1"/>
  <c r="BI249" i="8"/>
  <c r="BH249" i="8"/>
  <c r="BG249" i="8"/>
  <c r="BF249" i="8"/>
  <c r="T249" i="8"/>
  <c r="R249" i="8"/>
  <c r="P249" i="8"/>
  <c r="P244" i="8" s="1"/>
  <c r="BK249" i="8"/>
  <c r="J249" i="8"/>
  <c r="BE249" i="8"/>
  <c r="BI248" i="8"/>
  <c r="BH248" i="8"/>
  <c r="BG248" i="8"/>
  <c r="BF248" i="8"/>
  <c r="T248" i="8"/>
  <c r="R248" i="8"/>
  <c r="P248" i="8"/>
  <c r="BK248" i="8"/>
  <c r="J248" i="8"/>
  <c r="BE248" i="8" s="1"/>
  <c r="BI247" i="8"/>
  <c r="BH247" i="8"/>
  <c r="BG247" i="8"/>
  <c r="BF247" i="8"/>
  <c r="T247" i="8"/>
  <c r="R247" i="8"/>
  <c r="P247" i="8"/>
  <c r="BK247" i="8"/>
  <c r="J247" i="8"/>
  <c r="BE247" i="8"/>
  <c r="BI246" i="8"/>
  <c r="BH246" i="8"/>
  <c r="BG246" i="8"/>
  <c r="BF246" i="8"/>
  <c r="T246" i="8"/>
  <c r="T244" i="8" s="1"/>
  <c r="R246" i="8"/>
  <c r="P246" i="8"/>
  <c r="BK246" i="8"/>
  <c r="J246" i="8"/>
  <c r="BE246" i="8" s="1"/>
  <c r="BI245" i="8"/>
  <c r="BH245" i="8"/>
  <c r="BG245" i="8"/>
  <c r="BF245" i="8"/>
  <c r="T245" i="8"/>
  <c r="R245" i="8"/>
  <c r="R244" i="8" s="1"/>
  <c r="P245" i="8"/>
  <c r="BK245" i="8"/>
  <c r="BK244" i="8" s="1"/>
  <c r="J244" i="8" s="1"/>
  <c r="J104" i="8" s="1"/>
  <c r="J245" i="8"/>
  <c r="BE245" i="8"/>
  <c r="BI243" i="8"/>
  <c r="BH243" i="8"/>
  <c r="BG243" i="8"/>
  <c r="BF243" i="8"/>
  <c r="T243" i="8"/>
  <c r="R243" i="8"/>
  <c r="P243" i="8"/>
  <c r="BK243" i="8"/>
  <c r="J243" i="8"/>
  <c r="BE243" i="8"/>
  <c r="BI242" i="8"/>
  <c r="BH242" i="8"/>
  <c r="BG242" i="8"/>
  <c r="BF242" i="8"/>
  <c r="T242" i="8"/>
  <c r="R242" i="8"/>
  <c r="P242" i="8"/>
  <c r="BK242" i="8"/>
  <c r="J242" i="8"/>
  <c r="BE242" i="8" s="1"/>
  <c r="BI241" i="8"/>
  <c r="BH241" i="8"/>
  <c r="BG241" i="8"/>
  <c r="BF241" i="8"/>
  <c r="T241" i="8"/>
  <c r="R241" i="8"/>
  <c r="P241" i="8"/>
  <c r="BK241" i="8"/>
  <c r="J241" i="8"/>
  <c r="BE241" i="8"/>
  <c r="BI240" i="8"/>
  <c r="BH240" i="8"/>
  <c r="BG240" i="8"/>
  <c r="BF240" i="8"/>
  <c r="T240" i="8"/>
  <c r="R240" i="8"/>
  <c r="P240" i="8"/>
  <c r="BK240" i="8"/>
  <c r="J240" i="8"/>
  <c r="BE240" i="8" s="1"/>
  <c r="BI239" i="8"/>
  <c r="BH239" i="8"/>
  <c r="BG239" i="8"/>
  <c r="BF239" i="8"/>
  <c r="T239" i="8"/>
  <c r="R239" i="8"/>
  <c r="P239" i="8"/>
  <c r="BK239" i="8"/>
  <c r="J239" i="8"/>
  <c r="BE239" i="8"/>
  <c r="BI238" i="8"/>
  <c r="BH238" i="8"/>
  <c r="BG238" i="8"/>
  <c r="BF238" i="8"/>
  <c r="T238" i="8"/>
  <c r="R238" i="8"/>
  <c r="P238" i="8"/>
  <c r="BK238" i="8"/>
  <c r="J238" i="8"/>
  <c r="BE238" i="8" s="1"/>
  <c r="BI237" i="8"/>
  <c r="BH237" i="8"/>
  <c r="BG237" i="8"/>
  <c r="BF237" i="8"/>
  <c r="T237" i="8"/>
  <c r="R237" i="8"/>
  <c r="R235" i="8" s="1"/>
  <c r="P237" i="8"/>
  <c r="BK237" i="8"/>
  <c r="J237" i="8"/>
  <c r="BE237" i="8"/>
  <c r="BI236" i="8"/>
  <c r="BH236" i="8"/>
  <c r="BG236" i="8"/>
  <c r="BF236" i="8"/>
  <c r="T236" i="8"/>
  <c r="T235" i="8" s="1"/>
  <c r="R236" i="8"/>
  <c r="P236" i="8"/>
  <c r="P235" i="8" s="1"/>
  <c r="BK236" i="8"/>
  <c r="BK235" i="8"/>
  <c r="J235" i="8" s="1"/>
  <c r="J103" i="8" s="1"/>
  <c r="J236" i="8"/>
  <c r="BE236" i="8" s="1"/>
  <c r="BI234" i="8"/>
  <c r="BH234" i="8"/>
  <c r="BG234" i="8"/>
  <c r="BF234" i="8"/>
  <c r="T234" i="8"/>
  <c r="R234" i="8"/>
  <c r="P234" i="8"/>
  <c r="BK234" i="8"/>
  <c r="J234" i="8"/>
  <c r="BE234" i="8" s="1"/>
  <c r="BI233" i="8"/>
  <c r="BH233" i="8"/>
  <c r="BG233" i="8"/>
  <c r="BF233" i="8"/>
  <c r="T233" i="8"/>
  <c r="R233" i="8"/>
  <c r="P233" i="8"/>
  <c r="BK233" i="8"/>
  <c r="J233" i="8"/>
  <c r="BE233" i="8"/>
  <c r="BI232" i="8"/>
  <c r="BH232" i="8"/>
  <c r="BG232" i="8"/>
  <c r="BF232" i="8"/>
  <c r="T232" i="8"/>
  <c r="R232" i="8"/>
  <c r="P232" i="8"/>
  <c r="BK232" i="8"/>
  <c r="J232" i="8"/>
  <c r="BE232" i="8" s="1"/>
  <c r="BI231" i="8"/>
  <c r="BH231" i="8"/>
  <c r="BG231" i="8"/>
  <c r="BF231" i="8"/>
  <c r="T231" i="8"/>
  <c r="R231" i="8"/>
  <c r="P231" i="8"/>
  <c r="BK231" i="8"/>
  <c r="J231" i="8"/>
  <c r="BE231" i="8"/>
  <c r="BI230" i="8"/>
  <c r="BH230" i="8"/>
  <c r="BG230" i="8"/>
  <c r="BF230" i="8"/>
  <c r="T230" i="8"/>
  <c r="R230" i="8"/>
  <c r="P230" i="8"/>
  <c r="BK230" i="8"/>
  <c r="J230" i="8"/>
  <c r="BE230" i="8" s="1"/>
  <c r="BI229" i="8"/>
  <c r="BH229" i="8"/>
  <c r="BG229" i="8"/>
  <c r="BF229" i="8"/>
  <c r="T229" i="8"/>
  <c r="R229" i="8"/>
  <c r="P229" i="8"/>
  <c r="BK229" i="8"/>
  <c r="J229" i="8"/>
  <c r="BE229" i="8"/>
  <c r="BI228" i="8"/>
  <c r="BH228" i="8"/>
  <c r="BG228" i="8"/>
  <c r="BF228" i="8"/>
  <c r="T228" i="8"/>
  <c r="R228" i="8"/>
  <c r="P228" i="8"/>
  <c r="BK228" i="8"/>
  <c r="J228" i="8"/>
  <c r="BE228" i="8" s="1"/>
  <c r="BI227" i="8"/>
  <c r="BH227" i="8"/>
  <c r="BG227" i="8"/>
  <c r="BF227" i="8"/>
  <c r="T227" i="8"/>
  <c r="R227" i="8"/>
  <c r="P227" i="8"/>
  <c r="BK227" i="8"/>
  <c r="J227" i="8"/>
  <c r="BE227" i="8"/>
  <c r="BI226" i="8"/>
  <c r="BH226" i="8"/>
  <c r="BG226" i="8"/>
  <c r="BF226" i="8"/>
  <c r="T226" i="8"/>
  <c r="R226" i="8"/>
  <c r="P226" i="8"/>
  <c r="BK226" i="8"/>
  <c r="J226" i="8"/>
  <c r="BE226" i="8" s="1"/>
  <c r="BI225" i="8"/>
  <c r="BH225" i="8"/>
  <c r="BG225" i="8"/>
  <c r="BF225" i="8"/>
  <c r="T225" i="8"/>
  <c r="R225" i="8"/>
  <c r="P225" i="8"/>
  <c r="BK225" i="8"/>
  <c r="J225" i="8"/>
  <c r="BE225" i="8"/>
  <c r="BI224" i="8"/>
  <c r="BH224" i="8"/>
  <c r="BG224" i="8"/>
  <c r="BF224" i="8"/>
  <c r="T224" i="8"/>
  <c r="R224" i="8"/>
  <c r="P224" i="8"/>
  <c r="BK224" i="8"/>
  <c r="J224" i="8"/>
  <c r="BE224" i="8" s="1"/>
  <c r="BI223" i="8"/>
  <c r="BH223" i="8"/>
  <c r="BG223" i="8"/>
  <c r="BF223" i="8"/>
  <c r="T223" i="8"/>
  <c r="R223" i="8"/>
  <c r="R221" i="8" s="1"/>
  <c r="P223" i="8"/>
  <c r="BK223" i="8"/>
  <c r="J223" i="8"/>
  <c r="BE223" i="8"/>
  <c r="BI222" i="8"/>
  <c r="BH222" i="8"/>
  <c r="BG222" i="8"/>
  <c r="BF222" i="8"/>
  <c r="T222" i="8"/>
  <c r="T221" i="8" s="1"/>
  <c r="R222" i="8"/>
  <c r="P222" i="8"/>
  <c r="P221" i="8" s="1"/>
  <c r="BK222" i="8"/>
  <c r="BK221" i="8"/>
  <c r="J221" i="8" s="1"/>
  <c r="J102" i="8" s="1"/>
  <c r="J222" i="8"/>
  <c r="BE222" i="8" s="1"/>
  <c r="BI220" i="8"/>
  <c r="BH220" i="8"/>
  <c r="BG220" i="8"/>
  <c r="BF220" i="8"/>
  <c r="T220" i="8"/>
  <c r="R220" i="8"/>
  <c r="P220" i="8"/>
  <c r="BK220" i="8"/>
  <c r="J220" i="8"/>
  <c r="BE220" i="8" s="1"/>
  <c r="BI219" i="8"/>
  <c r="BH219" i="8"/>
  <c r="BG219" i="8"/>
  <c r="BF219" i="8"/>
  <c r="T219" i="8"/>
  <c r="R219" i="8"/>
  <c r="P219" i="8"/>
  <c r="BK219" i="8"/>
  <c r="J219" i="8"/>
  <c r="BE219" i="8"/>
  <c r="BI218" i="8"/>
  <c r="BH218" i="8"/>
  <c r="BG218" i="8"/>
  <c r="BF218" i="8"/>
  <c r="T218" i="8"/>
  <c r="R218" i="8"/>
  <c r="P218" i="8"/>
  <c r="BK218" i="8"/>
  <c r="J218" i="8"/>
  <c r="BE218" i="8" s="1"/>
  <c r="BI217" i="8"/>
  <c r="BH217" i="8"/>
  <c r="BG217" i="8"/>
  <c r="BF217" i="8"/>
  <c r="T217" i="8"/>
  <c r="R217" i="8"/>
  <c r="P217" i="8"/>
  <c r="BK217" i="8"/>
  <c r="J217" i="8"/>
  <c r="BE217" i="8"/>
  <c r="BI216" i="8"/>
  <c r="BH216" i="8"/>
  <c r="BG216" i="8"/>
  <c r="BF216" i="8"/>
  <c r="T216" i="8"/>
  <c r="R216" i="8"/>
  <c r="P216" i="8"/>
  <c r="BK216" i="8"/>
  <c r="J216" i="8"/>
  <c r="BE216" i="8" s="1"/>
  <c r="BI215" i="8"/>
  <c r="BH215" i="8"/>
  <c r="BG215" i="8"/>
  <c r="BF215" i="8"/>
  <c r="T215" i="8"/>
  <c r="R215" i="8"/>
  <c r="P215" i="8"/>
  <c r="BK215" i="8"/>
  <c r="BK213" i="8" s="1"/>
  <c r="J213" i="8" s="1"/>
  <c r="J101" i="8" s="1"/>
  <c r="J215" i="8"/>
  <c r="BE215" i="8"/>
  <c r="BI214" i="8"/>
  <c r="BH214" i="8"/>
  <c r="BG214" i="8"/>
  <c r="BF214" i="8"/>
  <c r="T214" i="8"/>
  <c r="T213" i="8" s="1"/>
  <c r="R214" i="8"/>
  <c r="R213" i="8"/>
  <c r="P214" i="8"/>
  <c r="P213" i="8" s="1"/>
  <c r="BK214" i="8"/>
  <c r="J214" i="8"/>
  <c r="BE214" i="8" s="1"/>
  <c r="BI212" i="8"/>
  <c r="BH212" i="8"/>
  <c r="BG212" i="8"/>
  <c r="BF212" i="8"/>
  <c r="T212" i="8"/>
  <c r="R212" i="8"/>
  <c r="P212" i="8"/>
  <c r="BK212" i="8"/>
  <c r="J212" i="8"/>
  <c r="BE212" i="8" s="1"/>
  <c r="BI211" i="8"/>
  <c r="BH211" i="8"/>
  <c r="BG211" i="8"/>
  <c r="BF211" i="8"/>
  <c r="T211" i="8"/>
  <c r="R211" i="8"/>
  <c r="P211" i="8"/>
  <c r="BK211" i="8"/>
  <c r="J211" i="8"/>
  <c r="BE211" i="8"/>
  <c r="BI210" i="8"/>
  <c r="BH210" i="8"/>
  <c r="BG210" i="8"/>
  <c r="BF210" i="8"/>
  <c r="T210" i="8"/>
  <c r="R210" i="8"/>
  <c r="P210" i="8"/>
  <c r="BK210" i="8"/>
  <c r="J210" i="8"/>
  <c r="BE210" i="8" s="1"/>
  <c r="BI209" i="8"/>
  <c r="BH209" i="8"/>
  <c r="BG209" i="8"/>
  <c r="BF209" i="8"/>
  <c r="T209" i="8"/>
  <c r="R209" i="8"/>
  <c r="P209" i="8"/>
  <c r="BK209" i="8"/>
  <c r="J209" i="8"/>
  <c r="BE209" i="8"/>
  <c r="BI208" i="8"/>
  <c r="BH208" i="8"/>
  <c r="BG208" i="8"/>
  <c r="BF208" i="8"/>
  <c r="T208" i="8"/>
  <c r="R208" i="8"/>
  <c r="P208" i="8"/>
  <c r="BK208" i="8"/>
  <c r="J208" i="8"/>
  <c r="BE208" i="8" s="1"/>
  <c r="BI207" i="8"/>
  <c r="BH207" i="8"/>
  <c r="BG207" i="8"/>
  <c r="BF207" i="8"/>
  <c r="T207" i="8"/>
  <c r="R207" i="8"/>
  <c r="P207" i="8"/>
  <c r="BK207" i="8"/>
  <c r="J207" i="8"/>
  <c r="BE207" i="8"/>
  <c r="BI206" i="8"/>
  <c r="BH206" i="8"/>
  <c r="BG206" i="8"/>
  <c r="BF206" i="8"/>
  <c r="T206" i="8"/>
  <c r="R206" i="8"/>
  <c r="P206" i="8"/>
  <c r="BK206" i="8"/>
  <c r="J206" i="8"/>
  <c r="BE206" i="8" s="1"/>
  <c r="BI205" i="8"/>
  <c r="BH205" i="8"/>
  <c r="BG205" i="8"/>
  <c r="BF205" i="8"/>
  <c r="T205" i="8"/>
  <c r="R205" i="8"/>
  <c r="P205" i="8"/>
  <c r="BK205" i="8"/>
  <c r="J205" i="8"/>
  <c r="BE205" i="8"/>
  <c r="BI204" i="8"/>
  <c r="BH204" i="8"/>
  <c r="BG204" i="8"/>
  <c r="BF204" i="8"/>
  <c r="T204" i="8"/>
  <c r="R204" i="8"/>
  <c r="P204" i="8"/>
  <c r="BK204" i="8"/>
  <c r="J204" i="8"/>
  <c r="BE204" i="8" s="1"/>
  <c r="BI203" i="8"/>
  <c r="BH203" i="8"/>
  <c r="BG203" i="8"/>
  <c r="BF203" i="8"/>
  <c r="T203" i="8"/>
  <c r="R203" i="8"/>
  <c r="R201" i="8" s="1"/>
  <c r="P203" i="8"/>
  <c r="BK203" i="8"/>
  <c r="J203" i="8"/>
  <c r="BE203" i="8"/>
  <c r="BI202" i="8"/>
  <c r="BH202" i="8"/>
  <c r="BG202" i="8"/>
  <c r="BF202" i="8"/>
  <c r="T202" i="8"/>
  <c r="T201" i="8" s="1"/>
  <c r="R202" i="8"/>
  <c r="P202" i="8"/>
  <c r="P201" i="8" s="1"/>
  <c r="BK202" i="8"/>
  <c r="BK201" i="8"/>
  <c r="J201" i="8" s="1"/>
  <c r="J100" i="8" s="1"/>
  <c r="J202" i="8"/>
  <c r="BE202" i="8" s="1"/>
  <c r="BI200" i="8"/>
  <c r="BH200" i="8"/>
  <c r="BG200" i="8"/>
  <c r="BF200" i="8"/>
  <c r="T200" i="8"/>
  <c r="R200" i="8"/>
  <c r="P200" i="8"/>
  <c r="BK200" i="8"/>
  <c r="J200" i="8"/>
  <c r="BE200" i="8" s="1"/>
  <c r="BI199" i="8"/>
  <c r="BH199" i="8"/>
  <c r="BG199" i="8"/>
  <c r="BF199" i="8"/>
  <c r="T199" i="8"/>
  <c r="R199" i="8"/>
  <c r="P199" i="8"/>
  <c r="BK199" i="8"/>
  <c r="J199" i="8"/>
  <c r="BE199" i="8"/>
  <c r="BI198" i="8"/>
  <c r="BH198" i="8"/>
  <c r="BG198" i="8"/>
  <c r="BF198" i="8"/>
  <c r="T198" i="8"/>
  <c r="R198" i="8"/>
  <c r="P198" i="8"/>
  <c r="BK198" i="8"/>
  <c r="J198" i="8"/>
  <c r="BE198" i="8" s="1"/>
  <c r="BI197" i="8"/>
  <c r="BH197" i="8"/>
  <c r="BG197" i="8"/>
  <c r="BF197" i="8"/>
  <c r="T197" i="8"/>
  <c r="R197" i="8"/>
  <c r="P197" i="8"/>
  <c r="BK197" i="8"/>
  <c r="J197" i="8"/>
  <c r="BE197" i="8"/>
  <c r="BI196" i="8"/>
  <c r="BH196" i="8"/>
  <c r="BG196" i="8"/>
  <c r="BF196" i="8"/>
  <c r="T196" i="8"/>
  <c r="R196" i="8"/>
  <c r="P196" i="8"/>
  <c r="BK196" i="8"/>
  <c r="J196" i="8"/>
  <c r="BE196" i="8" s="1"/>
  <c r="BI195" i="8"/>
  <c r="BH195" i="8"/>
  <c r="BG195" i="8"/>
  <c r="BF195" i="8"/>
  <c r="T195" i="8"/>
  <c r="R195" i="8"/>
  <c r="P195" i="8"/>
  <c r="BK195" i="8"/>
  <c r="J195" i="8"/>
  <c r="BE195" i="8"/>
  <c r="BI194" i="8"/>
  <c r="BH194" i="8"/>
  <c r="BG194" i="8"/>
  <c r="BF194" i="8"/>
  <c r="T194" i="8"/>
  <c r="R194" i="8"/>
  <c r="P194" i="8"/>
  <c r="BK194" i="8"/>
  <c r="J194" i="8"/>
  <c r="BE194" i="8" s="1"/>
  <c r="BI193" i="8"/>
  <c r="BH193" i="8"/>
  <c r="BG193" i="8"/>
  <c r="BF193" i="8"/>
  <c r="T193" i="8"/>
  <c r="R193" i="8"/>
  <c r="P193" i="8"/>
  <c r="BK193" i="8"/>
  <c r="J193" i="8"/>
  <c r="BE193" i="8"/>
  <c r="BI192" i="8"/>
  <c r="BH192" i="8"/>
  <c r="BG192" i="8"/>
  <c r="BF192" i="8"/>
  <c r="T192" i="8"/>
  <c r="R192" i="8"/>
  <c r="P192" i="8"/>
  <c r="BK192" i="8"/>
  <c r="J192" i="8"/>
  <c r="BE192" i="8" s="1"/>
  <c r="BI191" i="8"/>
  <c r="BH191" i="8"/>
  <c r="BG191" i="8"/>
  <c r="BF191" i="8"/>
  <c r="T191" i="8"/>
  <c r="R191" i="8"/>
  <c r="P191" i="8"/>
  <c r="BK191" i="8"/>
  <c r="J191" i="8"/>
  <c r="BE191" i="8"/>
  <c r="BI190" i="8"/>
  <c r="BH190" i="8"/>
  <c r="BG190" i="8"/>
  <c r="BF190" i="8"/>
  <c r="T190" i="8"/>
  <c r="R190" i="8"/>
  <c r="P190" i="8"/>
  <c r="BK190" i="8"/>
  <c r="J190" i="8"/>
  <c r="BE190" i="8" s="1"/>
  <c r="BI189" i="8"/>
  <c r="BH189" i="8"/>
  <c r="BG189" i="8"/>
  <c r="BF189" i="8"/>
  <c r="T189" i="8"/>
  <c r="R189" i="8"/>
  <c r="P189" i="8"/>
  <c r="BK189" i="8"/>
  <c r="J189" i="8"/>
  <c r="BE189" i="8"/>
  <c r="BI188" i="8"/>
  <c r="BH188" i="8"/>
  <c r="BG188" i="8"/>
  <c r="BF188" i="8"/>
  <c r="T188" i="8"/>
  <c r="R188" i="8"/>
  <c r="P188" i="8"/>
  <c r="BK188" i="8"/>
  <c r="J188" i="8"/>
  <c r="BE188" i="8" s="1"/>
  <c r="BI187" i="8"/>
  <c r="BH187" i="8"/>
  <c r="BG187" i="8"/>
  <c r="BF187" i="8"/>
  <c r="T187" i="8"/>
  <c r="R187" i="8"/>
  <c r="P187" i="8"/>
  <c r="BK187" i="8"/>
  <c r="J187" i="8"/>
  <c r="BE187" i="8"/>
  <c r="BI186" i="8"/>
  <c r="BH186" i="8"/>
  <c r="BG186" i="8"/>
  <c r="BF186" i="8"/>
  <c r="T186" i="8"/>
  <c r="R186" i="8"/>
  <c r="P186" i="8"/>
  <c r="BK186" i="8"/>
  <c r="J186" i="8"/>
  <c r="BE186" i="8" s="1"/>
  <c r="BI184" i="8"/>
  <c r="BH184" i="8"/>
  <c r="BG184" i="8"/>
  <c r="BF184" i="8"/>
  <c r="T184" i="8"/>
  <c r="R184" i="8"/>
  <c r="P184" i="8"/>
  <c r="BK184" i="8"/>
  <c r="J184" i="8"/>
  <c r="BE184" i="8"/>
  <c r="BI183" i="8"/>
  <c r="BH183" i="8"/>
  <c r="BG183" i="8"/>
  <c r="BF183" i="8"/>
  <c r="T183" i="8"/>
  <c r="R183" i="8"/>
  <c r="P183" i="8"/>
  <c r="BK183" i="8"/>
  <c r="J183" i="8"/>
  <c r="BE183" i="8" s="1"/>
  <c r="BI181" i="8"/>
  <c r="BH181" i="8"/>
  <c r="BG181" i="8"/>
  <c r="BF181" i="8"/>
  <c r="T181" i="8"/>
  <c r="R181" i="8"/>
  <c r="P181" i="8"/>
  <c r="P177" i="8" s="1"/>
  <c r="BK181" i="8"/>
  <c r="J181" i="8"/>
  <c r="BE181" i="8"/>
  <c r="BI180" i="8"/>
  <c r="BH180" i="8"/>
  <c r="BG180" i="8"/>
  <c r="BF180" i="8"/>
  <c r="T180" i="8"/>
  <c r="T177" i="8" s="1"/>
  <c r="R180" i="8"/>
  <c r="P180" i="8"/>
  <c r="BK180" i="8"/>
  <c r="J180" i="8"/>
  <c r="BE180" i="8" s="1"/>
  <c r="BI178" i="8"/>
  <c r="BH178" i="8"/>
  <c r="BG178" i="8"/>
  <c r="BF178" i="8"/>
  <c r="T178" i="8"/>
  <c r="R178" i="8"/>
  <c r="R177" i="8" s="1"/>
  <c r="P178" i="8"/>
  <c r="BK178" i="8"/>
  <c r="BK177" i="8" s="1"/>
  <c r="J177" i="8" s="1"/>
  <c r="J99" i="8" s="1"/>
  <c r="J178" i="8"/>
  <c r="BE178" i="8" s="1"/>
  <c r="BI176" i="8"/>
  <c r="BH176" i="8"/>
  <c r="BG176" i="8"/>
  <c r="BF176" i="8"/>
  <c r="T176" i="8"/>
  <c r="R176" i="8"/>
  <c r="P176" i="8"/>
  <c r="BK176" i="8"/>
  <c r="J176" i="8"/>
  <c r="BE176" i="8"/>
  <c r="BI175" i="8"/>
  <c r="BH175" i="8"/>
  <c r="BG175" i="8"/>
  <c r="BF175" i="8"/>
  <c r="T175" i="8"/>
  <c r="R175" i="8"/>
  <c r="P175" i="8"/>
  <c r="BK175" i="8"/>
  <c r="J175" i="8"/>
  <c r="BE175" i="8" s="1"/>
  <c r="BI174" i="8"/>
  <c r="BH174" i="8"/>
  <c r="BG174" i="8"/>
  <c r="BF174" i="8"/>
  <c r="T174" i="8"/>
  <c r="R174" i="8"/>
  <c r="P174" i="8"/>
  <c r="BK174" i="8"/>
  <c r="J174" i="8"/>
  <c r="BE174" i="8"/>
  <c r="BI173" i="8"/>
  <c r="BH173" i="8"/>
  <c r="BG173" i="8"/>
  <c r="BF173" i="8"/>
  <c r="T173" i="8"/>
  <c r="R173" i="8"/>
  <c r="P173" i="8"/>
  <c r="BK173" i="8"/>
  <c r="J173" i="8"/>
  <c r="BE173" i="8" s="1"/>
  <c r="BI172" i="8"/>
  <c r="BH172" i="8"/>
  <c r="BG172" i="8"/>
  <c r="BF172" i="8"/>
  <c r="T172" i="8"/>
  <c r="R172" i="8"/>
  <c r="P172" i="8"/>
  <c r="BK172" i="8"/>
  <c r="J172" i="8"/>
  <c r="BE172" i="8"/>
  <c r="BI171" i="8"/>
  <c r="BH171" i="8"/>
  <c r="BG171" i="8"/>
  <c r="BF171" i="8"/>
  <c r="T171" i="8"/>
  <c r="R171" i="8"/>
  <c r="P171" i="8"/>
  <c r="BK171" i="8"/>
  <c r="J171" i="8"/>
  <c r="BE171" i="8" s="1"/>
  <c r="BI170" i="8"/>
  <c r="BH170" i="8"/>
  <c r="BG170" i="8"/>
  <c r="BF170" i="8"/>
  <c r="T170" i="8"/>
  <c r="R170" i="8"/>
  <c r="P170" i="8"/>
  <c r="BK170" i="8"/>
  <c r="J170" i="8"/>
  <c r="BE170" i="8"/>
  <c r="BI169" i="8"/>
  <c r="BH169" i="8"/>
  <c r="BG169" i="8"/>
  <c r="BF169" i="8"/>
  <c r="T169" i="8"/>
  <c r="R169" i="8"/>
  <c r="P169" i="8"/>
  <c r="BK169" i="8"/>
  <c r="J169" i="8"/>
  <c r="BE169" i="8" s="1"/>
  <c r="BI168" i="8"/>
  <c r="BH168" i="8"/>
  <c r="BG168" i="8"/>
  <c r="BF168" i="8"/>
  <c r="T168" i="8"/>
  <c r="R168" i="8"/>
  <c r="P168" i="8"/>
  <c r="BK168" i="8"/>
  <c r="J168" i="8"/>
  <c r="BE168" i="8"/>
  <c r="BI167" i="8"/>
  <c r="BH167" i="8"/>
  <c r="BG167" i="8"/>
  <c r="BF167" i="8"/>
  <c r="T167" i="8"/>
  <c r="R167" i="8"/>
  <c r="P167" i="8"/>
  <c r="BK167" i="8"/>
  <c r="J167" i="8"/>
  <c r="BE167" i="8" s="1"/>
  <c r="BI166" i="8"/>
  <c r="BH166" i="8"/>
  <c r="BG166" i="8"/>
  <c r="BF166" i="8"/>
  <c r="T166" i="8"/>
  <c r="R166" i="8"/>
  <c r="P166" i="8"/>
  <c r="BK166" i="8"/>
  <c r="J166" i="8"/>
  <c r="BE166" i="8"/>
  <c r="BI165" i="8"/>
  <c r="BH165" i="8"/>
  <c r="BG165" i="8"/>
  <c r="BF165" i="8"/>
  <c r="T165" i="8"/>
  <c r="R165" i="8"/>
  <c r="P165" i="8"/>
  <c r="BK165" i="8"/>
  <c r="J165" i="8"/>
  <c r="BE165" i="8" s="1"/>
  <c r="BI164" i="8"/>
  <c r="BH164" i="8"/>
  <c r="BG164" i="8"/>
  <c r="BF164" i="8"/>
  <c r="T164" i="8"/>
  <c r="R164" i="8"/>
  <c r="P164" i="8"/>
  <c r="BK164" i="8"/>
  <c r="J164" i="8"/>
  <c r="BE164" i="8"/>
  <c r="BI163" i="8"/>
  <c r="BH163" i="8"/>
  <c r="BG163" i="8"/>
  <c r="BF163" i="8"/>
  <c r="T163" i="8"/>
  <c r="R163" i="8"/>
  <c r="P163" i="8"/>
  <c r="BK163" i="8"/>
  <c r="J163" i="8"/>
  <c r="BE163" i="8" s="1"/>
  <c r="BI162" i="8"/>
  <c r="BH162" i="8"/>
  <c r="BG162" i="8"/>
  <c r="BF162" i="8"/>
  <c r="T162" i="8"/>
  <c r="R162" i="8"/>
  <c r="P162" i="8"/>
  <c r="BK162" i="8"/>
  <c r="J162" i="8"/>
  <c r="BE162" i="8"/>
  <c r="BI161" i="8"/>
  <c r="BH161" i="8"/>
  <c r="BG161" i="8"/>
  <c r="BF161" i="8"/>
  <c r="T161" i="8"/>
  <c r="R161" i="8"/>
  <c r="P161" i="8"/>
  <c r="BK161" i="8"/>
  <c r="J161" i="8"/>
  <c r="BE161" i="8" s="1"/>
  <c r="BI160" i="8"/>
  <c r="BH160" i="8"/>
  <c r="BG160" i="8"/>
  <c r="BF160" i="8"/>
  <c r="T160" i="8"/>
  <c r="R160" i="8"/>
  <c r="P160" i="8"/>
  <c r="BK160" i="8"/>
  <c r="J160" i="8"/>
  <c r="BE160" i="8"/>
  <c r="BI159" i="8"/>
  <c r="BH159" i="8"/>
  <c r="BG159" i="8"/>
  <c r="BF159" i="8"/>
  <c r="T159" i="8"/>
  <c r="R159" i="8"/>
  <c r="P159" i="8"/>
  <c r="BK159" i="8"/>
  <c r="J159" i="8"/>
  <c r="BE159" i="8" s="1"/>
  <c r="BI158" i="8"/>
  <c r="BH158" i="8"/>
  <c r="BG158" i="8"/>
  <c r="BF158" i="8"/>
  <c r="T158" i="8"/>
  <c r="R158" i="8"/>
  <c r="P158" i="8"/>
  <c r="BK158" i="8"/>
  <c r="J158" i="8"/>
  <c r="BE158" i="8"/>
  <c r="BI157" i="8"/>
  <c r="BH157" i="8"/>
  <c r="BG157" i="8"/>
  <c r="BF157" i="8"/>
  <c r="T157" i="8"/>
  <c r="R157" i="8"/>
  <c r="P157" i="8"/>
  <c r="BK157" i="8"/>
  <c r="J157" i="8"/>
  <c r="BE157" i="8" s="1"/>
  <c r="BI156" i="8"/>
  <c r="BH156" i="8"/>
  <c r="BG156" i="8"/>
  <c r="BF156" i="8"/>
  <c r="T156" i="8"/>
  <c r="R156" i="8"/>
  <c r="P156" i="8"/>
  <c r="BK156" i="8"/>
  <c r="J156" i="8"/>
  <c r="BE156" i="8"/>
  <c r="BI155" i="8"/>
  <c r="BH155" i="8"/>
  <c r="BG155" i="8"/>
  <c r="BF155" i="8"/>
  <c r="T155" i="8"/>
  <c r="R155" i="8"/>
  <c r="P155" i="8"/>
  <c r="BK155" i="8"/>
  <c r="J155" i="8"/>
  <c r="BE155" i="8" s="1"/>
  <c r="BI154" i="8"/>
  <c r="BH154" i="8"/>
  <c r="BG154" i="8"/>
  <c r="BF154" i="8"/>
  <c r="T154" i="8"/>
  <c r="R154" i="8"/>
  <c r="P154" i="8"/>
  <c r="BK154" i="8"/>
  <c r="J154" i="8"/>
  <c r="BE154" i="8"/>
  <c r="BI153" i="8"/>
  <c r="BH153" i="8"/>
  <c r="BG153" i="8"/>
  <c r="BF153" i="8"/>
  <c r="T153" i="8"/>
  <c r="R153" i="8"/>
  <c r="P153" i="8"/>
  <c r="BK153" i="8"/>
  <c r="J153" i="8"/>
  <c r="BE153" i="8" s="1"/>
  <c r="BI152" i="8"/>
  <c r="BH152" i="8"/>
  <c r="BG152" i="8"/>
  <c r="BF152" i="8"/>
  <c r="T152" i="8"/>
  <c r="R152" i="8"/>
  <c r="P152" i="8"/>
  <c r="BK152" i="8"/>
  <c r="J152" i="8"/>
  <c r="BE152" i="8"/>
  <c r="BI151" i="8"/>
  <c r="BH151" i="8"/>
  <c r="BG151" i="8"/>
  <c r="BF151" i="8"/>
  <c r="T151" i="8"/>
  <c r="R151" i="8"/>
  <c r="P151" i="8"/>
  <c r="BK151" i="8"/>
  <c r="J151" i="8"/>
  <c r="BE151" i="8" s="1"/>
  <c r="BI150" i="8"/>
  <c r="BH150" i="8"/>
  <c r="BG150" i="8"/>
  <c r="BF150" i="8"/>
  <c r="T150" i="8"/>
  <c r="R150" i="8"/>
  <c r="P150" i="8"/>
  <c r="BK150" i="8"/>
  <c r="J150" i="8"/>
  <c r="BE150" i="8"/>
  <c r="BI149" i="8"/>
  <c r="BH149" i="8"/>
  <c r="BG149" i="8"/>
  <c r="BF149" i="8"/>
  <c r="T149" i="8"/>
  <c r="R149" i="8"/>
  <c r="P149" i="8"/>
  <c r="BK149" i="8"/>
  <c r="J149" i="8"/>
  <c r="BE149" i="8" s="1"/>
  <c r="BI148" i="8"/>
  <c r="BH148" i="8"/>
  <c r="BG148" i="8"/>
  <c r="BF148" i="8"/>
  <c r="T148" i="8"/>
  <c r="R148" i="8"/>
  <c r="P148" i="8"/>
  <c r="BK148" i="8"/>
  <c r="J148" i="8"/>
  <c r="BE148" i="8"/>
  <c r="BI147" i="8"/>
  <c r="BH147" i="8"/>
  <c r="BG147" i="8"/>
  <c r="BF147" i="8"/>
  <c r="T147" i="8"/>
  <c r="R147" i="8"/>
  <c r="P147" i="8"/>
  <c r="BK147" i="8"/>
  <c r="J147" i="8"/>
  <c r="BE147" i="8" s="1"/>
  <c r="BI146" i="8"/>
  <c r="BH146" i="8"/>
  <c r="BG146" i="8"/>
  <c r="BF146" i="8"/>
  <c r="T146" i="8"/>
  <c r="R146" i="8"/>
  <c r="P146" i="8"/>
  <c r="BK146" i="8"/>
  <c r="J146" i="8"/>
  <c r="BE146" i="8"/>
  <c r="BI145" i="8"/>
  <c r="BH145" i="8"/>
  <c r="BG145" i="8"/>
  <c r="BF145" i="8"/>
  <c r="T145" i="8"/>
  <c r="R145" i="8"/>
  <c r="P145" i="8"/>
  <c r="BK145" i="8"/>
  <c r="J145" i="8"/>
  <c r="BE145" i="8" s="1"/>
  <c r="BI144" i="8"/>
  <c r="BH144" i="8"/>
  <c r="BG144" i="8"/>
  <c r="BF144" i="8"/>
  <c r="T144" i="8"/>
  <c r="R144" i="8"/>
  <c r="P144" i="8"/>
  <c r="BK144" i="8"/>
  <c r="J144" i="8"/>
  <c r="BE144" i="8"/>
  <c r="BI143" i="8"/>
  <c r="BH143" i="8"/>
  <c r="BG143" i="8"/>
  <c r="BF143" i="8"/>
  <c r="T143" i="8"/>
  <c r="R143" i="8"/>
  <c r="P143" i="8"/>
  <c r="BK143" i="8"/>
  <c r="J143" i="8"/>
  <c r="BE143" i="8" s="1"/>
  <c r="BI142" i="8"/>
  <c r="BH142" i="8"/>
  <c r="BG142" i="8"/>
  <c r="BF142" i="8"/>
  <c r="T142" i="8"/>
  <c r="R142" i="8"/>
  <c r="P142" i="8"/>
  <c r="BK142" i="8"/>
  <c r="J142" i="8"/>
  <c r="BE142" i="8"/>
  <c r="BI141" i="8"/>
  <c r="BH141" i="8"/>
  <c r="BG141" i="8"/>
  <c r="BF141" i="8"/>
  <c r="T141" i="8"/>
  <c r="R141" i="8"/>
  <c r="P141" i="8"/>
  <c r="BK141" i="8"/>
  <c r="J141" i="8"/>
  <c r="BE141" i="8" s="1"/>
  <c r="F33" i="8" s="1"/>
  <c r="AZ101" i="1" s="1"/>
  <c r="BI140" i="8"/>
  <c r="BH140" i="8"/>
  <c r="BG140" i="8"/>
  <c r="BF140" i="8"/>
  <c r="T140" i="8"/>
  <c r="R140" i="8"/>
  <c r="P140" i="8"/>
  <c r="BK140" i="8"/>
  <c r="J140" i="8"/>
  <c r="BE140" i="8"/>
  <c r="BI139" i="8"/>
  <c r="BH139" i="8"/>
  <c r="BG139" i="8"/>
  <c r="BF139" i="8"/>
  <c r="T139" i="8"/>
  <c r="R139" i="8"/>
  <c r="P139" i="8"/>
  <c r="BK139" i="8"/>
  <c r="J139" i="8"/>
  <c r="BE139" i="8" s="1"/>
  <c r="BI138" i="8"/>
  <c r="BH138" i="8"/>
  <c r="BG138" i="8"/>
  <c r="BF138" i="8"/>
  <c r="T138" i="8"/>
  <c r="R138" i="8"/>
  <c r="P138" i="8"/>
  <c r="BK138" i="8"/>
  <c r="J138" i="8"/>
  <c r="BE138" i="8"/>
  <c r="BI137" i="8"/>
  <c r="BH137" i="8"/>
  <c r="BG137" i="8"/>
  <c r="BF137" i="8"/>
  <c r="T137" i="8"/>
  <c r="R137" i="8"/>
  <c r="P137" i="8"/>
  <c r="BK137" i="8"/>
  <c r="J137" i="8"/>
  <c r="BE137" i="8" s="1"/>
  <c r="BI136" i="8"/>
  <c r="BH136" i="8"/>
  <c r="BG136" i="8"/>
  <c r="BF136" i="8"/>
  <c r="T136" i="8"/>
  <c r="R136" i="8"/>
  <c r="P136" i="8"/>
  <c r="BK136" i="8"/>
  <c r="J136" i="8"/>
  <c r="BE136" i="8"/>
  <c r="BI135" i="8"/>
  <c r="F37" i="8" s="1"/>
  <c r="BD101" i="1" s="1"/>
  <c r="BH135" i="8"/>
  <c r="F36" i="8" s="1"/>
  <c r="BC101" i="1" s="1"/>
  <c r="BG135" i="8"/>
  <c r="BF135" i="8"/>
  <c r="J34" i="8" s="1"/>
  <c r="AW101" i="1" s="1"/>
  <c r="F34" i="8"/>
  <c r="BA101" i="1" s="1"/>
  <c r="T135" i="8"/>
  <c r="T134" i="8" s="1"/>
  <c r="R135" i="8"/>
  <c r="R134" i="8"/>
  <c r="R133" i="8"/>
  <c r="R132" i="8" s="1"/>
  <c r="P135" i="8"/>
  <c r="BK135" i="8"/>
  <c r="BK134" i="8" s="1"/>
  <c r="J135" i="8"/>
  <c r="BE135" i="8" s="1"/>
  <c r="J129" i="8"/>
  <c r="J128" i="8"/>
  <c r="F128" i="8"/>
  <c r="F126" i="8"/>
  <c r="E124" i="8"/>
  <c r="J92" i="8"/>
  <c r="J91" i="8"/>
  <c r="F91" i="8"/>
  <c r="F89" i="8"/>
  <c r="E87" i="8"/>
  <c r="J18" i="8"/>
  <c r="E18" i="8"/>
  <c r="F129" i="8" s="1"/>
  <c r="F92" i="8"/>
  <c r="J17" i="8"/>
  <c r="J12" i="8"/>
  <c r="E7" i="8"/>
  <c r="E85" i="8" s="1"/>
  <c r="E122" i="8"/>
  <c r="J37" i="7"/>
  <c r="J36" i="7"/>
  <c r="AY100" i="1" s="1"/>
  <c r="J35" i="7"/>
  <c r="AX100" i="1" s="1"/>
  <c r="BI497" i="7"/>
  <c r="BH497" i="7"/>
  <c r="BG497" i="7"/>
  <c r="BF497" i="7"/>
  <c r="T497" i="7"/>
  <c r="T496" i="7"/>
  <c r="R497" i="7"/>
  <c r="R496" i="7" s="1"/>
  <c r="P497" i="7"/>
  <c r="P496" i="7" s="1"/>
  <c r="BK497" i="7"/>
  <c r="BK496" i="7"/>
  <c r="J496" i="7"/>
  <c r="J108" i="7" s="1"/>
  <c r="J497" i="7"/>
  <c r="BE497" i="7" s="1"/>
  <c r="BI491" i="7"/>
  <c r="BH491" i="7"/>
  <c r="BG491" i="7"/>
  <c r="BF491" i="7"/>
  <c r="T491" i="7"/>
  <c r="T490" i="7" s="1"/>
  <c r="R491" i="7"/>
  <c r="R490" i="7" s="1"/>
  <c r="P491" i="7"/>
  <c r="P490" i="7" s="1"/>
  <c r="BK491" i="7"/>
  <c r="BK490" i="7"/>
  <c r="J490" i="7" s="1"/>
  <c r="J107" i="7" s="1"/>
  <c r="J491" i="7"/>
  <c r="BE491" i="7" s="1"/>
  <c r="BI487" i="7"/>
  <c r="BH487" i="7"/>
  <c r="BG487" i="7"/>
  <c r="BF487" i="7"/>
  <c r="T487" i="7"/>
  <c r="R487" i="7"/>
  <c r="R480" i="7" s="1"/>
  <c r="P487" i="7"/>
  <c r="BK487" i="7"/>
  <c r="J487" i="7"/>
  <c r="BE487" i="7"/>
  <c r="BI484" i="7"/>
  <c r="BH484" i="7"/>
  <c r="BG484" i="7"/>
  <c r="BF484" i="7"/>
  <c r="T484" i="7"/>
  <c r="R484" i="7"/>
  <c r="P484" i="7"/>
  <c r="BK484" i="7"/>
  <c r="J484" i="7"/>
  <c r="BE484" i="7"/>
  <c r="BI481" i="7"/>
  <c r="BH481" i="7"/>
  <c r="BG481" i="7"/>
  <c r="BF481" i="7"/>
  <c r="T481" i="7"/>
  <c r="T480" i="7"/>
  <c r="R481" i="7"/>
  <c r="P481" i="7"/>
  <c r="P480" i="7"/>
  <c r="BK481" i="7"/>
  <c r="BK480" i="7" s="1"/>
  <c r="J480" i="7" s="1"/>
  <c r="J106" i="7" s="1"/>
  <c r="J481" i="7"/>
  <c r="BE481" i="7" s="1"/>
  <c r="BI478" i="7"/>
  <c r="BH478" i="7"/>
  <c r="BG478" i="7"/>
  <c r="BF478" i="7"/>
  <c r="T478" i="7"/>
  <c r="R478" i="7"/>
  <c r="P478" i="7"/>
  <c r="BK478" i="7"/>
  <c r="J478" i="7"/>
  <c r="BE478" i="7"/>
  <c r="BI467" i="7"/>
  <c r="BH467" i="7"/>
  <c r="BG467" i="7"/>
  <c r="BF467" i="7"/>
  <c r="T467" i="7"/>
  <c r="R467" i="7"/>
  <c r="P467" i="7"/>
  <c r="BK467" i="7"/>
  <c r="J467" i="7"/>
  <c r="BE467" i="7" s="1"/>
  <c r="BI465" i="7"/>
  <c r="BH465" i="7"/>
  <c r="BG465" i="7"/>
  <c r="BF465" i="7"/>
  <c r="T465" i="7"/>
  <c r="R465" i="7"/>
  <c r="P465" i="7"/>
  <c r="BK465" i="7"/>
  <c r="J465" i="7"/>
  <c r="BE465" i="7" s="1"/>
  <c r="BI454" i="7"/>
  <c r="BH454" i="7"/>
  <c r="BG454" i="7"/>
  <c r="BF454" i="7"/>
  <c r="T454" i="7"/>
  <c r="R454" i="7"/>
  <c r="P454" i="7"/>
  <c r="BK454" i="7"/>
  <c r="J454" i="7"/>
  <c r="BE454" i="7"/>
  <c r="BI451" i="7"/>
  <c r="BH451" i="7"/>
  <c r="BG451" i="7"/>
  <c r="BF451" i="7"/>
  <c r="T451" i="7"/>
  <c r="R451" i="7"/>
  <c r="P451" i="7"/>
  <c r="BK451" i="7"/>
  <c r="J451" i="7"/>
  <c r="BE451" i="7"/>
  <c r="BI440" i="7"/>
  <c r="BH440" i="7"/>
  <c r="BG440" i="7"/>
  <c r="F35" i="7" s="1"/>
  <c r="BB100" i="1" s="1"/>
  <c r="BF440" i="7"/>
  <c r="T440" i="7"/>
  <c r="R440" i="7"/>
  <c r="P440" i="7"/>
  <c r="BK440" i="7"/>
  <c r="BK425" i="7" s="1"/>
  <c r="J440" i="7"/>
  <c r="BE440" i="7" s="1"/>
  <c r="BI437" i="7"/>
  <c r="BH437" i="7"/>
  <c r="BG437" i="7"/>
  <c r="BF437" i="7"/>
  <c r="T437" i="7"/>
  <c r="R437" i="7"/>
  <c r="P437" i="7"/>
  <c r="BK437" i="7"/>
  <c r="J437" i="7"/>
  <c r="BE437" i="7"/>
  <c r="BI426" i="7"/>
  <c r="BH426" i="7"/>
  <c r="BG426" i="7"/>
  <c r="BF426" i="7"/>
  <c r="T426" i="7"/>
  <c r="R426" i="7"/>
  <c r="P426" i="7"/>
  <c r="P425" i="7" s="1"/>
  <c r="P424" i="7" s="1"/>
  <c r="BK426" i="7"/>
  <c r="J426" i="7"/>
  <c r="BE426" i="7"/>
  <c r="BI423" i="7"/>
  <c r="BH423" i="7"/>
  <c r="BG423" i="7"/>
  <c r="BF423" i="7"/>
  <c r="T423" i="7"/>
  <c r="T422" i="7"/>
  <c r="R423" i="7"/>
  <c r="R422" i="7" s="1"/>
  <c r="P423" i="7"/>
  <c r="P422" i="7" s="1"/>
  <c r="BK423" i="7"/>
  <c r="BK422" i="7"/>
  <c r="J422" i="7"/>
  <c r="J103" i="7" s="1"/>
  <c r="J423" i="7"/>
  <c r="BE423" i="7"/>
  <c r="BI418" i="7"/>
  <c r="BH418" i="7"/>
  <c r="BG418" i="7"/>
  <c r="BF418" i="7"/>
  <c r="T418" i="7"/>
  <c r="R418" i="7"/>
  <c r="P418" i="7"/>
  <c r="BK418" i="7"/>
  <c r="J418" i="7"/>
  <c r="BE418" i="7"/>
  <c r="BI414" i="7"/>
  <c r="BH414" i="7"/>
  <c r="BG414" i="7"/>
  <c r="BF414" i="7"/>
  <c r="T414" i="7"/>
  <c r="R414" i="7"/>
  <c r="P414" i="7"/>
  <c r="BK414" i="7"/>
  <c r="J414" i="7"/>
  <c r="BE414" i="7" s="1"/>
  <c r="BI411" i="7"/>
  <c r="BH411" i="7"/>
  <c r="BG411" i="7"/>
  <c r="BF411" i="7"/>
  <c r="T411" i="7"/>
  <c r="R411" i="7"/>
  <c r="R405" i="7" s="1"/>
  <c r="P411" i="7"/>
  <c r="BK411" i="7"/>
  <c r="J411" i="7"/>
  <c r="BE411" i="7"/>
  <c r="BI407" i="7"/>
  <c r="BH407" i="7"/>
  <c r="BG407" i="7"/>
  <c r="BF407" i="7"/>
  <c r="T407" i="7"/>
  <c r="T405" i="7" s="1"/>
  <c r="R407" i="7"/>
  <c r="P407" i="7"/>
  <c r="BK407" i="7"/>
  <c r="J407" i="7"/>
  <c r="BE407" i="7"/>
  <c r="BI406" i="7"/>
  <c r="BH406" i="7"/>
  <c r="BG406" i="7"/>
  <c r="BF406" i="7"/>
  <c r="T406" i="7"/>
  <c r="R406" i="7"/>
  <c r="P406" i="7"/>
  <c r="P405" i="7"/>
  <c r="BK406" i="7"/>
  <c r="J406" i="7"/>
  <c r="BE406" i="7"/>
  <c r="BI402" i="7"/>
  <c r="BH402" i="7"/>
  <c r="BG402" i="7"/>
  <c r="BF402" i="7"/>
  <c r="T402" i="7"/>
  <c r="R402" i="7"/>
  <c r="P402" i="7"/>
  <c r="BK402" i="7"/>
  <c r="J402" i="7"/>
  <c r="BE402" i="7"/>
  <c r="BI399" i="7"/>
  <c r="BH399" i="7"/>
  <c r="BG399" i="7"/>
  <c r="BF399" i="7"/>
  <c r="T399" i="7"/>
  <c r="R399" i="7"/>
  <c r="P399" i="7"/>
  <c r="BK399" i="7"/>
  <c r="J399" i="7"/>
  <c r="BE399" i="7" s="1"/>
  <c r="BI395" i="7"/>
  <c r="BH395" i="7"/>
  <c r="BG395" i="7"/>
  <c r="BF395" i="7"/>
  <c r="T395" i="7"/>
  <c r="R395" i="7"/>
  <c r="P395" i="7"/>
  <c r="BK395" i="7"/>
  <c r="J395" i="7"/>
  <c r="BE395" i="7"/>
  <c r="BI386" i="7"/>
  <c r="BH386" i="7"/>
  <c r="BG386" i="7"/>
  <c r="BF386" i="7"/>
  <c r="T386" i="7"/>
  <c r="R386" i="7"/>
  <c r="P386" i="7"/>
  <c r="BK386" i="7"/>
  <c r="J386" i="7"/>
  <c r="BE386" i="7"/>
  <c r="BI381" i="7"/>
  <c r="BH381" i="7"/>
  <c r="BG381" i="7"/>
  <c r="BF381" i="7"/>
  <c r="T381" i="7"/>
  <c r="R381" i="7"/>
  <c r="P381" i="7"/>
  <c r="BK381" i="7"/>
  <c r="J381" i="7"/>
  <c r="BE381" i="7"/>
  <c r="BI378" i="7"/>
  <c r="BH378" i="7"/>
  <c r="BG378" i="7"/>
  <c r="BF378" i="7"/>
  <c r="T378" i="7"/>
  <c r="R378" i="7"/>
  <c r="P378" i="7"/>
  <c r="BK378" i="7"/>
  <c r="J378" i="7"/>
  <c r="BE378" i="7" s="1"/>
  <c r="BI373" i="7"/>
  <c r="BH373" i="7"/>
  <c r="BG373" i="7"/>
  <c r="BF373" i="7"/>
  <c r="T373" i="7"/>
  <c r="R373" i="7"/>
  <c r="P373" i="7"/>
  <c r="BK373" i="7"/>
  <c r="J373" i="7"/>
  <c r="BE373" i="7"/>
  <c r="BI369" i="7"/>
  <c r="BH369" i="7"/>
  <c r="BG369" i="7"/>
  <c r="BF369" i="7"/>
  <c r="T369" i="7"/>
  <c r="R369" i="7"/>
  <c r="P369" i="7"/>
  <c r="BK369" i="7"/>
  <c r="J369" i="7"/>
  <c r="BE369" i="7"/>
  <c r="BI365" i="7"/>
  <c r="BH365" i="7"/>
  <c r="BG365" i="7"/>
  <c r="BF365" i="7"/>
  <c r="T365" i="7"/>
  <c r="R365" i="7"/>
  <c r="P365" i="7"/>
  <c r="BK365" i="7"/>
  <c r="BK360" i="7" s="1"/>
  <c r="J360" i="7" s="1"/>
  <c r="J365" i="7"/>
  <c r="BE365" i="7"/>
  <c r="BI361" i="7"/>
  <c r="BH361" i="7"/>
  <c r="BG361" i="7"/>
  <c r="BF361" i="7"/>
  <c r="T361" i="7"/>
  <c r="T360" i="7"/>
  <c r="R361" i="7"/>
  <c r="R360" i="7"/>
  <c r="P361" i="7"/>
  <c r="P360" i="7" s="1"/>
  <c r="BK361" i="7"/>
  <c r="J361" i="7"/>
  <c r="BE361" i="7" s="1"/>
  <c r="J101" i="7"/>
  <c r="BI349" i="7"/>
  <c r="BH349" i="7"/>
  <c r="BG349" i="7"/>
  <c r="BF349" i="7"/>
  <c r="T349" i="7"/>
  <c r="R349" i="7"/>
  <c r="P349" i="7"/>
  <c r="BK349" i="7"/>
  <c r="J349" i="7"/>
  <c r="BE349" i="7" s="1"/>
  <c r="BI345" i="7"/>
  <c r="BH345" i="7"/>
  <c r="BG345" i="7"/>
  <c r="BF345" i="7"/>
  <c r="T345" i="7"/>
  <c r="R345" i="7"/>
  <c r="P345" i="7"/>
  <c r="BK345" i="7"/>
  <c r="J345" i="7"/>
  <c r="BE345" i="7"/>
  <c r="BI337" i="7"/>
  <c r="BH337" i="7"/>
  <c r="BG337" i="7"/>
  <c r="BF337" i="7"/>
  <c r="T337" i="7"/>
  <c r="R337" i="7"/>
  <c r="P337" i="7"/>
  <c r="BK337" i="7"/>
  <c r="J337" i="7"/>
  <c r="BE337" i="7"/>
  <c r="BI332" i="7"/>
  <c r="BH332" i="7"/>
  <c r="BG332" i="7"/>
  <c r="BF332" i="7"/>
  <c r="T332" i="7"/>
  <c r="R332" i="7"/>
  <c r="P332" i="7"/>
  <c r="BK332" i="7"/>
  <c r="J332" i="7"/>
  <c r="BE332" i="7"/>
  <c r="BI324" i="7"/>
  <c r="BH324" i="7"/>
  <c r="BG324" i="7"/>
  <c r="BF324" i="7"/>
  <c r="T324" i="7"/>
  <c r="R324" i="7"/>
  <c r="P324" i="7"/>
  <c r="BK324" i="7"/>
  <c r="J324" i="7"/>
  <c r="BE324" i="7" s="1"/>
  <c r="BI316" i="7"/>
  <c r="BH316" i="7"/>
  <c r="BG316" i="7"/>
  <c r="BF316" i="7"/>
  <c r="T316" i="7"/>
  <c r="T315" i="7"/>
  <c r="R316" i="7"/>
  <c r="R315" i="7" s="1"/>
  <c r="P316" i="7"/>
  <c r="P315" i="7"/>
  <c r="BK316" i="7"/>
  <c r="J316" i="7"/>
  <c r="BE316" i="7" s="1"/>
  <c r="BI303" i="7"/>
  <c r="BH303" i="7"/>
  <c r="BG303" i="7"/>
  <c r="BF303" i="7"/>
  <c r="T303" i="7"/>
  <c r="R303" i="7"/>
  <c r="P303" i="7"/>
  <c r="BK303" i="7"/>
  <c r="J303" i="7"/>
  <c r="BE303" i="7"/>
  <c r="BI297" i="7"/>
  <c r="BH297" i="7"/>
  <c r="BG297" i="7"/>
  <c r="BF297" i="7"/>
  <c r="T297" i="7"/>
  <c r="R297" i="7"/>
  <c r="P297" i="7"/>
  <c r="BK297" i="7"/>
  <c r="J297" i="7"/>
  <c r="BE297" i="7"/>
  <c r="BI292" i="7"/>
  <c r="BH292" i="7"/>
  <c r="BG292" i="7"/>
  <c r="BF292" i="7"/>
  <c r="T292" i="7"/>
  <c r="R292" i="7"/>
  <c r="P292" i="7"/>
  <c r="BK292" i="7"/>
  <c r="J292" i="7"/>
  <c r="BE292" i="7"/>
  <c r="BI287" i="7"/>
  <c r="BH287" i="7"/>
  <c r="BG287" i="7"/>
  <c r="BF287" i="7"/>
  <c r="T287" i="7"/>
  <c r="R287" i="7"/>
  <c r="P287" i="7"/>
  <c r="BK287" i="7"/>
  <c r="J287" i="7"/>
  <c r="BE287" i="7" s="1"/>
  <c r="BI282" i="7"/>
  <c r="BH282" i="7"/>
  <c r="BG282" i="7"/>
  <c r="BF282" i="7"/>
  <c r="T282" i="7"/>
  <c r="R282" i="7"/>
  <c r="P282" i="7"/>
  <c r="BK282" i="7"/>
  <c r="J282" i="7"/>
  <c r="BE282" i="7"/>
  <c r="BI278" i="7"/>
  <c r="BH278" i="7"/>
  <c r="BG278" i="7"/>
  <c r="BF278" i="7"/>
  <c r="T278" i="7"/>
  <c r="R278" i="7"/>
  <c r="P278" i="7"/>
  <c r="BK278" i="7"/>
  <c r="J278" i="7"/>
  <c r="BE278" i="7"/>
  <c r="BI274" i="7"/>
  <c r="BH274" i="7"/>
  <c r="BG274" i="7"/>
  <c r="BF274" i="7"/>
  <c r="T274" i="7"/>
  <c r="R274" i="7"/>
  <c r="P274" i="7"/>
  <c r="BK274" i="7"/>
  <c r="J274" i="7"/>
  <c r="BE274" i="7"/>
  <c r="BI270" i="7"/>
  <c r="BH270" i="7"/>
  <c r="BG270" i="7"/>
  <c r="BF270" i="7"/>
  <c r="T270" i="7"/>
  <c r="R270" i="7"/>
  <c r="P270" i="7"/>
  <c r="BK270" i="7"/>
  <c r="J270" i="7"/>
  <c r="BE270" i="7"/>
  <c r="BI267" i="7"/>
  <c r="BH267" i="7"/>
  <c r="BG267" i="7"/>
  <c r="BF267" i="7"/>
  <c r="T267" i="7"/>
  <c r="R267" i="7"/>
  <c r="P267" i="7"/>
  <c r="BK267" i="7"/>
  <c r="J267" i="7"/>
  <c r="BE267" i="7"/>
  <c r="BI262" i="7"/>
  <c r="BH262" i="7"/>
  <c r="BG262" i="7"/>
  <c r="BF262" i="7"/>
  <c r="T262" i="7"/>
  <c r="R262" i="7"/>
  <c r="P262" i="7"/>
  <c r="BK262" i="7"/>
  <c r="J262" i="7"/>
  <c r="BE262" i="7"/>
  <c r="BI258" i="7"/>
  <c r="BH258" i="7"/>
  <c r="BG258" i="7"/>
  <c r="BF258" i="7"/>
  <c r="T258" i="7"/>
  <c r="R258" i="7"/>
  <c r="P258" i="7"/>
  <c r="BK258" i="7"/>
  <c r="J258" i="7"/>
  <c r="BE258" i="7"/>
  <c r="BI243" i="7"/>
  <c r="BH243" i="7"/>
  <c r="BG243" i="7"/>
  <c r="BF243" i="7"/>
  <c r="T243" i="7"/>
  <c r="T242" i="7"/>
  <c r="R243" i="7"/>
  <c r="R242" i="7"/>
  <c r="P243" i="7"/>
  <c r="P242" i="7" s="1"/>
  <c r="BK243" i="7"/>
  <c r="J243" i="7"/>
  <c r="BE243" i="7" s="1"/>
  <c r="BI238" i="7"/>
  <c r="BH238" i="7"/>
  <c r="BG238" i="7"/>
  <c r="BF238" i="7"/>
  <c r="T238" i="7"/>
  <c r="R238" i="7"/>
  <c r="P238" i="7"/>
  <c r="BK238" i="7"/>
  <c r="J238" i="7"/>
  <c r="BE238" i="7"/>
  <c r="BI234" i="7"/>
  <c r="BH234" i="7"/>
  <c r="BG234" i="7"/>
  <c r="BF234" i="7"/>
  <c r="T234" i="7"/>
  <c r="R234" i="7"/>
  <c r="P234" i="7"/>
  <c r="BK234" i="7"/>
  <c r="J234" i="7"/>
  <c r="BE234" i="7"/>
  <c r="BI229" i="7"/>
  <c r="BH229" i="7"/>
  <c r="BG229" i="7"/>
  <c r="BF229" i="7"/>
  <c r="T229" i="7"/>
  <c r="R229" i="7"/>
  <c r="P229" i="7"/>
  <c r="BK229" i="7"/>
  <c r="J229" i="7"/>
  <c r="BE229" i="7"/>
  <c r="BI225" i="7"/>
  <c r="BH225" i="7"/>
  <c r="BG225" i="7"/>
  <c r="BF225" i="7"/>
  <c r="T225" i="7"/>
  <c r="R225" i="7"/>
  <c r="P225" i="7"/>
  <c r="BK225" i="7"/>
  <c r="J225" i="7"/>
  <c r="BE225" i="7"/>
  <c r="BI195" i="7"/>
  <c r="BH195" i="7"/>
  <c r="BG195" i="7"/>
  <c r="BF195" i="7"/>
  <c r="T195" i="7"/>
  <c r="R195" i="7"/>
  <c r="P195" i="7"/>
  <c r="BK195" i="7"/>
  <c r="J195" i="7"/>
  <c r="BE195" i="7"/>
  <c r="BI184" i="7"/>
  <c r="BH184" i="7"/>
  <c r="BG184" i="7"/>
  <c r="BF184" i="7"/>
  <c r="T184" i="7"/>
  <c r="R184" i="7"/>
  <c r="P184" i="7"/>
  <c r="BK184" i="7"/>
  <c r="J184" i="7"/>
  <c r="BE184" i="7"/>
  <c r="BI171" i="7"/>
  <c r="BH171" i="7"/>
  <c r="BG171" i="7"/>
  <c r="BF171" i="7"/>
  <c r="T171" i="7"/>
  <c r="R171" i="7"/>
  <c r="P171" i="7"/>
  <c r="BK171" i="7"/>
  <c r="J171" i="7"/>
  <c r="BE171" i="7"/>
  <c r="BI158" i="7"/>
  <c r="BH158" i="7"/>
  <c r="BG158" i="7"/>
  <c r="BF158" i="7"/>
  <c r="T158" i="7"/>
  <c r="R158" i="7"/>
  <c r="P158" i="7"/>
  <c r="BK158" i="7"/>
  <c r="J158" i="7"/>
  <c r="BE158" i="7"/>
  <c r="F33" i="7" s="1"/>
  <c r="AZ100" i="1" s="1"/>
  <c r="BI147" i="7"/>
  <c r="BH147" i="7"/>
  <c r="BG147" i="7"/>
  <c r="BF147" i="7"/>
  <c r="T147" i="7"/>
  <c r="R147" i="7"/>
  <c r="P147" i="7"/>
  <c r="BK147" i="7"/>
  <c r="J147" i="7"/>
  <c r="BE147" i="7"/>
  <c r="BI139" i="7"/>
  <c r="BH139" i="7"/>
  <c r="BG139" i="7"/>
  <c r="BF139" i="7"/>
  <c r="T139" i="7"/>
  <c r="R139" i="7"/>
  <c r="R130" i="7" s="1"/>
  <c r="P139" i="7"/>
  <c r="BK139" i="7"/>
  <c r="J139" i="7"/>
  <c r="BE139" i="7"/>
  <c r="BI135" i="7"/>
  <c r="BH135" i="7"/>
  <c r="BG135" i="7"/>
  <c r="BF135" i="7"/>
  <c r="T135" i="7"/>
  <c r="R135" i="7"/>
  <c r="P135" i="7"/>
  <c r="BK135" i="7"/>
  <c r="J135" i="7"/>
  <c r="BE135" i="7"/>
  <c r="BI131" i="7"/>
  <c r="F37" i="7"/>
  <c r="BD100" i="1" s="1"/>
  <c r="BH131" i="7"/>
  <c r="BG131" i="7"/>
  <c r="BF131" i="7"/>
  <c r="T131" i="7"/>
  <c r="T130" i="7"/>
  <c r="R131" i="7"/>
  <c r="P131" i="7"/>
  <c r="P130" i="7"/>
  <c r="P129" i="7" s="1"/>
  <c r="P128" i="7" s="1"/>
  <c r="AU100" i="1" s="1"/>
  <c r="BK131" i="7"/>
  <c r="J131" i="7"/>
  <c r="BE131" i="7" s="1"/>
  <c r="J125" i="7"/>
  <c r="J124" i="7"/>
  <c r="F124" i="7"/>
  <c r="F122" i="7"/>
  <c r="E120" i="7"/>
  <c r="J92" i="7"/>
  <c r="J91" i="7"/>
  <c r="F91" i="7"/>
  <c r="F89" i="7"/>
  <c r="E87" i="7"/>
  <c r="J18" i="7"/>
  <c r="E18" i="7"/>
  <c r="J17" i="7"/>
  <c r="J12" i="7"/>
  <c r="J122" i="7" s="1"/>
  <c r="E7" i="7"/>
  <c r="E118" i="7"/>
  <c r="E85" i="7"/>
  <c r="J37" i="6"/>
  <c r="J36" i="6"/>
  <c r="AY99" i="1"/>
  <c r="J35" i="6"/>
  <c r="AX99" i="1"/>
  <c r="BI672" i="6"/>
  <c r="BH672" i="6"/>
  <c r="BG672" i="6"/>
  <c r="BF672" i="6"/>
  <c r="T672" i="6"/>
  <c r="T671" i="6"/>
  <c r="R672" i="6"/>
  <c r="R671" i="6"/>
  <c r="P672" i="6"/>
  <c r="P671" i="6"/>
  <c r="BK672" i="6"/>
  <c r="BK671" i="6"/>
  <c r="J671" i="6" s="1"/>
  <c r="J114" i="6" s="1"/>
  <c r="J672" i="6"/>
  <c r="BE672" i="6"/>
  <c r="BI634" i="6"/>
  <c r="BH634" i="6"/>
  <c r="BG634" i="6"/>
  <c r="BF634" i="6"/>
  <c r="T634" i="6"/>
  <c r="T633" i="6"/>
  <c r="R634" i="6"/>
  <c r="R633" i="6"/>
  <c r="P634" i="6"/>
  <c r="P633" i="6"/>
  <c r="BK634" i="6"/>
  <c r="BK633" i="6"/>
  <c r="J633" i="6" s="1"/>
  <c r="J113" i="6" s="1"/>
  <c r="J634" i="6"/>
  <c r="BE634" i="6"/>
  <c r="BI632" i="6"/>
  <c r="BH632" i="6"/>
  <c r="BG632" i="6"/>
  <c r="BF632" i="6"/>
  <c r="T632" i="6"/>
  <c r="R632" i="6"/>
  <c r="P632" i="6"/>
  <c r="BK632" i="6"/>
  <c r="J632" i="6"/>
  <c r="BE632" i="6"/>
  <c r="BI627" i="6"/>
  <c r="BH627" i="6"/>
  <c r="BG627" i="6"/>
  <c r="BF627" i="6"/>
  <c r="T627" i="6"/>
  <c r="R627" i="6"/>
  <c r="P627" i="6"/>
  <c r="BK627" i="6"/>
  <c r="BK619" i="6" s="1"/>
  <c r="J619" i="6" s="1"/>
  <c r="J112" i="6" s="1"/>
  <c r="J627" i="6"/>
  <c r="BE627" i="6"/>
  <c r="BI625" i="6"/>
  <c r="BH625" i="6"/>
  <c r="BG625" i="6"/>
  <c r="BF625" i="6"/>
  <c r="T625" i="6"/>
  <c r="R625" i="6"/>
  <c r="R619" i="6" s="1"/>
  <c r="P625" i="6"/>
  <c r="BK625" i="6"/>
  <c r="J625" i="6"/>
  <c r="BE625" i="6"/>
  <c r="BI620" i="6"/>
  <c r="BH620" i="6"/>
  <c r="BG620" i="6"/>
  <c r="BF620" i="6"/>
  <c r="T620" i="6"/>
  <c r="T619" i="6"/>
  <c r="R620" i="6"/>
  <c r="P620" i="6"/>
  <c r="P619" i="6"/>
  <c r="BK620" i="6"/>
  <c r="J620" i="6"/>
  <c r="BE620" i="6" s="1"/>
  <c r="BI618" i="6"/>
  <c r="BH618" i="6"/>
  <c r="BG618" i="6"/>
  <c r="BF618" i="6"/>
  <c r="T618" i="6"/>
  <c r="R618" i="6"/>
  <c r="P618" i="6"/>
  <c r="BK618" i="6"/>
  <c r="J618" i="6"/>
  <c r="BE618" i="6"/>
  <c r="BI615" i="6"/>
  <c r="BH615" i="6"/>
  <c r="BG615" i="6"/>
  <c r="BF615" i="6"/>
  <c r="T615" i="6"/>
  <c r="R615" i="6"/>
  <c r="P615" i="6"/>
  <c r="BK615" i="6"/>
  <c r="J615" i="6"/>
  <c r="BE615" i="6"/>
  <c r="BI612" i="6"/>
  <c r="BH612" i="6"/>
  <c r="BG612" i="6"/>
  <c r="BF612" i="6"/>
  <c r="T612" i="6"/>
  <c r="R612" i="6"/>
  <c r="P612" i="6"/>
  <c r="BK612" i="6"/>
  <c r="J612" i="6"/>
  <c r="BE612" i="6"/>
  <c r="BI609" i="6"/>
  <c r="BH609" i="6"/>
  <c r="BG609" i="6"/>
  <c r="BF609" i="6"/>
  <c r="T609" i="6"/>
  <c r="R609" i="6"/>
  <c r="P609" i="6"/>
  <c r="BK609" i="6"/>
  <c r="J609" i="6"/>
  <c r="BE609" i="6"/>
  <c r="BI606" i="6"/>
  <c r="BH606" i="6"/>
  <c r="BG606" i="6"/>
  <c r="BF606" i="6"/>
  <c r="T606" i="6"/>
  <c r="R606" i="6"/>
  <c r="P606" i="6"/>
  <c r="BK606" i="6"/>
  <c r="J606" i="6"/>
  <c r="BE606" i="6"/>
  <c r="BI603" i="6"/>
  <c r="BH603" i="6"/>
  <c r="BG603" i="6"/>
  <c r="BF603" i="6"/>
  <c r="T603" i="6"/>
  <c r="R603" i="6"/>
  <c r="P603" i="6"/>
  <c r="BK603" i="6"/>
  <c r="J603" i="6"/>
  <c r="BE603" i="6"/>
  <c r="BI600" i="6"/>
  <c r="BH600" i="6"/>
  <c r="BG600" i="6"/>
  <c r="BF600" i="6"/>
  <c r="T600" i="6"/>
  <c r="R600" i="6"/>
  <c r="P600" i="6"/>
  <c r="BK600" i="6"/>
  <c r="J600" i="6"/>
  <c r="BE600" i="6"/>
  <c r="BI597" i="6"/>
  <c r="BH597" i="6"/>
  <c r="BG597" i="6"/>
  <c r="BF597" i="6"/>
  <c r="T597" i="6"/>
  <c r="R597" i="6"/>
  <c r="R593" i="6" s="1"/>
  <c r="P597" i="6"/>
  <c r="BK597" i="6"/>
  <c r="J597" i="6"/>
  <c r="BE597" i="6"/>
  <c r="BI594" i="6"/>
  <c r="BH594" i="6"/>
  <c r="BG594" i="6"/>
  <c r="BF594" i="6"/>
  <c r="T594" i="6"/>
  <c r="T593" i="6"/>
  <c r="R594" i="6"/>
  <c r="P594" i="6"/>
  <c r="P593" i="6"/>
  <c r="BK594" i="6"/>
  <c r="BK593" i="6"/>
  <c r="J593" i="6" s="1"/>
  <c r="J111" i="6" s="1"/>
  <c r="J594" i="6"/>
  <c r="BE594" i="6" s="1"/>
  <c r="BI592" i="6"/>
  <c r="BH592" i="6"/>
  <c r="BG592" i="6"/>
  <c r="BF592" i="6"/>
  <c r="T592" i="6"/>
  <c r="R592" i="6"/>
  <c r="P592" i="6"/>
  <c r="BK592" i="6"/>
  <c r="J592" i="6"/>
  <c r="BE592" i="6"/>
  <c r="BI589" i="6"/>
  <c r="BH589" i="6"/>
  <c r="BG589" i="6"/>
  <c r="BF589" i="6"/>
  <c r="T589" i="6"/>
  <c r="T588" i="6" s="1"/>
  <c r="R589" i="6"/>
  <c r="R588" i="6"/>
  <c r="P589" i="6"/>
  <c r="P588" i="6"/>
  <c r="BK589" i="6"/>
  <c r="BK588" i="6"/>
  <c r="J588" i="6" s="1"/>
  <c r="J110" i="6" s="1"/>
  <c r="J589" i="6"/>
  <c r="BE589" i="6"/>
  <c r="BI587" i="6"/>
  <c r="BH587" i="6"/>
  <c r="BG587" i="6"/>
  <c r="BF587" i="6"/>
  <c r="T587" i="6"/>
  <c r="R587" i="6"/>
  <c r="P587" i="6"/>
  <c r="BK587" i="6"/>
  <c r="J587" i="6"/>
  <c r="BE587" i="6"/>
  <c r="BI584" i="6"/>
  <c r="BH584" i="6"/>
  <c r="BG584" i="6"/>
  <c r="BF584" i="6"/>
  <c r="T584" i="6"/>
  <c r="R584" i="6"/>
  <c r="P584" i="6"/>
  <c r="BK584" i="6"/>
  <c r="J584" i="6"/>
  <c r="BE584" i="6"/>
  <c r="BI581" i="6"/>
  <c r="BH581" i="6"/>
  <c r="BG581" i="6"/>
  <c r="BF581" i="6"/>
  <c r="T581" i="6"/>
  <c r="R581" i="6"/>
  <c r="R571" i="6" s="1"/>
  <c r="P581" i="6"/>
  <c r="BK581" i="6"/>
  <c r="J581" i="6"/>
  <c r="BE581" i="6" s="1"/>
  <c r="BI578" i="6"/>
  <c r="BH578" i="6"/>
  <c r="BG578" i="6"/>
  <c r="BF578" i="6"/>
  <c r="T578" i="6"/>
  <c r="R578" i="6"/>
  <c r="P578" i="6"/>
  <c r="BK578" i="6"/>
  <c r="J578" i="6"/>
  <c r="BE578" i="6"/>
  <c r="BI575" i="6"/>
  <c r="BH575" i="6"/>
  <c r="BG575" i="6"/>
  <c r="BF575" i="6"/>
  <c r="T575" i="6"/>
  <c r="R575" i="6"/>
  <c r="P575" i="6"/>
  <c r="BK575" i="6"/>
  <c r="J575" i="6"/>
  <c r="BE575" i="6"/>
  <c r="BI572" i="6"/>
  <c r="BH572" i="6"/>
  <c r="BG572" i="6"/>
  <c r="BF572" i="6"/>
  <c r="T572" i="6"/>
  <c r="T571" i="6"/>
  <c r="R572" i="6"/>
  <c r="P572" i="6"/>
  <c r="P571" i="6"/>
  <c r="BK572" i="6"/>
  <c r="J572" i="6"/>
  <c r="BE572" i="6" s="1"/>
  <c r="BI570" i="6"/>
  <c r="BH570" i="6"/>
  <c r="BG570" i="6"/>
  <c r="BF570" i="6"/>
  <c r="T570" i="6"/>
  <c r="R570" i="6"/>
  <c r="P570" i="6"/>
  <c r="BK570" i="6"/>
  <c r="BK563" i="6" s="1"/>
  <c r="J563" i="6" s="1"/>
  <c r="J108" i="6" s="1"/>
  <c r="J570" i="6"/>
  <c r="BE570" i="6"/>
  <c r="BI564" i="6"/>
  <c r="BH564" i="6"/>
  <c r="BG564" i="6"/>
  <c r="BF564" i="6"/>
  <c r="T564" i="6"/>
  <c r="T563" i="6"/>
  <c r="R564" i="6"/>
  <c r="R563" i="6"/>
  <c r="P564" i="6"/>
  <c r="P563" i="6" s="1"/>
  <c r="BK564" i="6"/>
  <c r="J564" i="6"/>
  <c r="BE564" i="6" s="1"/>
  <c r="BI562" i="6"/>
  <c r="BH562" i="6"/>
  <c r="BG562" i="6"/>
  <c r="BF562" i="6"/>
  <c r="T562" i="6"/>
  <c r="R562" i="6"/>
  <c r="P562" i="6"/>
  <c r="BK562" i="6"/>
  <c r="J562" i="6"/>
  <c r="BE562" i="6" s="1"/>
  <c r="BI558" i="6"/>
  <c r="BH558" i="6"/>
  <c r="BG558" i="6"/>
  <c r="BF558" i="6"/>
  <c r="T558" i="6"/>
  <c r="R558" i="6"/>
  <c r="P558" i="6"/>
  <c r="BK558" i="6"/>
  <c r="J558" i="6"/>
  <c r="BE558" i="6"/>
  <c r="BI557" i="6"/>
  <c r="BH557" i="6"/>
  <c r="BG557" i="6"/>
  <c r="BF557" i="6"/>
  <c r="T557" i="6"/>
  <c r="R557" i="6"/>
  <c r="P557" i="6"/>
  <c r="BK557" i="6"/>
  <c r="J557" i="6"/>
  <c r="BE557" i="6"/>
  <c r="BI552" i="6"/>
  <c r="BH552" i="6"/>
  <c r="BG552" i="6"/>
  <c r="BF552" i="6"/>
  <c r="T552" i="6"/>
  <c r="R552" i="6"/>
  <c r="P552" i="6"/>
  <c r="BK552" i="6"/>
  <c r="J552" i="6"/>
  <c r="BE552" i="6"/>
  <c r="BI541" i="6"/>
  <c r="BH541" i="6"/>
  <c r="BG541" i="6"/>
  <c r="BF541" i="6"/>
  <c r="T541" i="6"/>
  <c r="R541" i="6"/>
  <c r="R529" i="6" s="1"/>
  <c r="P541" i="6"/>
  <c r="BK541" i="6"/>
  <c r="J541" i="6"/>
  <c r="BE541" i="6" s="1"/>
  <c r="BI540" i="6"/>
  <c r="BH540" i="6"/>
  <c r="BG540" i="6"/>
  <c r="BF540" i="6"/>
  <c r="T540" i="6"/>
  <c r="R540" i="6"/>
  <c r="P540" i="6"/>
  <c r="BK540" i="6"/>
  <c r="J540" i="6"/>
  <c r="BE540" i="6"/>
  <c r="BI535" i="6"/>
  <c r="BH535" i="6"/>
  <c r="BG535" i="6"/>
  <c r="BF535" i="6"/>
  <c r="T535" i="6"/>
  <c r="R535" i="6"/>
  <c r="P535" i="6"/>
  <c r="BK535" i="6"/>
  <c r="J535" i="6"/>
  <c r="BE535" i="6"/>
  <c r="BI531" i="6"/>
  <c r="BH531" i="6"/>
  <c r="BG531" i="6"/>
  <c r="BF531" i="6"/>
  <c r="T531" i="6"/>
  <c r="R531" i="6"/>
  <c r="P531" i="6"/>
  <c r="BK531" i="6"/>
  <c r="J531" i="6"/>
  <c r="BE531" i="6"/>
  <c r="BI530" i="6"/>
  <c r="BH530" i="6"/>
  <c r="BG530" i="6"/>
  <c r="BF530" i="6"/>
  <c r="T530" i="6"/>
  <c r="T529" i="6"/>
  <c r="R530" i="6"/>
  <c r="P530" i="6"/>
  <c r="P529" i="6" s="1"/>
  <c r="BK530" i="6"/>
  <c r="J530" i="6"/>
  <c r="BE530" i="6" s="1"/>
  <c r="BI528" i="6"/>
  <c r="BH528" i="6"/>
  <c r="BG528" i="6"/>
  <c r="BF528" i="6"/>
  <c r="T528" i="6"/>
  <c r="R528" i="6"/>
  <c r="P528" i="6"/>
  <c r="BK528" i="6"/>
  <c r="BK509" i="6" s="1"/>
  <c r="J528" i="6"/>
  <c r="BE528" i="6" s="1"/>
  <c r="BI511" i="6"/>
  <c r="BH511" i="6"/>
  <c r="BG511" i="6"/>
  <c r="BF511" i="6"/>
  <c r="T511" i="6"/>
  <c r="R511" i="6"/>
  <c r="P511" i="6"/>
  <c r="BK511" i="6"/>
  <c r="J511" i="6"/>
  <c r="BE511" i="6"/>
  <c r="BI510" i="6"/>
  <c r="BH510" i="6"/>
  <c r="BG510" i="6"/>
  <c r="BF510" i="6"/>
  <c r="T510" i="6"/>
  <c r="T509" i="6" s="1"/>
  <c r="R510" i="6"/>
  <c r="P510" i="6"/>
  <c r="P509" i="6"/>
  <c r="P508" i="6" s="1"/>
  <c r="BK510" i="6"/>
  <c r="J510" i="6"/>
  <c r="BE510" i="6"/>
  <c r="BI507" i="6"/>
  <c r="BH507" i="6"/>
  <c r="BG507" i="6"/>
  <c r="BF507" i="6"/>
  <c r="T507" i="6"/>
  <c r="T506" i="6"/>
  <c r="R507" i="6"/>
  <c r="R506" i="6" s="1"/>
  <c r="P507" i="6"/>
  <c r="P506" i="6"/>
  <c r="BK507" i="6"/>
  <c r="BK506" i="6"/>
  <c r="J506" i="6" s="1"/>
  <c r="J104" i="6" s="1"/>
  <c r="J507" i="6"/>
  <c r="BE507" i="6" s="1"/>
  <c r="BI500" i="6"/>
  <c r="BH500" i="6"/>
  <c r="BG500" i="6"/>
  <c r="BF500" i="6"/>
  <c r="T500" i="6"/>
  <c r="R500" i="6"/>
  <c r="P500" i="6"/>
  <c r="BK500" i="6"/>
  <c r="J500" i="6"/>
  <c r="BE500" i="6"/>
  <c r="BI494" i="6"/>
  <c r="BH494" i="6"/>
  <c r="BG494" i="6"/>
  <c r="BF494" i="6"/>
  <c r="T494" i="6"/>
  <c r="R494" i="6"/>
  <c r="P494" i="6"/>
  <c r="BK494" i="6"/>
  <c r="J494" i="6"/>
  <c r="BE494" i="6"/>
  <c r="BI490" i="6"/>
  <c r="BH490" i="6"/>
  <c r="BG490" i="6"/>
  <c r="BF490" i="6"/>
  <c r="T490" i="6"/>
  <c r="R490" i="6"/>
  <c r="P490" i="6"/>
  <c r="BK490" i="6"/>
  <c r="J490" i="6"/>
  <c r="BE490" i="6"/>
  <c r="BI486" i="6"/>
  <c r="BH486" i="6"/>
  <c r="BG486" i="6"/>
  <c r="BF486" i="6"/>
  <c r="T486" i="6"/>
  <c r="R486" i="6"/>
  <c r="P486" i="6"/>
  <c r="BK486" i="6"/>
  <c r="J486" i="6"/>
  <c r="BE486" i="6" s="1"/>
  <c r="BI482" i="6"/>
  <c r="BH482" i="6"/>
  <c r="BG482" i="6"/>
  <c r="BF482" i="6"/>
  <c r="T482" i="6"/>
  <c r="R482" i="6"/>
  <c r="P482" i="6"/>
  <c r="BK482" i="6"/>
  <c r="J482" i="6"/>
  <c r="BE482" i="6"/>
  <c r="BI477" i="6"/>
  <c r="BH477" i="6"/>
  <c r="BG477" i="6"/>
  <c r="BF477" i="6"/>
  <c r="T477" i="6"/>
  <c r="R477" i="6"/>
  <c r="P477" i="6"/>
  <c r="BK477" i="6"/>
  <c r="J477" i="6"/>
  <c r="BE477" i="6"/>
  <c r="BI473" i="6"/>
  <c r="BH473" i="6"/>
  <c r="BG473" i="6"/>
  <c r="BF473" i="6"/>
  <c r="T473" i="6"/>
  <c r="R473" i="6"/>
  <c r="P473" i="6"/>
  <c r="BK473" i="6"/>
  <c r="BK459" i="6" s="1"/>
  <c r="J459" i="6" s="1"/>
  <c r="J103" i="6" s="1"/>
  <c r="J473" i="6"/>
  <c r="BE473" i="6"/>
  <c r="BI469" i="6"/>
  <c r="BH469" i="6"/>
  <c r="BG469" i="6"/>
  <c r="BF469" i="6"/>
  <c r="T469" i="6"/>
  <c r="R469" i="6"/>
  <c r="P469" i="6"/>
  <c r="BK469" i="6"/>
  <c r="J469" i="6"/>
  <c r="BE469" i="6" s="1"/>
  <c r="BI464" i="6"/>
  <c r="BH464" i="6"/>
  <c r="BG464" i="6"/>
  <c r="BF464" i="6"/>
  <c r="T464" i="6"/>
  <c r="R464" i="6"/>
  <c r="P464" i="6"/>
  <c r="BK464" i="6"/>
  <c r="J464" i="6"/>
  <c r="BE464" i="6"/>
  <c r="BI460" i="6"/>
  <c r="BH460" i="6"/>
  <c r="BG460" i="6"/>
  <c r="BF460" i="6"/>
  <c r="T460" i="6"/>
  <c r="T459" i="6" s="1"/>
  <c r="R460" i="6"/>
  <c r="P460" i="6"/>
  <c r="P459" i="6"/>
  <c r="BK460" i="6"/>
  <c r="J460" i="6"/>
  <c r="BE460" i="6"/>
  <c r="BI451" i="6"/>
  <c r="BH451" i="6"/>
  <c r="BG451" i="6"/>
  <c r="BF451" i="6"/>
  <c r="T451" i="6"/>
  <c r="R451" i="6"/>
  <c r="P451" i="6"/>
  <c r="BK451" i="6"/>
  <c r="J451" i="6"/>
  <c r="BE451" i="6"/>
  <c r="BI448" i="6"/>
  <c r="BH448" i="6"/>
  <c r="BG448" i="6"/>
  <c r="BF448" i="6"/>
  <c r="T448" i="6"/>
  <c r="R448" i="6"/>
  <c r="P448" i="6"/>
  <c r="BK448" i="6"/>
  <c r="J448" i="6"/>
  <c r="BE448" i="6"/>
  <c r="BI440" i="6"/>
  <c r="BH440" i="6"/>
  <c r="BG440" i="6"/>
  <c r="BF440" i="6"/>
  <c r="T440" i="6"/>
  <c r="R440" i="6"/>
  <c r="R416" i="6" s="1"/>
  <c r="P440" i="6"/>
  <c r="BK440" i="6"/>
  <c r="J440" i="6"/>
  <c r="BE440" i="6" s="1"/>
  <c r="BI432" i="6"/>
  <c r="BH432" i="6"/>
  <c r="BG432" i="6"/>
  <c r="BF432" i="6"/>
  <c r="T432" i="6"/>
  <c r="R432" i="6"/>
  <c r="P432" i="6"/>
  <c r="BK432" i="6"/>
  <c r="J432" i="6"/>
  <c r="BE432" i="6"/>
  <c r="BI424" i="6"/>
  <c r="BH424" i="6"/>
  <c r="BG424" i="6"/>
  <c r="BF424" i="6"/>
  <c r="T424" i="6"/>
  <c r="R424" i="6"/>
  <c r="P424" i="6"/>
  <c r="BK424" i="6"/>
  <c r="J424" i="6"/>
  <c r="BE424" i="6"/>
  <c r="BI421" i="6"/>
  <c r="BH421" i="6"/>
  <c r="BG421" i="6"/>
  <c r="BF421" i="6"/>
  <c r="T421" i="6"/>
  <c r="R421" i="6"/>
  <c r="P421" i="6"/>
  <c r="BK421" i="6"/>
  <c r="BK416" i="6" s="1"/>
  <c r="J416" i="6" s="1"/>
  <c r="J102" i="6" s="1"/>
  <c r="J421" i="6"/>
  <c r="BE421" i="6"/>
  <c r="BI417" i="6"/>
  <c r="BH417" i="6"/>
  <c r="BG417" i="6"/>
  <c r="BF417" i="6"/>
  <c r="T417" i="6"/>
  <c r="T416" i="6"/>
  <c r="R417" i="6"/>
  <c r="P417" i="6"/>
  <c r="P416" i="6" s="1"/>
  <c r="BK417" i="6"/>
  <c r="J417" i="6"/>
  <c r="BE417" i="6" s="1"/>
  <c r="BI410" i="6"/>
  <c r="BH410" i="6"/>
  <c r="BG410" i="6"/>
  <c r="BF410" i="6"/>
  <c r="T410" i="6"/>
  <c r="R410" i="6"/>
  <c r="P410" i="6"/>
  <c r="BK410" i="6"/>
  <c r="J410" i="6"/>
  <c r="BE410" i="6" s="1"/>
  <c r="BI404" i="6"/>
  <c r="BH404" i="6"/>
  <c r="BG404" i="6"/>
  <c r="BF404" i="6"/>
  <c r="T404" i="6"/>
  <c r="R404" i="6"/>
  <c r="P404" i="6"/>
  <c r="BK404" i="6"/>
  <c r="J404" i="6"/>
  <c r="BE404" i="6"/>
  <c r="BI400" i="6"/>
  <c r="BH400" i="6"/>
  <c r="BG400" i="6"/>
  <c r="BF400" i="6"/>
  <c r="T400" i="6"/>
  <c r="R400" i="6"/>
  <c r="P400" i="6"/>
  <c r="BK400" i="6"/>
  <c r="J400" i="6"/>
  <c r="BE400" i="6"/>
  <c r="BI394" i="6"/>
  <c r="BH394" i="6"/>
  <c r="BG394" i="6"/>
  <c r="BF394" i="6"/>
  <c r="T394" i="6"/>
  <c r="R394" i="6"/>
  <c r="P394" i="6"/>
  <c r="BK394" i="6"/>
  <c r="J394" i="6"/>
  <c r="BE394" i="6"/>
  <c r="BI388" i="6"/>
  <c r="BH388" i="6"/>
  <c r="BG388" i="6"/>
  <c r="BF388" i="6"/>
  <c r="T388" i="6"/>
  <c r="R388" i="6"/>
  <c r="P388" i="6"/>
  <c r="BK388" i="6"/>
  <c r="J388" i="6"/>
  <c r="BE388" i="6" s="1"/>
  <c r="BI385" i="6"/>
  <c r="BH385" i="6"/>
  <c r="BG385" i="6"/>
  <c r="BF385" i="6"/>
  <c r="T385" i="6"/>
  <c r="R385" i="6"/>
  <c r="P385" i="6"/>
  <c r="BK385" i="6"/>
  <c r="J385" i="6"/>
  <c r="BE385" i="6"/>
  <c r="BI382" i="6"/>
  <c r="BH382" i="6"/>
  <c r="BG382" i="6"/>
  <c r="BF382" i="6"/>
  <c r="T382" i="6"/>
  <c r="R382" i="6"/>
  <c r="P382" i="6"/>
  <c r="BK382" i="6"/>
  <c r="J382" i="6"/>
  <c r="BE382" i="6"/>
  <c r="BI374" i="6"/>
  <c r="BH374" i="6"/>
  <c r="BG374" i="6"/>
  <c r="BF374" i="6"/>
  <c r="T374" i="6"/>
  <c r="T373" i="6"/>
  <c r="R374" i="6"/>
  <c r="R373" i="6"/>
  <c r="P374" i="6"/>
  <c r="P373" i="6"/>
  <c r="BK374" i="6"/>
  <c r="BK373" i="6" s="1"/>
  <c r="J373" i="6" s="1"/>
  <c r="J101" i="6" s="1"/>
  <c r="J374" i="6"/>
  <c r="BE374" i="6" s="1"/>
  <c r="BI369" i="6"/>
  <c r="BH369" i="6"/>
  <c r="BG369" i="6"/>
  <c r="BF369" i="6"/>
  <c r="T369" i="6"/>
  <c r="R369" i="6"/>
  <c r="P369" i="6"/>
  <c r="BK369" i="6"/>
  <c r="J369" i="6"/>
  <c r="BE369" i="6"/>
  <c r="BI365" i="6"/>
  <c r="BH365" i="6"/>
  <c r="BG365" i="6"/>
  <c r="BF365" i="6"/>
  <c r="T365" i="6"/>
  <c r="R365" i="6"/>
  <c r="P365" i="6"/>
  <c r="BK365" i="6"/>
  <c r="J365" i="6"/>
  <c r="BE365" i="6" s="1"/>
  <c r="BI361" i="6"/>
  <c r="BH361" i="6"/>
  <c r="BG361" i="6"/>
  <c r="BF361" i="6"/>
  <c r="T361" i="6"/>
  <c r="R361" i="6"/>
  <c r="P361" i="6"/>
  <c r="BK361" i="6"/>
  <c r="J361" i="6"/>
  <c r="BE361" i="6"/>
  <c r="BI357" i="6"/>
  <c r="BH357" i="6"/>
  <c r="BG357" i="6"/>
  <c r="BF357" i="6"/>
  <c r="T357" i="6"/>
  <c r="R357" i="6"/>
  <c r="P357" i="6"/>
  <c r="BK357" i="6"/>
  <c r="J357" i="6"/>
  <c r="BE357" i="6"/>
  <c r="BI353" i="6"/>
  <c r="BH353" i="6"/>
  <c r="BG353" i="6"/>
  <c r="BF353" i="6"/>
  <c r="T353" i="6"/>
  <c r="R353" i="6"/>
  <c r="P353" i="6"/>
  <c r="BK353" i="6"/>
  <c r="J353" i="6"/>
  <c r="BE353" i="6"/>
  <c r="BI349" i="6"/>
  <c r="BH349" i="6"/>
  <c r="BG349" i="6"/>
  <c r="BF349" i="6"/>
  <c r="T349" i="6"/>
  <c r="R349" i="6"/>
  <c r="P349" i="6"/>
  <c r="BK349" i="6"/>
  <c r="J349" i="6"/>
  <c r="BE349" i="6" s="1"/>
  <c r="BI345" i="6"/>
  <c r="BH345" i="6"/>
  <c r="BG345" i="6"/>
  <c r="BF345" i="6"/>
  <c r="T345" i="6"/>
  <c r="R345" i="6"/>
  <c r="P345" i="6"/>
  <c r="BK345" i="6"/>
  <c r="J345" i="6"/>
  <c r="BE345" i="6"/>
  <c r="BI340" i="6"/>
  <c r="BH340" i="6"/>
  <c r="BG340" i="6"/>
  <c r="BF340" i="6"/>
  <c r="T340" i="6"/>
  <c r="R340" i="6"/>
  <c r="P340" i="6"/>
  <c r="BK340" i="6"/>
  <c r="J340" i="6"/>
  <c r="BE340" i="6"/>
  <c r="BI335" i="6"/>
  <c r="BH335" i="6"/>
  <c r="BG335" i="6"/>
  <c r="BF335" i="6"/>
  <c r="T335" i="6"/>
  <c r="R335" i="6"/>
  <c r="P335" i="6"/>
  <c r="BK335" i="6"/>
  <c r="J335" i="6"/>
  <c r="BE335" i="6"/>
  <c r="BI330" i="6"/>
  <c r="BH330" i="6"/>
  <c r="BG330" i="6"/>
  <c r="BF330" i="6"/>
  <c r="T330" i="6"/>
  <c r="R330" i="6"/>
  <c r="R246" i="6" s="1"/>
  <c r="P330" i="6"/>
  <c r="BK330" i="6"/>
  <c r="J330" i="6"/>
  <c r="BE330" i="6" s="1"/>
  <c r="BI325" i="6"/>
  <c r="BH325" i="6"/>
  <c r="BG325" i="6"/>
  <c r="BF325" i="6"/>
  <c r="T325" i="6"/>
  <c r="R325" i="6"/>
  <c r="P325" i="6"/>
  <c r="BK325" i="6"/>
  <c r="J325" i="6"/>
  <c r="BE325" i="6"/>
  <c r="BI320" i="6"/>
  <c r="BH320" i="6"/>
  <c r="BG320" i="6"/>
  <c r="BF320" i="6"/>
  <c r="T320" i="6"/>
  <c r="R320" i="6"/>
  <c r="P320" i="6"/>
  <c r="BK320" i="6"/>
  <c r="J320" i="6"/>
  <c r="BE320" i="6"/>
  <c r="BI315" i="6"/>
  <c r="BH315" i="6"/>
  <c r="BG315" i="6"/>
  <c r="BF315" i="6"/>
  <c r="T315" i="6"/>
  <c r="R315" i="6"/>
  <c r="P315" i="6"/>
  <c r="BK315" i="6"/>
  <c r="J315" i="6"/>
  <c r="BE315" i="6"/>
  <c r="BI301" i="6"/>
  <c r="BH301" i="6"/>
  <c r="BG301" i="6"/>
  <c r="BF301" i="6"/>
  <c r="T301" i="6"/>
  <c r="R301" i="6"/>
  <c r="P301" i="6"/>
  <c r="BK301" i="6"/>
  <c r="J301" i="6"/>
  <c r="BE301" i="6" s="1"/>
  <c r="BI287" i="6"/>
  <c r="BH287" i="6"/>
  <c r="BG287" i="6"/>
  <c r="BF287" i="6"/>
  <c r="T287" i="6"/>
  <c r="R287" i="6"/>
  <c r="P287" i="6"/>
  <c r="BK287" i="6"/>
  <c r="J287" i="6"/>
  <c r="BE287" i="6"/>
  <c r="BI273" i="6"/>
  <c r="BH273" i="6"/>
  <c r="BG273" i="6"/>
  <c r="BF273" i="6"/>
  <c r="T273" i="6"/>
  <c r="R273" i="6"/>
  <c r="P273" i="6"/>
  <c r="BK273" i="6"/>
  <c r="J273" i="6"/>
  <c r="BE273" i="6"/>
  <c r="BI247" i="6"/>
  <c r="BH247" i="6"/>
  <c r="BG247" i="6"/>
  <c r="BF247" i="6"/>
  <c r="T247" i="6"/>
  <c r="T246" i="6"/>
  <c r="R247" i="6"/>
  <c r="P247" i="6"/>
  <c r="P246" i="6"/>
  <c r="BK247" i="6"/>
  <c r="J247" i="6"/>
  <c r="BE247" i="6" s="1"/>
  <c r="BI242" i="6"/>
  <c r="BH242" i="6"/>
  <c r="BG242" i="6"/>
  <c r="BF242" i="6"/>
  <c r="T242" i="6"/>
  <c r="R242" i="6"/>
  <c r="P242" i="6"/>
  <c r="BK242" i="6"/>
  <c r="J242" i="6"/>
  <c r="BE242" i="6"/>
  <c r="BI238" i="6"/>
  <c r="BH238" i="6"/>
  <c r="BG238" i="6"/>
  <c r="BF238" i="6"/>
  <c r="T238" i="6"/>
  <c r="R238" i="6"/>
  <c r="P238" i="6"/>
  <c r="BK238" i="6"/>
  <c r="J238" i="6"/>
  <c r="BE238" i="6" s="1"/>
  <c r="BI235" i="6"/>
  <c r="BH235" i="6"/>
  <c r="BG235" i="6"/>
  <c r="BF235" i="6"/>
  <c r="T235" i="6"/>
  <c r="R235" i="6"/>
  <c r="P235" i="6"/>
  <c r="BK235" i="6"/>
  <c r="J235" i="6"/>
  <c r="BE235" i="6"/>
  <c r="BI232" i="6"/>
  <c r="BH232" i="6"/>
  <c r="BG232" i="6"/>
  <c r="BF232" i="6"/>
  <c r="T232" i="6"/>
  <c r="R232" i="6"/>
  <c r="P232" i="6"/>
  <c r="BK232" i="6"/>
  <c r="J232" i="6"/>
  <c r="BE232" i="6"/>
  <c r="BI227" i="6"/>
  <c r="BH227" i="6"/>
  <c r="BG227" i="6"/>
  <c r="BF227" i="6"/>
  <c r="T227" i="6"/>
  <c r="R227" i="6"/>
  <c r="P227" i="6"/>
  <c r="BK227" i="6"/>
  <c r="J227" i="6"/>
  <c r="BE227" i="6"/>
  <c r="BI223" i="6"/>
  <c r="BH223" i="6"/>
  <c r="BG223" i="6"/>
  <c r="BF223" i="6"/>
  <c r="T223" i="6"/>
  <c r="R223" i="6"/>
  <c r="R199" i="6" s="1"/>
  <c r="P223" i="6"/>
  <c r="BK223" i="6"/>
  <c r="J223" i="6"/>
  <c r="BE223" i="6" s="1"/>
  <c r="BI219" i="6"/>
  <c r="BH219" i="6"/>
  <c r="BG219" i="6"/>
  <c r="BF219" i="6"/>
  <c r="T219" i="6"/>
  <c r="R219" i="6"/>
  <c r="P219" i="6"/>
  <c r="BK219" i="6"/>
  <c r="J219" i="6"/>
  <c r="BE219" i="6"/>
  <c r="BI215" i="6"/>
  <c r="BH215" i="6"/>
  <c r="BG215" i="6"/>
  <c r="BF215" i="6"/>
  <c r="T215" i="6"/>
  <c r="R215" i="6"/>
  <c r="P215" i="6"/>
  <c r="BK215" i="6"/>
  <c r="J215" i="6"/>
  <c r="BE215" i="6"/>
  <c r="BI206" i="6"/>
  <c r="BH206" i="6"/>
  <c r="BG206" i="6"/>
  <c r="BF206" i="6"/>
  <c r="T206" i="6"/>
  <c r="R206" i="6"/>
  <c r="P206" i="6"/>
  <c r="BK206" i="6"/>
  <c r="J206" i="6"/>
  <c r="BE206" i="6"/>
  <c r="BI200" i="6"/>
  <c r="BH200" i="6"/>
  <c r="BG200" i="6"/>
  <c r="BF200" i="6"/>
  <c r="T200" i="6"/>
  <c r="T199" i="6"/>
  <c r="R200" i="6"/>
  <c r="P200" i="6"/>
  <c r="P199" i="6" s="1"/>
  <c r="BK200" i="6"/>
  <c r="J200" i="6"/>
  <c r="BE200" i="6" s="1"/>
  <c r="BI195" i="6"/>
  <c r="BH195" i="6"/>
  <c r="BG195" i="6"/>
  <c r="BF195" i="6"/>
  <c r="T195" i="6"/>
  <c r="R195" i="6"/>
  <c r="P195" i="6"/>
  <c r="BK195" i="6"/>
  <c r="J195" i="6"/>
  <c r="BE195" i="6" s="1"/>
  <c r="BI191" i="6"/>
  <c r="BH191" i="6"/>
  <c r="BG191" i="6"/>
  <c r="BF191" i="6"/>
  <c r="T191" i="6"/>
  <c r="R191" i="6"/>
  <c r="P191" i="6"/>
  <c r="BK191" i="6"/>
  <c r="J191" i="6"/>
  <c r="BE191" i="6"/>
  <c r="BI186" i="6"/>
  <c r="BH186" i="6"/>
  <c r="BG186" i="6"/>
  <c r="BF186" i="6"/>
  <c r="T186" i="6"/>
  <c r="R186" i="6"/>
  <c r="P186" i="6"/>
  <c r="BK186" i="6"/>
  <c r="J186" i="6"/>
  <c r="BE186" i="6"/>
  <c r="BI182" i="6"/>
  <c r="BH182" i="6"/>
  <c r="BG182" i="6"/>
  <c r="BF182" i="6"/>
  <c r="T182" i="6"/>
  <c r="R182" i="6"/>
  <c r="P182" i="6"/>
  <c r="BK182" i="6"/>
  <c r="J182" i="6"/>
  <c r="BE182" i="6"/>
  <c r="BI170" i="6"/>
  <c r="BH170" i="6"/>
  <c r="BG170" i="6"/>
  <c r="BF170" i="6"/>
  <c r="T170" i="6"/>
  <c r="R170" i="6"/>
  <c r="P170" i="6"/>
  <c r="BK170" i="6"/>
  <c r="J170" i="6"/>
  <c r="BE170" i="6" s="1"/>
  <c r="BI155" i="6"/>
  <c r="BH155" i="6"/>
  <c r="BG155" i="6"/>
  <c r="BF155" i="6"/>
  <c r="T155" i="6"/>
  <c r="R155" i="6"/>
  <c r="R136" i="6" s="1"/>
  <c r="P155" i="6"/>
  <c r="BK155" i="6"/>
  <c r="J155" i="6"/>
  <c r="BE155" i="6"/>
  <c r="BI149" i="6"/>
  <c r="BH149" i="6"/>
  <c r="BG149" i="6"/>
  <c r="BF149" i="6"/>
  <c r="T149" i="6"/>
  <c r="R149" i="6"/>
  <c r="P149" i="6"/>
  <c r="BK149" i="6"/>
  <c r="J149" i="6"/>
  <c r="BE149" i="6"/>
  <c r="BI143" i="6"/>
  <c r="BH143" i="6"/>
  <c r="BG143" i="6"/>
  <c r="BF143" i="6"/>
  <c r="T143" i="6"/>
  <c r="R143" i="6"/>
  <c r="P143" i="6"/>
  <c r="BK143" i="6"/>
  <c r="J143" i="6"/>
  <c r="BE143" i="6"/>
  <c r="BI137" i="6"/>
  <c r="F37" i="6" s="1"/>
  <c r="BD99" i="1" s="1"/>
  <c r="BH137" i="6"/>
  <c r="BG137" i="6"/>
  <c r="F35" i="6"/>
  <c r="BB99" i="1" s="1"/>
  <c r="BF137" i="6"/>
  <c r="T137" i="6"/>
  <c r="T136" i="6"/>
  <c r="T135" i="6" s="1"/>
  <c r="R137" i="6"/>
  <c r="P137" i="6"/>
  <c r="P136" i="6"/>
  <c r="P135" i="6" s="1"/>
  <c r="P134" i="6" s="1"/>
  <c r="AU99" i="1" s="1"/>
  <c r="BK137" i="6"/>
  <c r="J137" i="6"/>
  <c r="BE137" i="6" s="1"/>
  <c r="J131" i="6"/>
  <c r="J130" i="6"/>
  <c r="F130" i="6"/>
  <c r="F128" i="6"/>
  <c r="E126" i="6"/>
  <c r="J92" i="6"/>
  <c r="J91" i="6"/>
  <c r="F91" i="6"/>
  <c r="F89" i="6"/>
  <c r="E87" i="6"/>
  <c r="J18" i="6"/>
  <c r="E18" i="6"/>
  <c r="F131" i="6"/>
  <c r="F92" i="6"/>
  <c r="J17" i="6"/>
  <c r="J12" i="6"/>
  <c r="E7" i="6"/>
  <c r="E124" i="6" s="1"/>
  <c r="J37" i="5"/>
  <c r="J36" i="5"/>
  <c r="AY98" i="1"/>
  <c r="J35" i="5"/>
  <c r="AX98" i="1"/>
  <c r="BI1599" i="5"/>
  <c r="BH1599" i="5"/>
  <c r="BG1599" i="5"/>
  <c r="BF1599" i="5"/>
  <c r="T1599" i="5"/>
  <c r="R1599" i="5"/>
  <c r="P1599" i="5"/>
  <c r="BK1599" i="5"/>
  <c r="J1599" i="5"/>
  <c r="BE1599" i="5" s="1"/>
  <c r="BI1598" i="5"/>
  <c r="BH1598" i="5"/>
  <c r="BG1598" i="5"/>
  <c r="BF1598" i="5"/>
  <c r="T1598" i="5"/>
  <c r="R1598" i="5"/>
  <c r="R1596" i="5" s="1"/>
  <c r="P1598" i="5"/>
  <c r="BK1598" i="5"/>
  <c r="J1598" i="5"/>
  <c r="BE1598" i="5"/>
  <c r="BI1597" i="5"/>
  <c r="BH1597" i="5"/>
  <c r="BG1597" i="5"/>
  <c r="BF1597" i="5"/>
  <c r="T1597" i="5"/>
  <c r="T1596" i="5" s="1"/>
  <c r="R1597" i="5"/>
  <c r="P1597" i="5"/>
  <c r="P1596" i="5"/>
  <c r="BK1597" i="5"/>
  <c r="BK1596" i="5"/>
  <c r="J1596" i="5" s="1"/>
  <c r="J121" i="5" s="1"/>
  <c r="J1597" i="5"/>
  <c r="BE1597" i="5"/>
  <c r="BI1539" i="5"/>
  <c r="BH1539" i="5"/>
  <c r="BG1539" i="5"/>
  <c r="BF1539" i="5"/>
  <c r="T1539" i="5"/>
  <c r="R1539" i="5"/>
  <c r="P1539" i="5"/>
  <c r="BK1539" i="5"/>
  <c r="J1539" i="5"/>
  <c r="BE1539" i="5"/>
  <c r="BI1512" i="5"/>
  <c r="BH1512" i="5"/>
  <c r="BG1512" i="5"/>
  <c r="BF1512" i="5"/>
  <c r="T1512" i="5"/>
  <c r="T1511" i="5"/>
  <c r="R1512" i="5"/>
  <c r="R1511" i="5"/>
  <c r="P1512" i="5"/>
  <c r="P1511" i="5"/>
  <c r="BK1512" i="5"/>
  <c r="BK1511" i="5" s="1"/>
  <c r="J1511" i="5" s="1"/>
  <c r="J120" i="5" s="1"/>
  <c r="J1512" i="5"/>
  <c r="BE1512" i="5" s="1"/>
  <c r="BI1510" i="5"/>
  <c r="BH1510" i="5"/>
  <c r="BG1510" i="5"/>
  <c r="BF1510" i="5"/>
  <c r="T1510" i="5"/>
  <c r="R1510" i="5"/>
  <c r="P1510" i="5"/>
  <c r="BK1510" i="5"/>
  <c r="BK1479" i="5" s="1"/>
  <c r="J1479" i="5" s="1"/>
  <c r="J119" i="5" s="1"/>
  <c r="J1510" i="5"/>
  <c r="BE1510" i="5"/>
  <c r="BI1495" i="5"/>
  <c r="BH1495" i="5"/>
  <c r="BG1495" i="5"/>
  <c r="BF1495" i="5"/>
  <c r="T1495" i="5"/>
  <c r="R1495" i="5"/>
  <c r="P1495" i="5"/>
  <c r="BK1495" i="5"/>
  <c r="J1495" i="5"/>
  <c r="BE1495" i="5" s="1"/>
  <c r="BI1494" i="5"/>
  <c r="BH1494" i="5"/>
  <c r="BG1494" i="5"/>
  <c r="BF1494" i="5"/>
  <c r="T1494" i="5"/>
  <c r="R1494" i="5"/>
  <c r="R1479" i="5" s="1"/>
  <c r="P1494" i="5"/>
  <c r="BK1494" i="5"/>
  <c r="J1494" i="5"/>
  <c r="BE1494" i="5"/>
  <c r="BI1480" i="5"/>
  <c r="BH1480" i="5"/>
  <c r="BG1480" i="5"/>
  <c r="BF1480" i="5"/>
  <c r="T1480" i="5"/>
  <c r="T1479" i="5" s="1"/>
  <c r="R1480" i="5"/>
  <c r="P1480" i="5"/>
  <c r="P1479" i="5"/>
  <c r="BK1480" i="5"/>
  <c r="J1480" i="5"/>
  <c r="BE1480" i="5"/>
  <c r="BI1478" i="5"/>
  <c r="BH1478" i="5"/>
  <c r="BG1478" i="5"/>
  <c r="BF1478" i="5"/>
  <c r="T1478" i="5"/>
  <c r="R1478" i="5"/>
  <c r="P1478" i="5"/>
  <c r="BK1478" i="5"/>
  <c r="J1478" i="5"/>
  <c r="BE1478" i="5"/>
  <c r="BI1459" i="5"/>
  <c r="BH1459" i="5"/>
  <c r="BG1459" i="5"/>
  <c r="BF1459" i="5"/>
  <c r="T1459" i="5"/>
  <c r="T1458" i="5"/>
  <c r="R1459" i="5"/>
  <c r="R1458" i="5"/>
  <c r="P1459" i="5"/>
  <c r="P1458" i="5"/>
  <c r="BK1459" i="5"/>
  <c r="BK1458" i="5" s="1"/>
  <c r="J1458" i="5" s="1"/>
  <c r="J1459" i="5"/>
  <c r="BE1459" i="5" s="1"/>
  <c r="J118" i="5"/>
  <c r="BI1457" i="5"/>
  <c r="BH1457" i="5"/>
  <c r="BG1457" i="5"/>
  <c r="BF1457" i="5"/>
  <c r="T1457" i="5"/>
  <c r="R1457" i="5"/>
  <c r="P1457" i="5"/>
  <c r="BK1457" i="5"/>
  <c r="BK1432" i="5" s="1"/>
  <c r="J1432" i="5" s="1"/>
  <c r="J117" i="5" s="1"/>
  <c r="J1457" i="5"/>
  <c r="BE1457" i="5"/>
  <c r="BI1433" i="5"/>
  <c r="BH1433" i="5"/>
  <c r="BG1433" i="5"/>
  <c r="BF1433" i="5"/>
  <c r="T1433" i="5"/>
  <c r="T1432" i="5"/>
  <c r="R1433" i="5"/>
  <c r="R1432" i="5"/>
  <c r="P1433" i="5"/>
  <c r="P1432" i="5" s="1"/>
  <c r="BK1433" i="5"/>
  <c r="J1433" i="5"/>
  <c r="BE1433" i="5" s="1"/>
  <c r="BI1431" i="5"/>
  <c r="BH1431" i="5"/>
  <c r="BG1431" i="5"/>
  <c r="BF1431" i="5"/>
  <c r="T1431" i="5"/>
  <c r="R1431" i="5"/>
  <c r="P1431" i="5"/>
  <c r="BK1431" i="5"/>
  <c r="J1431" i="5"/>
  <c r="BE1431" i="5" s="1"/>
  <c r="BI1407" i="5"/>
  <c r="BH1407" i="5"/>
  <c r="BG1407" i="5"/>
  <c r="BF1407" i="5"/>
  <c r="T1407" i="5"/>
  <c r="R1407" i="5"/>
  <c r="R1388" i="5" s="1"/>
  <c r="P1407" i="5"/>
  <c r="BK1407" i="5"/>
  <c r="J1407" i="5"/>
  <c r="BE1407" i="5"/>
  <c r="BI1389" i="5"/>
  <c r="BH1389" i="5"/>
  <c r="BG1389" i="5"/>
  <c r="BF1389" i="5"/>
  <c r="T1389" i="5"/>
  <c r="T1388" i="5" s="1"/>
  <c r="R1389" i="5"/>
  <c r="P1389" i="5"/>
  <c r="P1388" i="5"/>
  <c r="BK1389" i="5"/>
  <c r="BK1388" i="5"/>
  <c r="J1388" i="5" s="1"/>
  <c r="J116" i="5" s="1"/>
  <c r="J1389" i="5"/>
  <c r="BE1389" i="5"/>
  <c r="BI1387" i="5"/>
  <c r="BH1387" i="5"/>
  <c r="BG1387" i="5"/>
  <c r="BF1387" i="5"/>
  <c r="T1387" i="5"/>
  <c r="R1387" i="5"/>
  <c r="P1387" i="5"/>
  <c r="BK1387" i="5"/>
  <c r="J1387" i="5"/>
  <c r="BE1387" i="5"/>
  <c r="BI1386" i="5"/>
  <c r="BH1386" i="5"/>
  <c r="BG1386" i="5"/>
  <c r="BF1386" i="5"/>
  <c r="T1386" i="5"/>
  <c r="R1386" i="5"/>
  <c r="P1386" i="5"/>
  <c r="BK1386" i="5"/>
  <c r="BK1321" i="5" s="1"/>
  <c r="J1321" i="5" s="1"/>
  <c r="J115" i="5" s="1"/>
  <c r="J1386" i="5"/>
  <c r="BE1386" i="5"/>
  <c r="BI1355" i="5"/>
  <c r="BH1355" i="5"/>
  <c r="BG1355" i="5"/>
  <c r="BF1355" i="5"/>
  <c r="T1355" i="5"/>
  <c r="R1355" i="5"/>
  <c r="P1355" i="5"/>
  <c r="BK1355" i="5"/>
  <c r="J1355" i="5"/>
  <c r="BE1355" i="5" s="1"/>
  <c r="BI1353" i="5"/>
  <c r="BH1353" i="5"/>
  <c r="BG1353" i="5"/>
  <c r="BF1353" i="5"/>
  <c r="T1353" i="5"/>
  <c r="R1353" i="5"/>
  <c r="P1353" i="5"/>
  <c r="BK1353" i="5"/>
  <c r="J1353" i="5"/>
  <c r="BE1353" i="5"/>
  <c r="BI1322" i="5"/>
  <c r="BH1322" i="5"/>
  <c r="BG1322" i="5"/>
  <c r="BF1322" i="5"/>
  <c r="T1322" i="5"/>
  <c r="T1321" i="5" s="1"/>
  <c r="R1322" i="5"/>
  <c r="P1322" i="5"/>
  <c r="P1321" i="5"/>
  <c r="BK1322" i="5"/>
  <c r="J1322" i="5"/>
  <c r="BE1322" i="5"/>
  <c r="BI1320" i="5"/>
  <c r="BH1320" i="5"/>
  <c r="BG1320" i="5"/>
  <c r="BF1320" i="5"/>
  <c r="T1320" i="5"/>
  <c r="R1320" i="5"/>
  <c r="P1320" i="5"/>
  <c r="BK1320" i="5"/>
  <c r="J1320" i="5"/>
  <c r="BE1320" i="5"/>
  <c r="BI1316" i="5"/>
  <c r="BH1316" i="5"/>
  <c r="BG1316" i="5"/>
  <c r="BF1316" i="5"/>
  <c r="T1316" i="5"/>
  <c r="R1316" i="5"/>
  <c r="P1316" i="5"/>
  <c r="BK1316" i="5"/>
  <c r="J1316" i="5"/>
  <c r="BE1316" i="5"/>
  <c r="BI1312" i="5"/>
  <c r="BH1312" i="5"/>
  <c r="BG1312" i="5"/>
  <c r="BF1312" i="5"/>
  <c r="T1312" i="5"/>
  <c r="R1312" i="5"/>
  <c r="R1296" i="5" s="1"/>
  <c r="P1312" i="5"/>
  <c r="BK1312" i="5"/>
  <c r="J1312" i="5"/>
  <c r="BE1312" i="5" s="1"/>
  <c r="BI1304" i="5"/>
  <c r="BH1304" i="5"/>
  <c r="BG1304" i="5"/>
  <c r="BF1304" i="5"/>
  <c r="T1304" i="5"/>
  <c r="R1304" i="5"/>
  <c r="P1304" i="5"/>
  <c r="BK1304" i="5"/>
  <c r="J1304" i="5"/>
  <c r="BE1304" i="5"/>
  <c r="BI1303" i="5"/>
  <c r="BH1303" i="5"/>
  <c r="BG1303" i="5"/>
  <c r="BF1303" i="5"/>
  <c r="T1303" i="5"/>
  <c r="R1303" i="5"/>
  <c r="P1303" i="5"/>
  <c r="BK1303" i="5"/>
  <c r="J1303" i="5"/>
  <c r="BE1303" i="5"/>
  <c r="BI1297" i="5"/>
  <c r="BH1297" i="5"/>
  <c r="BG1297" i="5"/>
  <c r="BF1297" i="5"/>
  <c r="T1297" i="5"/>
  <c r="T1296" i="5"/>
  <c r="R1297" i="5"/>
  <c r="P1297" i="5"/>
  <c r="P1296" i="5"/>
  <c r="BK1297" i="5"/>
  <c r="BK1296" i="5" s="1"/>
  <c r="J1296" i="5" s="1"/>
  <c r="J114" i="5" s="1"/>
  <c r="J1297" i="5"/>
  <c r="BE1297" i="5" s="1"/>
  <c r="BI1295" i="5"/>
  <c r="BH1295" i="5"/>
  <c r="BG1295" i="5"/>
  <c r="BF1295" i="5"/>
  <c r="T1295" i="5"/>
  <c r="R1295" i="5"/>
  <c r="P1295" i="5"/>
  <c r="BK1295" i="5"/>
  <c r="J1295" i="5"/>
  <c r="BE1295" i="5"/>
  <c r="BI1292" i="5"/>
  <c r="BH1292" i="5"/>
  <c r="BG1292" i="5"/>
  <c r="BF1292" i="5"/>
  <c r="T1292" i="5"/>
  <c r="R1292" i="5"/>
  <c r="P1292" i="5"/>
  <c r="BK1292" i="5"/>
  <c r="J1292" i="5"/>
  <c r="BE1292" i="5" s="1"/>
  <c r="BI1289" i="5"/>
  <c r="BH1289" i="5"/>
  <c r="BG1289" i="5"/>
  <c r="BF1289" i="5"/>
  <c r="T1289" i="5"/>
  <c r="R1289" i="5"/>
  <c r="P1289" i="5"/>
  <c r="BK1289" i="5"/>
  <c r="J1289" i="5"/>
  <c r="BE1289" i="5"/>
  <c r="BI1286" i="5"/>
  <c r="BH1286" i="5"/>
  <c r="BG1286" i="5"/>
  <c r="BF1286" i="5"/>
  <c r="T1286" i="5"/>
  <c r="R1286" i="5"/>
  <c r="P1286" i="5"/>
  <c r="BK1286" i="5"/>
  <c r="J1286" i="5"/>
  <c r="BE1286" i="5"/>
  <c r="BI1285" i="5"/>
  <c r="BH1285" i="5"/>
  <c r="BG1285" i="5"/>
  <c r="BF1285" i="5"/>
  <c r="T1285" i="5"/>
  <c r="R1285" i="5"/>
  <c r="P1285" i="5"/>
  <c r="BK1285" i="5"/>
  <c r="J1285" i="5"/>
  <c r="BE1285" i="5"/>
  <c r="BI1284" i="5"/>
  <c r="BH1284" i="5"/>
  <c r="BG1284" i="5"/>
  <c r="BF1284" i="5"/>
  <c r="T1284" i="5"/>
  <c r="R1284" i="5"/>
  <c r="P1284" i="5"/>
  <c r="BK1284" i="5"/>
  <c r="J1284" i="5"/>
  <c r="BE1284" i="5" s="1"/>
  <c r="BI1281" i="5"/>
  <c r="BH1281" i="5"/>
  <c r="BG1281" i="5"/>
  <c r="BF1281" i="5"/>
  <c r="T1281" i="5"/>
  <c r="R1281" i="5"/>
  <c r="P1281" i="5"/>
  <c r="BK1281" i="5"/>
  <c r="J1281" i="5"/>
  <c r="BE1281" i="5"/>
  <c r="BI1280" i="5"/>
  <c r="BH1280" i="5"/>
  <c r="BG1280" i="5"/>
  <c r="BF1280" i="5"/>
  <c r="T1280" i="5"/>
  <c r="R1280" i="5"/>
  <c r="P1280" i="5"/>
  <c r="BK1280" i="5"/>
  <c r="J1280" i="5"/>
  <c r="BE1280" i="5"/>
  <c r="BI1279" i="5"/>
  <c r="BH1279" i="5"/>
  <c r="BG1279" i="5"/>
  <c r="BF1279" i="5"/>
  <c r="T1279" i="5"/>
  <c r="R1279" i="5"/>
  <c r="P1279" i="5"/>
  <c r="BK1279" i="5"/>
  <c r="J1279" i="5"/>
  <c r="BE1279" i="5"/>
  <c r="BI1278" i="5"/>
  <c r="BH1278" i="5"/>
  <c r="BG1278" i="5"/>
  <c r="BF1278" i="5"/>
  <c r="T1278" i="5"/>
  <c r="R1278" i="5"/>
  <c r="P1278" i="5"/>
  <c r="BK1278" i="5"/>
  <c r="J1278" i="5"/>
  <c r="BE1278" i="5" s="1"/>
  <c r="BI1277" i="5"/>
  <c r="BH1277" i="5"/>
  <c r="BG1277" i="5"/>
  <c r="BF1277" i="5"/>
  <c r="T1277" i="5"/>
  <c r="R1277" i="5"/>
  <c r="P1277" i="5"/>
  <c r="BK1277" i="5"/>
  <c r="J1277" i="5"/>
  <c r="BE1277" i="5"/>
  <c r="BI1276" i="5"/>
  <c r="BH1276" i="5"/>
  <c r="BG1276" i="5"/>
  <c r="BF1276" i="5"/>
  <c r="T1276" i="5"/>
  <c r="R1276" i="5"/>
  <c r="P1276" i="5"/>
  <c r="BK1276" i="5"/>
  <c r="J1276" i="5"/>
  <c r="BE1276" i="5"/>
  <c r="BI1275" i="5"/>
  <c r="BH1275" i="5"/>
  <c r="BG1275" i="5"/>
  <c r="BF1275" i="5"/>
  <c r="T1275" i="5"/>
  <c r="R1275" i="5"/>
  <c r="P1275" i="5"/>
  <c r="BK1275" i="5"/>
  <c r="J1275" i="5"/>
  <c r="BE1275" i="5"/>
  <c r="BI1274" i="5"/>
  <c r="BH1274" i="5"/>
  <c r="BG1274" i="5"/>
  <c r="BF1274" i="5"/>
  <c r="T1274" i="5"/>
  <c r="R1274" i="5"/>
  <c r="P1274" i="5"/>
  <c r="BK1274" i="5"/>
  <c r="J1274" i="5"/>
  <c r="BE1274" i="5" s="1"/>
  <c r="BI1273" i="5"/>
  <c r="BH1273" i="5"/>
  <c r="BG1273" i="5"/>
  <c r="BF1273" i="5"/>
  <c r="T1273" i="5"/>
  <c r="R1273" i="5"/>
  <c r="P1273" i="5"/>
  <c r="BK1273" i="5"/>
  <c r="J1273" i="5"/>
  <c r="BE1273" i="5"/>
  <c r="BI1272" i="5"/>
  <c r="BH1272" i="5"/>
  <c r="BG1272" i="5"/>
  <c r="BF1272" i="5"/>
  <c r="T1272" i="5"/>
  <c r="R1272" i="5"/>
  <c r="P1272" i="5"/>
  <c r="BK1272" i="5"/>
  <c r="J1272" i="5"/>
  <c r="BE1272" i="5"/>
  <c r="BI1271" i="5"/>
  <c r="BH1271" i="5"/>
  <c r="BG1271" i="5"/>
  <c r="BF1271" i="5"/>
  <c r="T1271" i="5"/>
  <c r="R1271" i="5"/>
  <c r="P1271" i="5"/>
  <c r="BK1271" i="5"/>
  <c r="J1271" i="5"/>
  <c r="BE1271" i="5"/>
  <c r="BI1270" i="5"/>
  <c r="BH1270" i="5"/>
  <c r="BG1270" i="5"/>
  <c r="BF1270" i="5"/>
  <c r="T1270" i="5"/>
  <c r="T1269" i="5"/>
  <c r="R1270" i="5"/>
  <c r="P1270" i="5"/>
  <c r="P1269" i="5" s="1"/>
  <c r="BK1270" i="5"/>
  <c r="J1270" i="5"/>
  <c r="BE1270" i="5" s="1"/>
  <c r="BI1268" i="5"/>
  <c r="BH1268" i="5"/>
  <c r="BG1268" i="5"/>
  <c r="BF1268" i="5"/>
  <c r="T1268" i="5"/>
  <c r="R1268" i="5"/>
  <c r="P1268" i="5"/>
  <c r="BK1268" i="5"/>
  <c r="J1268" i="5"/>
  <c r="BE1268" i="5" s="1"/>
  <c r="BI1267" i="5"/>
  <c r="BH1267" i="5"/>
  <c r="BG1267" i="5"/>
  <c r="BF1267" i="5"/>
  <c r="T1267" i="5"/>
  <c r="R1267" i="5"/>
  <c r="P1267" i="5"/>
  <c r="BK1267" i="5"/>
  <c r="J1267" i="5"/>
  <c r="BE1267" i="5"/>
  <c r="BI1266" i="5"/>
  <c r="BH1266" i="5"/>
  <c r="BG1266" i="5"/>
  <c r="BF1266" i="5"/>
  <c r="T1266" i="5"/>
  <c r="R1266" i="5"/>
  <c r="P1266" i="5"/>
  <c r="BK1266" i="5"/>
  <c r="J1266" i="5"/>
  <c r="BE1266" i="5"/>
  <c r="BI1265" i="5"/>
  <c r="BH1265" i="5"/>
  <c r="BG1265" i="5"/>
  <c r="BF1265" i="5"/>
  <c r="T1265" i="5"/>
  <c r="R1265" i="5"/>
  <c r="P1265" i="5"/>
  <c r="BK1265" i="5"/>
  <c r="J1265" i="5"/>
  <c r="BE1265" i="5"/>
  <c r="BI1264" i="5"/>
  <c r="BH1264" i="5"/>
  <c r="BG1264" i="5"/>
  <c r="BF1264" i="5"/>
  <c r="T1264" i="5"/>
  <c r="R1264" i="5"/>
  <c r="P1264" i="5"/>
  <c r="BK1264" i="5"/>
  <c r="J1264" i="5"/>
  <c r="BE1264" i="5" s="1"/>
  <c r="BI1263" i="5"/>
  <c r="BH1263" i="5"/>
  <c r="BG1263" i="5"/>
  <c r="BF1263" i="5"/>
  <c r="T1263" i="5"/>
  <c r="R1263" i="5"/>
  <c r="P1263" i="5"/>
  <c r="BK1263" i="5"/>
  <c r="J1263" i="5"/>
  <c r="BE1263" i="5"/>
  <c r="BI1262" i="5"/>
  <c r="BH1262" i="5"/>
  <c r="BG1262" i="5"/>
  <c r="BF1262" i="5"/>
  <c r="T1262" i="5"/>
  <c r="R1262" i="5"/>
  <c r="P1262" i="5"/>
  <c r="BK1262" i="5"/>
  <c r="J1262" i="5"/>
  <c r="BE1262" i="5"/>
  <c r="BI1261" i="5"/>
  <c r="BH1261" i="5"/>
  <c r="BG1261" i="5"/>
  <c r="BF1261" i="5"/>
  <c r="T1261" i="5"/>
  <c r="R1261" i="5"/>
  <c r="P1261" i="5"/>
  <c r="BK1261" i="5"/>
  <c r="J1261" i="5"/>
  <c r="BE1261" i="5"/>
  <c r="BI1260" i="5"/>
  <c r="BH1260" i="5"/>
  <c r="BG1260" i="5"/>
  <c r="BF1260" i="5"/>
  <c r="T1260" i="5"/>
  <c r="R1260" i="5"/>
  <c r="P1260" i="5"/>
  <c r="BK1260" i="5"/>
  <c r="J1260" i="5"/>
  <c r="BE1260" i="5" s="1"/>
  <c r="BI1259" i="5"/>
  <c r="BH1259" i="5"/>
  <c r="BG1259" i="5"/>
  <c r="BF1259" i="5"/>
  <c r="T1259" i="5"/>
  <c r="R1259" i="5"/>
  <c r="P1259" i="5"/>
  <c r="BK1259" i="5"/>
  <c r="J1259" i="5"/>
  <c r="BE1259" i="5"/>
  <c r="BI1258" i="5"/>
  <c r="BH1258" i="5"/>
  <c r="BG1258" i="5"/>
  <c r="BF1258" i="5"/>
  <c r="T1258" i="5"/>
  <c r="R1258" i="5"/>
  <c r="P1258" i="5"/>
  <c r="BK1258" i="5"/>
  <c r="J1258" i="5"/>
  <c r="BE1258" i="5"/>
  <c r="BI1257" i="5"/>
  <c r="BH1257" i="5"/>
  <c r="BG1257" i="5"/>
  <c r="BF1257" i="5"/>
  <c r="T1257" i="5"/>
  <c r="R1257" i="5"/>
  <c r="P1257" i="5"/>
  <c r="BK1257" i="5"/>
  <c r="J1257" i="5"/>
  <c r="BE1257" i="5"/>
  <c r="BI1256" i="5"/>
  <c r="BH1256" i="5"/>
  <c r="BG1256" i="5"/>
  <c r="BF1256" i="5"/>
  <c r="T1256" i="5"/>
  <c r="R1256" i="5"/>
  <c r="P1256" i="5"/>
  <c r="BK1256" i="5"/>
  <c r="J1256" i="5"/>
  <c r="BE1256" i="5" s="1"/>
  <c r="BI1255" i="5"/>
  <c r="BH1255" i="5"/>
  <c r="BG1255" i="5"/>
  <c r="BF1255" i="5"/>
  <c r="T1255" i="5"/>
  <c r="R1255" i="5"/>
  <c r="P1255" i="5"/>
  <c r="BK1255" i="5"/>
  <c r="J1255" i="5"/>
  <c r="BE1255" i="5"/>
  <c r="BI1254" i="5"/>
  <c r="BH1254" i="5"/>
  <c r="BG1254" i="5"/>
  <c r="BF1254" i="5"/>
  <c r="T1254" i="5"/>
  <c r="R1254" i="5"/>
  <c r="P1254" i="5"/>
  <c r="BK1254" i="5"/>
  <c r="J1254" i="5"/>
  <c r="BE1254" i="5"/>
  <c r="BI1253" i="5"/>
  <c r="BH1253" i="5"/>
  <c r="BG1253" i="5"/>
  <c r="BF1253" i="5"/>
  <c r="T1253" i="5"/>
  <c r="R1253" i="5"/>
  <c r="P1253" i="5"/>
  <c r="BK1253" i="5"/>
  <c r="J1253" i="5"/>
  <c r="BE1253" i="5"/>
  <c r="BI1252" i="5"/>
  <c r="BH1252" i="5"/>
  <c r="BG1252" i="5"/>
  <c r="BF1252" i="5"/>
  <c r="T1252" i="5"/>
  <c r="R1252" i="5"/>
  <c r="P1252" i="5"/>
  <c r="BK1252" i="5"/>
  <c r="J1252" i="5"/>
  <c r="BE1252" i="5" s="1"/>
  <c r="BI1251" i="5"/>
  <c r="BH1251" i="5"/>
  <c r="BG1251" i="5"/>
  <c r="BF1251" i="5"/>
  <c r="T1251" i="5"/>
  <c r="R1251" i="5"/>
  <c r="P1251" i="5"/>
  <c r="BK1251" i="5"/>
  <c r="J1251" i="5"/>
  <c r="BE1251" i="5"/>
  <c r="BI1250" i="5"/>
  <c r="BH1250" i="5"/>
  <c r="BG1250" i="5"/>
  <c r="BF1250" i="5"/>
  <c r="T1250" i="5"/>
  <c r="R1250" i="5"/>
  <c r="P1250" i="5"/>
  <c r="BK1250" i="5"/>
  <c r="J1250" i="5"/>
  <c r="BE1250" i="5"/>
  <c r="BI1249" i="5"/>
  <c r="BH1249" i="5"/>
  <c r="BG1249" i="5"/>
  <c r="BF1249" i="5"/>
  <c r="T1249" i="5"/>
  <c r="R1249" i="5"/>
  <c r="P1249" i="5"/>
  <c r="BK1249" i="5"/>
  <c r="J1249" i="5"/>
  <c r="BE1249" i="5"/>
  <c r="BI1248" i="5"/>
  <c r="BH1248" i="5"/>
  <c r="BG1248" i="5"/>
  <c r="BF1248" i="5"/>
  <c r="T1248" i="5"/>
  <c r="R1248" i="5"/>
  <c r="P1248" i="5"/>
  <c r="BK1248" i="5"/>
  <c r="J1248" i="5"/>
  <c r="BE1248" i="5" s="1"/>
  <c r="BI1247" i="5"/>
  <c r="BH1247" i="5"/>
  <c r="BG1247" i="5"/>
  <c r="BF1247" i="5"/>
  <c r="T1247" i="5"/>
  <c r="R1247" i="5"/>
  <c r="P1247" i="5"/>
  <c r="BK1247" i="5"/>
  <c r="J1247" i="5"/>
  <c r="BE1247" i="5"/>
  <c r="BI1246" i="5"/>
  <c r="BH1246" i="5"/>
  <c r="BG1246" i="5"/>
  <c r="BF1246" i="5"/>
  <c r="T1246" i="5"/>
  <c r="R1246" i="5"/>
  <c r="P1246" i="5"/>
  <c r="BK1246" i="5"/>
  <c r="J1246" i="5"/>
  <c r="BE1246" i="5"/>
  <c r="BI1245" i="5"/>
  <c r="BH1245" i="5"/>
  <c r="BG1245" i="5"/>
  <c r="BF1245" i="5"/>
  <c r="T1245" i="5"/>
  <c r="R1245" i="5"/>
  <c r="P1245" i="5"/>
  <c r="BK1245" i="5"/>
  <c r="J1245" i="5"/>
  <c r="BE1245" i="5"/>
  <c r="BI1244" i="5"/>
  <c r="BH1244" i="5"/>
  <c r="BG1244" i="5"/>
  <c r="BF1244" i="5"/>
  <c r="T1244" i="5"/>
  <c r="R1244" i="5"/>
  <c r="P1244" i="5"/>
  <c r="BK1244" i="5"/>
  <c r="J1244" i="5"/>
  <c r="BE1244" i="5" s="1"/>
  <c r="BI1243" i="5"/>
  <c r="BH1243" i="5"/>
  <c r="BG1243" i="5"/>
  <c r="BF1243" i="5"/>
  <c r="T1243" i="5"/>
  <c r="R1243" i="5"/>
  <c r="P1243" i="5"/>
  <c r="BK1243" i="5"/>
  <c r="J1243" i="5"/>
  <c r="BE1243" i="5"/>
  <c r="BI1242" i="5"/>
  <c r="BH1242" i="5"/>
  <c r="BG1242" i="5"/>
  <c r="BF1242" i="5"/>
  <c r="T1242" i="5"/>
  <c r="R1242" i="5"/>
  <c r="P1242" i="5"/>
  <c r="BK1242" i="5"/>
  <c r="J1242" i="5"/>
  <c r="BE1242" i="5"/>
  <c r="BI1241" i="5"/>
  <c r="BH1241" i="5"/>
  <c r="BG1241" i="5"/>
  <c r="BF1241" i="5"/>
  <c r="T1241" i="5"/>
  <c r="R1241" i="5"/>
  <c r="P1241" i="5"/>
  <c r="BK1241" i="5"/>
  <c r="J1241" i="5"/>
  <c r="BE1241" i="5"/>
  <c r="BI1240" i="5"/>
  <c r="BH1240" i="5"/>
  <c r="BG1240" i="5"/>
  <c r="BF1240" i="5"/>
  <c r="T1240" i="5"/>
  <c r="R1240" i="5"/>
  <c r="P1240" i="5"/>
  <c r="BK1240" i="5"/>
  <c r="J1240" i="5"/>
  <c r="BE1240" i="5" s="1"/>
  <c r="BI1239" i="5"/>
  <c r="BH1239" i="5"/>
  <c r="BG1239" i="5"/>
  <c r="BF1239" i="5"/>
  <c r="T1239" i="5"/>
  <c r="R1239" i="5"/>
  <c r="P1239" i="5"/>
  <c r="BK1239" i="5"/>
  <c r="J1239" i="5"/>
  <c r="BE1239" i="5"/>
  <c r="BI1238" i="5"/>
  <c r="BH1238" i="5"/>
  <c r="BG1238" i="5"/>
  <c r="BF1238" i="5"/>
  <c r="T1238" i="5"/>
  <c r="R1238" i="5"/>
  <c r="P1238" i="5"/>
  <c r="BK1238" i="5"/>
  <c r="J1238" i="5"/>
  <c r="BE1238" i="5"/>
  <c r="BI1237" i="5"/>
  <c r="BH1237" i="5"/>
  <c r="BG1237" i="5"/>
  <c r="BF1237" i="5"/>
  <c r="T1237" i="5"/>
  <c r="R1237" i="5"/>
  <c r="P1237" i="5"/>
  <c r="BK1237" i="5"/>
  <c r="J1237" i="5"/>
  <c r="BE1237" i="5"/>
  <c r="BI1236" i="5"/>
  <c r="BH1236" i="5"/>
  <c r="BG1236" i="5"/>
  <c r="BF1236" i="5"/>
  <c r="T1236" i="5"/>
  <c r="R1236" i="5"/>
  <c r="P1236" i="5"/>
  <c r="BK1236" i="5"/>
  <c r="J1236" i="5"/>
  <c r="BE1236" i="5" s="1"/>
  <c r="BI1235" i="5"/>
  <c r="BH1235" i="5"/>
  <c r="BG1235" i="5"/>
  <c r="BF1235" i="5"/>
  <c r="T1235" i="5"/>
  <c r="R1235" i="5"/>
  <c r="P1235" i="5"/>
  <c r="BK1235" i="5"/>
  <c r="J1235" i="5"/>
  <c r="BE1235" i="5"/>
  <c r="BI1234" i="5"/>
  <c r="BH1234" i="5"/>
  <c r="BG1234" i="5"/>
  <c r="BF1234" i="5"/>
  <c r="T1234" i="5"/>
  <c r="R1234" i="5"/>
  <c r="P1234" i="5"/>
  <c r="BK1234" i="5"/>
  <c r="J1234" i="5"/>
  <c r="BE1234" i="5"/>
  <c r="BI1233" i="5"/>
  <c r="BH1233" i="5"/>
  <c r="BG1233" i="5"/>
  <c r="BF1233" i="5"/>
  <c r="T1233" i="5"/>
  <c r="R1233" i="5"/>
  <c r="P1233" i="5"/>
  <c r="BK1233" i="5"/>
  <c r="J1233" i="5"/>
  <c r="BE1233" i="5"/>
  <c r="BI1232" i="5"/>
  <c r="BH1232" i="5"/>
  <c r="BG1232" i="5"/>
  <c r="BF1232" i="5"/>
  <c r="T1232" i="5"/>
  <c r="R1232" i="5"/>
  <c r="P1232" i="5"/>
  <c r="BK1232" i="5"/>
  <c r="J1232" i="5"/>
  <c r="BE1232" i="5" s="1"/>
  <c r="BI1231" i="5"/>
  <c r="BH1231" i="5"/>
  <c r="BG1231" i="5"/>
  <c r="BF1231" i="5"/>
  <c r="T1231" i="5"/>
  <c r="R1231" i="5"/>
  <c r="P1231" i="5"/>
  <c r="BK1231" i="5"/>
  <c r="J1231" i="5"/>
  <c r="BE1231" i="5"/>
  <c r="BI1230" i="5"/>
  <c r="BH1230" i="5"/>
  <c r="BG1230" i="5"/>
  <c r="BF1230" i="5"/>
  <c r="T1230" i="5"/>
  <c r="R1230" i="5"/>
  <c r="P1230" i="5"/>
  <c r="BK1230" i="5"/>
  <c r="J1230" i="5"/>
  <c r="BE1230" i="5"/>
  <c r="BI1229" i="5"/>
  <c r="BH1229" i="5"/>
  <c r="BG1229" i="5"/>
  <c r="BF1229" i="5"/>
  <c r="T1229" i="5"/>
  <c r="R1229" i="5"/>
  <c r="P1229" i="5"/>
  <c r="BK1229" i="5"/>
  <c r="J1229" i="5"/>
  <c r="BE1229" i="5"/>
  <c r="BI1228" i="5"/>
  <c r="BH1228" i="5"/>
  <c r="BG1228" i="5"/>
  <c r="BF1228" i="5"/>
  <c r="T1228" i="5"/>
  <c r="R1228" i="5"/>
  <c r="P1228" i="5"/>
  <c r="BK1228" i="5"/>
  <c r="J1228" i="5"/>
  <c r="BE1228" i="5" s="1"/>
  <c r="BI1227" i="5"/>
  <c r="BH1227" i="5"/>
  <c r="BG1227" i="5"/>
  <c r="BF1227" i="5"/>
  <c r="T1227" i="5"/>
  <c r="T1226" i="5"/>
  <c r="R1227" i="5"/>
  <c r="R1226" i="5" s="1"/>
  <c r="P1227" i="5"/>
  <c r="P1226" i="5"/>
  <c r="BK1227" i="5"/>
  <c r="J1227" i="5"/>
  <c r="BE1227" i="5" s="1"/>
  <c r="BI1225" i="5"/>
  <c r="BH1225" i="5"/>
  <c r="BG1225" i="5"/>
  <c r="BF1225" i="5"/>
  <c r="T1225" i="5"/>
  <c r="R1225" i="5"/>
  <c r="R1220" i="5" s="1"/>
  <c r="P1225" i="5"/>
  <c r="BK1225" i="5"/>
  <c r="J1225" i="5"/>
  <c r="BE1225" i="5"/>
  <c r="BI1221" i="5"/>
  <c r="BH1221" i="5"/>
  <c r="BG1221" i="5"/>
  <c r="BF1221" i="5"/>
  <c r="T1221" i="5"/>
  <c r="T1220" i="5" s="1"/>
  <c r="R1221" i="5"/>
  <c r="P1221" i="5"/>
  <c r="P1220" i="5"/>
  <c r="BK1221" i="5"/>
  <c r="BK1220" i="5"/>
  <c r="J1220" i="5" s="1"/>
  <c r="J111" i="5" s="1"/>
  <c r="J1221" i="5"/>
  <c r="BE1221" i="5"/>
  <c r="BI1219" i="5"/>
  <c r="BH1219" i="5"/>
  <c r="BG1219" i="5"/>
  <c r="BF1219" i="5"/>
  <c r="T1219" i="5"/>
  <c r="R1219" i="5"/>
  <c r="P1219" i="5"/>
  <c r="BK1219" i="5"/>
  <c r="J1219" i="5"/>
  <c r="BE1219" i="5"/>
  <c r="BI1215" i="5"/>
  <c r="BH1215" i="5"/>
  <c r="BG1215" i="5"/>
  <c r="BF1215" i="5"/>
  <c r="T1215" i="5"/>
  <c r="R1215" i="5"/>
  <c r="P1215" i="5"/>
  <c r="BK1215" i="5"/>
  <c r="J1215" i="5"/>
  <c r="BE1215" i="5"/>
  <c r="BI1190" i="5"/>
  <c r="BH1190" i="5"/>
  <c r="BG1190" i="5"/>
  <c r="BF1190" i="5"/>
  <c r="T1190" i="5"/>
  <c r="R1190" i="5"/>
  <c r="P1190" i="5"/>
  <c r="BK1190" i="5"/>
  <c r="J1190" i="5"/>
  <c r="BE1190" i="5" s="1"/>
  <c r="BI1165" i="5"/>
  <c r="BH1165" i="5"/>
  <c r="BG1165" i="5"/>
  <c r="BF1165" i="5"/>
  <c r="T1165" i="5"/>
  <c r="R1165" i="5"/>
  <c r="P1165" i="5"/>
  <c r="BK1165" i="5"/>
  <c r="J1165" i="5"/>
  <c r="BE1165" i="5"/>
  <c r="BI1140" i="5"/>
  <c r="BH1140" i="5"/>
  <c r="BG1140" i="5"/>
  <c r="BF1140" i="5"/>
  <c r="T1140" i="5"/>
  <c r="R1140" i="5"/>
  <c r="P1140" i="5"/>
  <c r="BK1140" i="5"/>
  <c r="J1140" i="5"/>
  <c r="BE1140" i="5"/>
  <c r="BI1126" i="5"/>
  <c r="BH1126" i="5"/>
  <c r="BG1126" i="5"/>
  <c r="BF1126" i="5"/>
  <c r="T1126" i="5"/>
  <c r="R1126" i="5"/>
  <c r="P1126" i="5"/>
  <c r="BK1126" i="5"/>
  <c r="J1126" i="5"/>
  <c r="BE1126" i="5"/>
  <c r="BI1112" i="5"/>
  <c r="BH1112" i="5"/>
  <c r="BG1112" i="5"/>
  <c r="BF1112" i="5"/>
  <c r="T1112" i="5"/>
  <c r="R1112" i="5"/>
  <c r="P1112" i="5"/>
  <c r="BK1112" i="5"/>
  <c r="J1112" i="5"/>
  <c r="BE1112" i="5" s="1"/>
  <c r="BI1105" i="5"/>
  <c r="BH1105" i="5"/>
  <c r="BG1105" i="5"/>
  <c r="BF1105" i="5"/>
  <c r="T1105" i="5"/>
  <c r="R1105" i="5"/>
  <c r="P1105" i="5"/>
  <c r="BK1105" i="5"/>
  <c r="J1105" i="5"/>
  <c r="BE1105" i="5"/>
  <c r="BI1101" i="5"/>
  <c r="BH1101" i="5"/>
  <c r="BG1101" i="5"/>
  <c r="BF1101" i="5"/>
  <c r="T1101" i="5"/>
  <c r="R1101" i="5"/>
  <c r="P1101" i="5"/>
  <c r="BK1101" i="5"/>
  <c r="J1101" i="5"/>
  <c r="BE1101" i="5"/>
  <c r="BI1096" i="5"/>
  <c r="BH1096" i="5"/>
  <c r="BG1096" i="5"/>
  <c r="BF1096" i="5"/>
  <c r="T1096" i="5"/>
  <c r="R1096" i="5"/>
  <c r="P1096" i="5"/>
  <c r="BK1096" i="5"/>
  <c r="BK1087" i="5" s="1"/>
  <c r="J1087" i="5" s="1"/>
  <c r="J110" i="5" s="1"/>
  <c r="J1096" i="5"/>
  <c r="BE1096" i="5"/>
  <c r="BI1092" i="5"/>
  <c r="BH1092" i="5"/>
  <c r="BG1092" i="5"/>
  <c r="BF1092" i="5"/>
  <c r="T1092" i="5"/>
  <c r="R1092" i="5"/>
  <c r="P1092" i="5"/>
  <c r="BK1092" i="5"/>
  <c r="J1092" i="5"/>
  <c r="BE1092" i="5" s="1"/>
  <c r="BI1088" i="5"/>
  <c r="BH1088" i="5"/>
  <c r="BG1088" i="5"/>
  <c r="BF1088" i="5"/>
  <c r="T1088" i="5"/>
  <c r="T1087" i="5"/>
  <c r="R1088" i="5"/>
  <c r="P1088" i="5"/>
  <c r="P1087" i="5"/>
  <c r="BK1088" i="5"/>
  <c r="J1088" i="5"/>
  <c r="BE1088" i="5" s="1"/>
  <c r="BI1086" i="5"/>
  <c r="BH1086" i="5"/>
  <c r="BG1086" i="5"/>
  <c r="BF1086" i="5"/>
  <c r="T1086" i="5"/>
  <c r="R1086" i="5"/>
  <c r="P1086" i="5"/>
  <c r="BK1086" i="5"/>
  <c r="J1086" i="5"/>
  <c r="BE1086" i="5"/>
  <c r="BI1069" i="5"/>
  <c r="BH1069" i="5"/>
  <c r="BG1069" i="5"/>
  <c r="BF1069" i="5"/>
  <c r="T1069" i="5"/>
  <c r="R1069" i="5"/>
  <c r="P1069" i="5"/>
  <c r="BK1069" i="5"/>
  <c r="J1069" i="5"/>
  <c r="BE1069" i="5"/>
  <c r="BI1050" i="5"/>
  <c r="BH1050" i="5"/>
  <c r="BG1050" i="5"/>
  <c r="BF1050" i="5"/>
  <c r="T1050" i="5"/>
  <c r="R1050" i="5"/>
  <c r="P1050" i="5"/>
  <c r="BK1050" i="5"/>
  <c r="J1050" i="5"/>
  <c r="BE1050" i="5"/>
  <c r="BI1046" i="5"/>
  <c r="BH1046" i="5"/>
  <c r="BG1046" i="5"/>
  <c r="BF1046" i="5"/>
  <c r="T1046" i="5"/>
  <c r="R1046" i="5"/>
  <c r="R1024" i="5" s="1"/>
  <c r="P1046" i="5"/>
  <c r="BK1046" i="5"/>
  <c r="J1046" i="5"/>
  <c r="BE1046" i="5" s="1"/>
  <c r="BI1036" i="5"/>
  <c r="BH1036" i="5"/>
  <c r="BG1036" i="5"/>
  <c r="BF1036" i="5"/>
  <c r="T1036" i="5"/>
  <c r="R1036" i="5"/>
  <c r="P1036" i="5"/>
  <c r="BK1036" i="5"/>
  <c r="J1036" i="5"/>
  <c r="BE1036" i="5"/>
  <c r="BI1029" i="5"/>
  <c r="BH1029" i="5"/>
  <c r="BG1029" i="5"/>
  <c r="BF1029" i="5"/>
  <c r="T1029" i="5"/>
  <c r="R1029" i="5"/>
  <c r="P1029" i="5"/>
  <c r="BK1029" i="5"/>
  <c r="J1029" i="5"/>
  <c r="BE1029" i="5"/>
  <c r="BI1025" i="5"/>
  <c r="BH1025" i="5"/>
  <c r="BG1025" i="5"/>
  <c r="BF1025" i="5"/>
  <c r="T1025" i="5"/>
  <c r="T1024" i="5"/>
  <c r="R1025" i="5"/>
  <c r="P1025" i="5"/>
  <c r="P1024" i="5"/>
  <c r="BK1025" i="5"/>
  <c r="BK1024" i="5" s="1"/>
  <c r="J1024" i="5" s="1"/>
  <c r="J109" i="5" s="1"/>
  <c r="J1025" i="5"/>
  <c r="BE1025" i="5" s="1"/>
  <c r="BI1023" i="5"/>
  <c r="BH1023" i="5"/>
  <c r="BG1023" i="5"/>
  <c r="BF1023" i="5"/>
  <c r="T1023" i="5"/>
  <c r="R1023" i="5"/>
  <c r="P1023" i="5"/>
  <c r="BK1023" i="5"/>
  <c r="J1023" i="5"/>
  <c r="BE1023" i="5"/>
  <c r="BI1014" i="5"/>
  <c r="BH1014" i="5"/>
  <c r="BG1014" i="5"/>
  <c r="BF1014" i="5"/>
  <c r="T1014" i="5"/>
  <c r="R1014" i="5"/>
  <c r="P1014" i="5"/>
  <c r="BK1014" i="5"/>
  <c r="J1014" i="5"/>
  <c r="BE1014" i="5" s="1"/>
  <c r="BI1005" i="5"/>
  <c r="BH1005" i="5"/>
  <c r="BG1005" i="5"/>
  <c r="BF1005" i="5"/>
  <c r="T1005" i="5"/>
  <c r="R1005" i="5"/>
  <c r="P1005" i="5"/>
  <c r="BK1005" i="5"/>
  <c r="J1005" i="5"/>
  <c r="BE1005" i="5"/>
  <c r="BI968" i="5"/>
  <c r="BH968" i="5"/>
  <c r="BG968" i="5"/>
  <c r="BF968" i="5"/>
  <c r="T968" i="5"/>
  <c r="R968" i="5"/>
  <c r="P968" i="5"/>
  <c r="BK968" i="5"/>
  <c r="J968" i="5"/>
  <c r="BE968" i="5"/>
  <c r="BI952" i="5"/>
  <c r="BH952" i="5"/>
  <c r="BG952" i="5"/>
  <c r="BF952" i="5"/>
  <c r="T952" i="5"/>
  <c r="R952" i="5"/>
  <c r="P952" i="5"/>
  <c r="BK952" i="5"/>
  <c r="BK946" i="5" s="1"/>
  <c r="J946" i="5" s="1"/>
  <c r="J108" i="5" s="1"/>
  <c r="J952" i="5"/>
  <c r="BE952" i="5"/>
  <c r="BI951" i="5"/>
  <c r="BH951" i="5"/>
  <c r="BG951" i="5"/>
  <c r="BF951" i="5"/>
  <c r="T951" i="5"/>
  <c r="R951" i="5"/>
  <c r="P951" i="5"/>
  <c r="BK951" i="5"/>
  <c r="J951" i="5"/>
  <c r="BE951" i="5" s="1"/>
  <c r="BI947" i="5"/>
  <c r="BH947" i="5"/>
  <c r="BG947" i="5"/>
  <c r="BF947" i="5"/>
  <c r="T947" i="5"/>
  <c r="T946" i="5"/>
  <c r="R947" i="5"/>
  <c r="R946" i="5" s="1"/>
  <c r="P947" i="5"/>
  <c r="P946" i="5"/>
  <c r="BK947" i="5"/>
  <c r="J947" i="5"/>
  <c r="BE947" i="5" s="1"/>
  <c r="BI945" i="5"/>
  <c r="BH945" i="5"/>
  <c r="BG945" i="5"/>
  <c r="BF945" i="5"/>
  <c r="T945" i="5"/>
  <c r="R945" i="5"/>
  <c r="P945" i="5"/>
  <c r="BK945" i="5"/>
  <c r="J945" i="5"/>
  <c r="BE945" i="5"/>
  <c r="BI936" i="5"/>
  <c r="BH936" i="5"/>
  <c r="BG936" i="5"/>
  <c r="BF936" i="5"/>
  <c r="T936" i="5"/>
  <c r="R936" i="5"/>
  <c r="P936" i="5"/>
  <c r="BK936" i="5"/>
  <c r="J936" i="5"/>
  <c r="BE936" i="5"/>
  <c r="BI935" i="5"/>
  <c r="BH935" i="5"/>
  <c r="BG935" i="5"/>
  <c r="BF935" i="5"/>
  <c r="T935" i="5"/>
  <c r="R935" i="5"/>
  <c r="P935" i="5"/>
  <c r="BK935" i="5"/>
  <c r="J935" i="5"/>
  <c r="BE935" i="5"/>
  <c r="BI920" i="5"/>
  <c r="BH920" i="5"/>
  <c r="BG920" i="5"/>
  <c r="BF920" i="5"/>
  <c r="T920" i="5"/>
  <c r="R920" i="5"/>
  <c r="R910" i="5" s="1"/>
  <c r="P920" i="5"/>
  <c r="BK920" i="5"/>
  <c r="J920" i="5"/>
  <c r="BE920" i="5" s="1"/>
  <c r="BI911" i="5"/>
  <c r="BH911" i="5"/>
  <c r="BG911" i="5"/>
  <c r="BF911" i="5"/>
  <c r="T911" i="5"/>
  <c r="T910" i="5"/>
  <c r="R911" i="5"/>
  <c r="P911" i="5"/>
  <c r="P910" i="5"/>
  <c r="BK911" i="5"/>
  <c r="J911" i="5"/>
  <c r="BE911" i="5"/>
  <c r="BI908" i="5"/>
  <c r="BH908" i="5"/>
  <c r="BG908" i="5"/>
  <c r="BF908" i="5"/>
  <c r="T908" i="5"/>
  <c r="T907" i="5"/>
  <c r="R908" i="5"/>
  <c r="R907" i="5"/>
  <c r="P908" i="5"/>
  <c r="P907" i="5" s="1"/>
  <c r="BK908" i="5"/>
  <c r="BK907" i="5"/>
  <c r="J907" i="5" s="1"/>
  <c r="J105" i="5" s="1"/>
  <c r="J908" i="5"/>
  <c r="BE908" i="5" s="1"/>
  <c r="BI903" i="5"/>
  <c r="BH903" i="5"/>
  <c r="BG903" i="5"/>
  <c r="BF903" i="5"/>
  <c r="T903" i="5"/>
  <c r="R903" i="5"/>
  <c r="P903" i="5"/>
  <c r="BK903" i="5"/>
  <c r="J903" i="5"/>
  <c r="BE903" i="5" s="1"/>
  <c r="BI899" i="5"/>
  <c r="BH899" i="5"/>
  <c r="BG899" i="5"/>
  <c r="BF899" i="5"/>
  <c r="T899" i="5"/>
  <c r="R899" i="5"/>
  <c r="P899" i="5"/>
  <c r="BK899" i="5"/>
  <c r="J899" i="5"/>
  <c r="BE899" i="5"/>
  <c r="BI896" i="5"/>
  <c r="BH896" i="5"/>
  <c r="BG896" i="5"/>
  <c r="BF896" i="5"/>
  <c r="T896" i="5"/>
  <c r="R896" i="5"/>
  <c r="P896" i="5"/>
  <c r="BK896" i="5"/>
  <c r="J896" i="5"/>
  <c r="BE896" i="5"/>
  <c r="BI892" i="5"/>
  <c r="BH892" i="5"/>
  <c r="BG892" i="5"/>
  <c r="BF892" i="5"/>
  <c r="T892" i="5"/>
  <c r="R892" i="5"/>
  <c r="P892" i="5"/>
  <c r="BK892" i="5"/>
  <c r="BK885" i="5" s="1"/>
  <c r="J885" i="5" s="1"/>
  <c r="J104" i="5" s="1"/>
  <c r="J892" i="5"/>
  <c r="BE892" i="5"/>
  <c r="BI888" i="5"/>
  <c r="BH888" i="5"/>
  <c r="BG888" i="5"/>
  <c r="BF888" i="5"/>
  <c r="T888" i="5"/>
  <c r="R888" i="5"/>
  <c r="P888" i="5"/>
  <c r="BK888" i="5"/>
  <c r="J888" i="5"/>
  <c r="BE888" i="5" s="1"/>
  <c r="BI887" i="5"/>
  <c r="BH887" i="5"/>
  <c r="BG887" i="5"/>
  <c r="BF887" i="5"/>
  <c r="T887" i="5"/>
  <c r="R887" i="5"/>
  <c r="P887" i="5"/>
  <c r="BK887" i="5"/>
  <c r="J887" i="5"/>
  <c r="BE887" i="5"/>
  <c r="BI886" i="5"/>
  <c r="BH886" i="5"/>
  <c r="BG886" i="5"/>
  <c r="BF886" i="5"/>
  <c r="T886" i="5"/>
  <c r="T885" i="5" s="1"/>
  <c r="R886" i="5"/>
  <c r="P886" i="5"/>
  <c r="P885" i="5"/>
  <c r="BK886" i="5"/>
  <c r="J886" i="5"/>
  <c r="BE886" i="5"/>
  <c r="BI881" i="5"/>
  <c r="BH881" i="5"/>
  <c r="BG881" i="5"/>
  <c r="BF881" i="5"/>
  <c r="T881" i="5"/>
  <c r="R881" i="5"/>
  <c r="P881" i="5"/>
  <c r="BK881" i="5"/>
  <c r="J881" i="5"/>
  <c r="BE881" i="5"/>
  <c r="BI874" i="5"/>
  <c r="BH874" i="5"/>
  <c r="BG874" i="5"/>
  <c r="BF874" i="5"/>
  <c r="T874" i="5"/>
  <c r="R874" i="5"/>
  <c r="P874" i="5"/>
  <c r="BK874" i="5"/>
  <c r="J874" i="5"/>
  <c r="BE874" i="5"/>
  <c r="BI867" i="5"/>
  <c r="BH867" i="5"/>
  <c r="BG867" i="5"/>
  <c r="BF867" i="5"/>
  <c r="T867" i="5"/>
  <c r="R867" i="5"/>
  <c r="P867" i="5"/>
  <c r="BK867" i="5"/>
  <c r="J867" i="5"/>
  <c r="BE867" i="5" s="1"/>
  <c r="BI860" i="5"/>
  <c r="BH860" i="5"/>
  <c r="BG860" i="5"/>
  <c r="BF860" i="5"/>
  <c r="T860" i="5"/>
  <c r="R860" i="5"/>
  <c r="P860" i="5"/>
  <c r="BK860" i="5"/>
  <c r="J860" i="5"/>
  <c r="BE860" i="5"/>
  <c r="BI852" i="5"/>
  <c r="BH852" i="5"/>
  <c r="BG852" i="5"/>
  <c r="BF852" i="5"/>
  <c r="T852" i="5"/>
  <c r="R852" i="5"/>
  <c r="P852" i="5"/>
  <c r="BK852" i="5"/>
  <c r="J852" i="5"/>
  <c r="BE852" i="5"/>
  <c r="BI848" i="5"/>
  <c r="BH848" i="5"/>
  <c r="BG848" i="5"/>
  <c r="BF848" i="5"/>
  <c r="T848" i="5"/>
  <c r="R848" i="5"/>
  <c r="P848" i="5"/>
  <c r="BK848" i="5"/>
  <c r="J848" i="5"/>
  <c r="BE848" i="5"/>
  <c r="BI837" i="5"/>
  <c r="BH837" i="5"/>
  <c r="BG837" i="5"/>
  <c r="BF837" i="5"/>
  <c r="T837" i="5"/>
  <c r="R837" i="5"/>
  <c r="P837" i="5"/>
  <c r="BK837" i="5"/>
  <c r="J837" i="5"/>
  <c r="BE837" i="5" s="1"/>
  <c r="BI820" i="5"/>
  <c r="BH820" i="5"/>
  <c r="BG820" i="5"/>
  <c r="BF820" i="5"/>
  <c r="T820" i="5"/>
  <c r="R820" i="5"/>
  <c r="P820" i="5"/>
  <c r="BK820" i="5"/>
  <c r="J820" i="5"/>
  <c r="BE820" i="5"/>
  <c r="BI808" i="5"/>
  <c r="BH808" i="5"/>
  <c r="BG808" i="5"/>
  <c r="BF808" i="5"/>
  <c r="T808" i="5"/>
  <c r="R808" i="5"/>
  <c r="P808" i="5"/>
  <c r="BK808" i="5"/>
  <c r="J808" i="5"/>
  <c r="BE808" i="5"/>
  <c r="BI804" i="5"/>
  <c r="BH804" i="5"/>
  <c r="BG804" i="5"/>
  <c r="BF804" i="5"/>
  <c r="T804" i="5"/>
  <c r="R804" i="5"/>
  <c r="P804" i="5"/>
  <c r="BK804" i="5"/>
  <c r="J804" i="5"/>
  <c r="BE804" i="5"/>
  <c r="BI783" i="5"/>
  <c r="BH783" i="5"/>
  <c r="BG783" i="5"/>
  <c r="BF783" i="5"/>
  <c r="T783" i="5"/>
  <c r="R783" i="5"/>
  <c r="P783" i="5"/>
  <c r="BK783" i="5"/>
  <c r="J783" i="5"/>
  <c r="BE783" i="5" s="1"/>
  <c r="BI769" i="5"/>
  <c r="BH769" i="5"/>
  <c r="BG769" i="5"/>
  <c r="BF769" i="5"/>
  <c r="T769" i="5"/>
  <c r="R769" i="5"/>
  <c r="P769" i="5"/>
  <c r="BK769" i="5"/>
  <c r="J769" i="5"/>
  <c r="BE769" i="5"/>
  <c r="BI749" i="5"/>
  <c r="BH749" i="5"/>
  <c r="BG749" i="5"/>
  <c r="BF749" i="5"/>
  <c r="T749" i="5"/>
  <c r="R749" i="5"/>
  <c r="P749" i="5"/>
  <c r="BK749" i="5"/>
  <c r="J749" i="5"/>
  <c r="BE749" i="5"/>
  <c r="BI742" i="5"/>
  <c r="BH742" i="5"/>
  <c r="BG742" i="5"/>
  <c r="BF742" i="5"/>
  <c r="T742" i="5"/>
  <c r="R742" i="5"/>
  <c r="P742" i="5"/>
  <c r="BK742" i="5"/>
  <c r="J742" i="5"/>
  <c r="BE742" i="5"/>
  <c r="BI733" i="5"/>
  <c r="BH733" i="5"/>
  <c r="BG733" i="5"/>
  <c r="BF733" i="5"/>
  <c r="T733" i="5"/>
  <c r="R733" i="5"/>
  <c r="P733" i="5"/>
  <c r="BK733" i="5"/>
  <c r="J733" i="5"/>
  <c r="BE733" i="5" s="1"/>
  <c r="BI724" i="5"/>
  <c r="BH724" i="5"/>
  <c r="BG724" i="5"/>
  <c r="BF724" i="5"/>
  <c r="T724" i="5"/>
  <c r="R724" i="5"/>
  <c r="P724" i="5"/>
  <c r="BK724" i="5"/>
  <c r="J724" i="5"/>
  <c r="BE724" i="5"/>
  <c r="BI705" i="5"/>
  <c r="BH705" i="5"/>
  <c r="BG705" i="5"/>
  <c r="BF705" i="5"/>
  <c r="T705" i="5"/>
  <c r="R705" i="5"/>
  <c r="P705" i="5"/>
  <c r="BK705" i="5"/>
  <c r="J705" i="5"/>
  <c r="BE705" i="5"/>
  <c r="BI685" i="5"/>
  <c r="BH685" i="5"/>
  <c r="BG685" i="5"/>
  <c r="BF685" i="5"/>
  <c r="T685" i="5"/>
  <c r="R685" i="5"/>
  <c r="P685" i="5"/>
  <c r="BK685" i="5"/>
  <c r="J685" i="5"/>
  <c r="BE685" i="5"/>
  <c r="BI671" i="5"/>
  <c r="BH671" i="5"/>
  <c r="BG671" i="5"/>
  <c r="BF671" i="5"/>
  <c r="T671" i="5"/>
  <c r="R671" i="5"/>
  <c r="P671" i="5"/>
  <c r="BK671" i="5"/>
  <c r="J671" i="5"/>
  <c r="BE671" i="5" s="1"/>
  <c r="BI667" i="5"/>
  <c r="BH667" i="5"/>
  <c r="BG667" i="5"/>
  <c r="BF667" i="5"/>
  <c r="T667" i="5"/>
  <c r="R667" i="5"/>
  <c r="P667" i="5"/>
  <c r="BK667" i="5"/>
  <c r="J667" i="5"/>
  <c r="BE667" i="5"/>
  <c r="BI660" i="5"/>
  <c r="BH660" i="5"/>
  <c r="BG660" i="5"/>
  <c r="BF660" i="5"/>
  <c r="T660" i="5"/>
  <c r="R660" i="5"/>
  <c r="P660" i="5"/>
  <c r="BK660" i="5"/>
  <c r="J660" i="5"/>
  <c r="BE660" i="5"/>
  <c r="BI656" i="5"/>
  <c r="BH656" i="5"/>
  <c r="BG656" i="5"/>
  <c r="BF656" i="5"/>
  <c r="T656" i="5"/>
  <c r="R656" i="5"/>
  <c r="P656" i="5"/>
  <c r="BK656" i="5"/>
  <c r="BK647" i="5" s="1"/>
  <c r="J647" i="5" s="1"/>
  <c r="J103" i="5" s="1"/>
  <c r="J656" i="5"/>
  <c r="BE656" i="5"/>
  <c r="BI652" i="5"/>
  <c r="BH652" i="5"/>
  <c r="BG652" i="5"/>
  <c r="BF652" i="5"/>
  <c r="T652" i="5"/>
  <c r="R652" i="5"/>
  <c r="P652" i="5"/>
  <c r="BK652" i="5"/>
  <c r="J652" i="5"/>
  <c r="BE652" i="5" s="1"/>
  <c r="BI648" i="5"/>
  <c r="BH648" i="5"/>
  <c r="BG648" i="5"/>
  <c r="BF648" i="5"/>
  <c r="T648" i="5"/>
  <c r="T647" i="5"/>
  <c r="R648" i="5"/>
  <c r="P648" i="5"/>
  <c r="P647" i="5"/>
  <c r="BK648" i="5"/>
  <c r="J648" i="5"/>
  <c r="BE648" i="5" s="1"/>
  <c r="BI588" i="5"/>
  <c r="BH588" i="5"/>
  <c r="BG588" i="5"/>
  <c r="BF588" i="5"/>
  <c r="T588" i="5"/>
  <c r="R588" i="5"/>
  <c r="P588" i="5"/>
  <c r="BK588" i="5"/>
  <c r="J588" i="5"/>
  <c r="BE588" i="5"/>
  <c r="BI522" i="5"/>
  <c r="BH522" i="5"/>
  <c r="BG522" i="5"/>
  <c r="BF522" i="5"/>
  <c r="T522" i="5"/>
  <c r="R522" i="5"/>
  <c r="P522" i="5"/>
  <c r="BK522" i="5"/>
  <c r="J522" i="5"/>
  <c r="BE522" i="5"/>
  <c r="BI514" i="5"/>
  <c r="BH514" i="5"/>
  <c r="BG514" i="5"/>
  <c r="BF514" i="5"/>
  <c r="T514" i="5"/>
  <c r="R514" i="5"/>
  <c r="P514" i="5"/>
  <c r="BK514" i="5"/>
  <c r="J514" i="5"/>
  <c r="BE514" i="5"/>
  <c r="BI506" i="5"/>
  <c r="BH506" i="5"/>
  <c r="BG506" i="5"/>
  <c r="BF506" i="5"/>
  <c r="T506" i="5"/>
  <c r="R506" i="5"/>
  <c r="P506" i="5"/>
  <c r="BK506" i="5"/>
  <c r="J506" i="5"/>
  <c r="BE506" i="5" s="1"/>
  <c r="BI447" i="5"/>
  <c r="BH447" i="5"/>
  <c r="BG447" i="5"/>
  <c r="BF447" i="5"/>
  <c r="T447" i="5"/>
  <c r="R447" i="5"/>
  <c r="P447" i="5"/>
  <c r="BK447" i="5"/>
  <c r="J447" i="5"/>
  <c r="BE447" i="5"/>
  <c r="BI388" i="5"/>
  <c r="BH388" i="5"/>
  <c r="BG388" i="5"/>
  <c r="BF388" i="5"/>
  <c r="T388" i="5"/>
  <c r="R388" i="5"/>
  <c r="P388" i="5"/>
  <c r="BK388" i="5"/>
  <c r="J388" i="5"/>
  <c r="BE388" i="5"/>
  <c r="BI384" i="5"/>
  <c r="BH384" i="5"/>
  <c r="BG384" i="5"/>
  <c r="BF384" i="5"/>
  <c r="T384" i="5"/>
  <c r="R384" i="5"/>
  <c r="P384" i="5"/>
  <c r="BK384" i="5"/>
  <c r="J384" i="5"/>
  <c r="BE384" i="5"/>
  <c r="BI373" i="5"/>
  <c r="BH373" i="5"/>
  <c r="BG373" i="5"/>
  <c r="BF373" i="5"/>
  <c r="T373" i="5"/>
  <c r="R373" i="5"/>
  <c r="R339" i="5" s="1"/>
  <c r="P373" i="5"/>
  <c r="BK373" i="5"/>
  <c r="J373" i="5"/>
  <c r="BE373" i="5" s="1"/>
  <c r="BI366" i="5"/>
  <c r="BH366" i="5"/>
  <c r="BG366" i="5"/>
  <c r="BF366" i="5"/>
  <c r="T366" i="5"/>
  <c r="R366" i="5"/>
  <c r="P366" i="5"/>
  <c r="BK366" i="5"/>
  <c r="J366" i="5"/>
  <c r="BE366" i="5"/>
  <c r="BI359" i="5"/>
  <c r="BH359" i="5"/>
  <c r="BG359" i="5"/>
  <c r="BF359" i="5"/>
  <c r="T359" i="5"/>
  <c r="R359" i="5"/>
  <c r="P359" i="5"/>
  <c r="BK359" i="5"/>
  <c r="J359" i="5"/>
  <c r="BE359" i="5"/>
  <c r="BI352" i="5"/>
  <c r="BH352" i="5"/>
  <c r="BG352" i="5"/>
  <c r="BF352" i="5"/>
  <c r="T352" i="5"/>
  <c r="R352" i="5"/>
  <c r="P352" i="5"/>
  <c r="BK352" i="5"/>
  <c r="J352" i="5"/>
  <c r="BE352" i="5"/>
  <c r="BI340" i="5"/>
  <c r="BH340" i="5"/>
  <c r="BG340" i="5"/>
  <c r="BF340" i="5"/>
  <c r="T340" i="5"/>
  <c r="T339" i="5"/>
  <c r="R340" i="5"/>
  <c r="P340" i="5"/>
  <c r="P339" i="5" s="1"/>
  <c r="BK340" i="5"/>
  <c r="J340" i="5"/>
  <c r="BE340" i="5" s="1"/>
  <c r="BI326" i="5"/>
  <c r="BH326" i="5"/>
  <c r="BG326" i="5"/>
  <c r="BF326" i="5"/>
  <c r="T326" i="5"/>
  <c r="R326" i="5"/>
  <c r="P326" i="5"/>
  <c r="BK326" i="5"/>
  <c r="J326" i="5"/>
  <c r="BE326" i="5" s="1"/>
  <c r="BI325" i="5"/>
  <c r="BH325" i="5"/>
  <c r="BG325" i="5"/>
  <c r="BF325" i="5"/>
  <c r="T325" i="5"/>
  <c r="R325" i="5"/>
  <c r="P325" i="5"/>
  <c r="BK325" i="5"/>
  <c r="J325" i="5"/>
  <c r="BE325" i="5"/>
  <c r="BI304" i="5"/>
  <c r="BH304" i="5"/>
  <c r="BG304" i="5"/>
  <c r="BF304" i="5"/>
  <c r="T304" i="5"/>
  <c r="R304" i="5"/>
  <c r="P304" i="5"/>
  <c r="BK304" i="5"/>
  <c r="J304" i="5"/>
  <c r="BE304" i="5"/>
  <c r="BI303" i="5"/>
  <c r="BH303" i="5"/>
  <c r="BG303" i="5"/>
  <c r="BF303" i="5"/>
  <c r="T303" i="5"/>
  <c r="T302" i="5"/>
  <c r="R303" i="5"/>
  <c r="R302" i="5"/>
  <c r="P303" i="5"/>
  <c r="P302" i="5"/>
  <c r="BK303" i="5"/>
  <c r="BK302" i="5" s="1"/>
  <c r="J302" i="5" s="1"/>
  <c r="J303" i="5"/>
  <c r="BE303" i="5" s="1"/>
  <c r="J101" i="5"/>
  <c r="BI295" i="5"/>
  <c r="BH295" i="5"/>
  <c r="BG295" i="5"/>
  <c r="BF295" i="5"/>
  <c r="T295" i="5"/>
  <c r="R295" i="5"/>
  <c r="P295" i="5"/>
  <c r="BK295" i="5"/>
  <c r="BK276" i="5" s="1"/>
  <c r="J276" i="5" s="1"/>
  <c r="J100" i="5" s="1"/>
  <c r="J295" i="5"/>
  <c r="BE295" i="5"/>
  <c r="BI288" i="5"/>
  <c r="BH288" i="5"/>
  <c r="BG288" i="5"/>
  <c r="BF288" i="5"/>
  <c r="T288" i="5"/>
  <c r="R288" i="5"/>
  <c r="P288" i="5"/>
  <c r="BK288" i="5"/>
  <c r="J288" i="5"/>
  <c r="BE288" i="5" s="1"/>
  <c r="BI282" i="5"/>
  <c r="BH282" i="5"/>
  <c r="BG282" i="5"/>
  <c r="BF282" i="5"/>
  <c r="T282" i="5"/>
  <c r="R282" i="5"/>
  <c r="P282" i="5"/>
  <c r="BK282" i="5"/>
  <c r="J282" i="5"/>
  <c r="BE282" i="5"/>
  <c r="BI277" i="5"/>
  <c r="BH277" i="5"/>
  <c r="BG277" i="5"/>
  <c r="BF277" i="5"/>
  <c r="T277" i="5"/>
  <c r="T276" i="5" s="1"/>
  <c r="R277" i="5"/>
  <c r="P277" i="5"/>
  <c r="P276" i="5"/>
  <c r="BK277" i="5"/>
  <c r="J277" i="5"/>
  <c r="BE277" i="5"/>
  <c r="BI265" i="5"/>
  <c r="BH265" i="5"/>
  <c r="BG265" i="5"/>
  <c r="BF265" i="5"/>
  <c r="T265" i="5"/>
  <c r="R265" i="5"/>
  <c r="P265" i="5"/>
  <c r="BK265" i="5"/>
  <c r="J265" i="5"/>
  <c r="BE265" i="5"/>
  <c r="BI257" i="5"/>
  <c r="BH257" i="5"/>
  <c r="BG257" i="5"/>
  <c r="BF257" i="5"/>
  <c r="T257" i="5"/>
  <c r="R257" i="5"/>
  <c r="P257" i="5"/>
  <c r="BK257" i="5"/>
  <c r="J257" i="5"/>
  <c r="BE257" i="5"/>
  <c r="BI249" i="5"/>
  <c r="BH249" i="5"/>
  <c r="BG249" i="5"/>
  <c r="BF249" i="5"/>
  <c r="T249" i="5"/>
  <c r="R249" i="5"/>
  <c r="R204" i="5" s="1"/>
  <c r="P249" i="5"/>
  <c r="BK249" i="5"/>
  <c r="J249" i="5"/>
  <c r="BE249" i="5" s="1"/>
  <c r="BI241" i="5"/>
  <c r="BH241" i="5"/>
  <c r="BG241" i="5"/>
  <c r="BF241" i="5"/>
  <c r="T241" i="5"/>
  <c r="R241" i="5"/>
  <c r="P241" i="5"/>
  <c r="BK241" i="5"/>
  <c r="J241" i="5"/>
  <c r="BE241" i="5"/>
  <c r="BI226" i="5"/>
  <c r="BH226" i="5"/>
  <c r="BG226" i="5"/>
  <c r="BF226" i="5"/>
  <c r="T226" i="5"/>
  <c r="R226" i="5"/>
  <c r="P226" i="5"/>
  <c r="BK226" i="5"/>
  <c r="J226" i="5"/>
  <c r="BE226" i="5"/>
  <c r="BI209" i="5"/>
  <c r="BH209" i="5"/>
  <c r="BG209" i="5"/>
  <c r="BF209" i="5"/>
  <c r="T209" i="5"/>
  <c r="R209" i="5"/>
  <c r="P209" i="5"/>
  <c r="BK209" i="5"/>
  <c r="J209" i="5"/>
  <c r="BE209" i="5"/>
  <c r="BI205" i="5"/>
  <c r="BH205" i="5"/>
  <c r="BG205" i="5"/>
  <c r="BF205" i="5"/>
  <c r="T205" i="5"/>
  <c r="T204" i="5"/>
  <c r="R205" i="5"/>
  <c r="P205" i="5"/>
  <c r="P204" i="5" s="1"/>
  <c r="BK205" i="5"/>
  <c r="J205" i="5"/>
  <c r="BE205" i="5" s="1"/>
  <c r="BI200" i="5"/>
  <c r="BH200" i="5"/>
  <c r="BG200" i="5"/>
  <c r="BF200" i="5"/>
  <c r="T200" i="5"/>
  <c r="R200" i="5"/>
  <c r="P200" i="5"/>
  <c r="BK200" i="5"/>
  <c r="J200" i="5"/>
  <c r="BE200" i="5" s="1"/>
  <c r="BI196" i="5"/>
  <c r="BH196" i="5"/>
  <c r="BG196" i="5"/>
  <c r="BF196" i="5"/>
  <c r="T196" i="5"/>
  <c r="R196" i="5"/>
  <c r="P196" i="5"/>
  <c r="BK196" i="5"/>
  <c r="J196" i="5"/>
  <c r="BE196" i="5"/>
  <c r="BI185" i="5"/>
  <c r="BH185" i="5"/>
  <c r="BG185" i="5"/>
  <c r="BF185" i="5"/>
  <c r="T185" i="5"/>
  <c r="R185" i="5"/>
  <c r="P185" i="5"/>
  <c r="BK185" i="5"/>
  <c r="J185" i="5"/>
  <c r="BE185" i="5"/>
  <c r="BI180" i="5"/>
  <c r="BH180" i="5"/>
  <c r="BG180" i="5"/>
  <c r="BF180" i="5"/>
  <c r="T180" i="5"/>
  <c r="R180" i="5"/>
  <c r="P180" i="5"/>
  <c r="BK180" i="5"/>
  <c r="J180" i="5"/>
  <c r="BE180" i="5"/>
  <c r="BI176" i="5"/>
  <c r="BH176" i="5"/>
  <c r="BG176" i="5"/>
  <c r="BF176" i="5"/>
  <c r="T176" i="5"/>
  <c r="R176" i="5"/>
  <c r="P176" i="5"/>
  <c r="BK176" i="5"/>
  <c r="J176" i="5"/>
  <c r="BE176" i="5" s="1"/>
  <c r="BI168" i="5"/>
  <c r="BH168" i="5"/>
  <c r="BG168" i="5"/>
  <c r="BF168" i="5"/>
  <c r="T168" i="5"/>
  <c r="R168" i="5"/>
  <c r="R143" i="5" s="1"/>
  <c r="P168" i="5"/>
  <c r="BK168" i="5"/>
  <c r="J168" i="5"/>
  <c r="BE168" i="5"/>
  <c r="BI160" i="5"/>
  <c r="BH160" i="5"/>
  <c r="BG160" i="5"/>
  <c r="BF160" i="5"/>
  <c r="T160" i="5"/>
  <c r="R160" i="5"/>
  <c r="P160" i="5"/>
  <c r="BK160" i="5"/>
  <c r="J160" i="5"/>
  <c r="BE160" i="5"/>
  <c r="BI152" i="5"/>
  <c r="BH152" i="5"/>
  <c r="BG152" i="5"/>
  <c r="BF152" i="5"/>
  <c r="T152" i="5"/>
  <c r="R152" i="5"/>
  <c r="P152" i="5"/>
  <c r="BK152" i="5"/>
  <c r="J152" i="5"/>
  <c r="BE152" i="5"/>
  <c r="BI144" i="5"/>
  <c r="F37" i="5" s="1"/>
  <c r="BD98" i="1" s="1"/>
  <c r="BH144" i="5"/>
  <c r="BG144" i="5"/>
  <c r="F35" i="5"/>
  <c r="BB98" i="1" s="1"/>
  <c r="BF144" i="5"/>
  <c r="T144" i="5"/>
  <c r="T143" i="5"/>
  <c r="R144" i="5"/>
  <c r="P144" i="5"/>
  <c r="P143" i="5"/>
  <c r="P142" i="5" s="1"/>
  <c r="BK144" i="5"/>
  <c r="J144" i="5"/>
  <c r="BE144" i="5" s="1"/>
  <c r="J33" i="5" s="1"/>
  <c r="AV98" i="1" s="1"/>
  <c r="J138" i="5"/>
  <c r="J137" i="5"/>
  <c r="F137" i="5"/>
  <c r="F135" i="5"/>
  <c r="E133" i="5"/>
  <c r="J92" i="5"/>
  <c r="J91" i="5"/>
  <c r="F91" i="5"/>
  <c r="F89" i="5"/>
  <c r="E87" i="5"/>
  <c r="J18" i="5"/>
  <c r="E18" i="5"/>
  <c r="F138" i="5"/>
  <c r="F92" i="5"/>
  <c r="J17" i="5"/>
  <c r="J12" i="5"/>
  <c r="J135" i="5" s="1"/>
  <c r="E7" i="5"/>
  <c r="E131" i="5" s="1"/>
  <c r="J37" i="4"/>
  <c r="J36" i="4"/>
  <c r="AY97" i="1"/>
  <c r="J35" i="4"/>
  <c r="AX97" i="1"/>
  <c r="BI673" i="4"/>
  <c r="BH673" i="4"/>
  <c r="BG673" i="4"/>
  <c r="BF673" i="4"/>
  <c r="T673" i="4"/>
  <c r="T672" i="4"/>
  <c r="R673" i="4"/>
  <c r="R672" i="4"/>
  <c r="P673" i="4"/>
  <c r="P672" i="4" s="1"/>
  <c r="BK673" i="4"/>
  <c r="BK672" i="4"/>
  <c r="J672" i="4" s="1"/>
  <c r="J113" i="4" s="1"/>
  <c r="J673" i="4"/>
  <c r="BE673" i="4" s="1"/>
  <c r="BI641" i="4"/>
  <c r="BH641" i="4"/>
  <c r="BG641" i="4"/>
  <c r="BF641" i="4"/>
  <c r="T641" i="4"/>
  <c r="R641" i="4"/>
  <c r="P641" i="4"/>
  <c r="BK641" i="4"/>
  <c r="J641" i="4"/>
  <c r="BE641" i="4" s="1"/>
  <c r="BI610" i="4"/>
  <c r="BH610" i="4"/>
  <c r="BG610" i="4"/>
  <c r="BF610" i="4"/>
  <c r="T610" i="4"/>
  <c r="T609" i="4"/>
  <c r="R610" i="4"/>
  <c r="P610" i="4"/>
  <c r="P609" i="4"/>
  <c r="BK610" i="4"/>
  <c r="BK609" i="4"/>
  <c r="J609" i="4" s="1"/>
  <c r="J112" i="4" s="1"/>
  <c r="J610" i="4"/>
  <c r="BE610" i="4" s="1"/>
  <c r="BI608" i="4"/>
  <c r="BH608" i="4"/>
  <c r="BG608" i="4"/>
  <c r="BF608" i="4"/>
  <c r="T608" i="4"/>
  <c r="R608" i="4"/>
  <c r="P608" i="4"/>
  <c r="BK608" i="4"/>
  <c r="J608" i="4"/>
  <c r="BE608" i="4"/>
  <c r="BI601" i="4"/>
  <c r="BH601" i="4"/>
  <c r="BG601" i="4"/>
  <c r="BF601" i="4"/>
  <c r="T601" i="4"/>
  <c r="R601" i="4"/>
  <c r="P601" i="4"/>
  <c r="BK601" i="4"/>
  <c r="J601" i="4"/>
  <c r="BE601" i="4"/>
  <c r="BI600" i="4"/>
  <c r="BH600" i="4"/>
  <c r="BG600" i="4"/>
  <c r="BF600" i="4"/>
  <c r="T600" i="4"/>
  <c r="R600" i="4"/>
  <c r="P600" i="4"/>
  <c r="BK600" i="4"/>
  <c r="J600" i="4"/>
  <c r="BE600" i="4"/>
  <c r="BI587" i="4"/>
  <c r="BH587" i="4"/>
  <c r="BG587" i="4"/>
  <c r="BF587" i="4"/>
  <c r="T587" i="4"/>
  <c r="R587" i="4"/>
  <c r="P587" i="4"/>
  <c r="BK587" i="4"/>
  <c r="J587" i="4"/>
  <c r="BE587" i="4" s="1"/>
  <c r="BI586" i="4"/>
  <c r="BH586" i="4"/>
  <c r="BG586" i="4"/>
  <c r="BF586" i="4"/>
  <c r="T586" i="4"/>
  <c r="R586" i="4"/>
  <c r="R579" i="4" s="1"/>
  <c r="P586" i="4"/>
  <c r="BK586" i="4"/>
  <c r="J586" i="4"/>
  <c r="BE586" i="4"/>
  <c r="BI583" i="4"/>
  <c r="BH583" i="4"/>
  <c r="BG583" i="4"/>
  <c r="BF583" i="4"/>
  <c r="T583" i="4"/>
  <c r="R583" i="4"/>
  <c r="P583" i="4"/>
  <c r="BK583" i="4"/>
  <c r="J583" i="4"/>
  <c r="BE583" i="4"/>
  <c r="BI580" i="4"/>
  <c r="BH580" i="4"/>
  <c r="BG580" i="4"/>
  <c r="BF580" i="4"/>
  <c r="T580" i="4"/>
  <c r="T579" i="4"/>
  <c r="R580" i="4"/>
  <c r="P580" i="4"/>
  <c r="P579" i="4"/>
  <c r="BK580" i="4"/>
  <c r="J580" i="4"/>
  <c r="BE580" i="4" s="1"/>
  <c r="BI578" i="4"/>
  <c r="BH578" i="4"/>
  <c r="BG578" i="4"/>
  <c r="BF578" i="4"/>
  <c r="T578" i="4"/>
  <c r="R578" i="4"/>
  <c r="P578" i="4"/>
  <c r="BK578" i="4"/>
  <c r="J578" i="4"/>
  <c r="BE578" i="4"/>
  <c r="BI573" i="4"/>
  <c r="BH573" i="4"/>
  <c r="BG573" i="4"/>
  <c r="BF573" i="4"/>
  <c r="T573" i="4"/>
  <c r="R573" i="4"/>
  <c r="P573" i="4"/>
  <c r="BK573" i="4"/>
  <c r="J573" i="4"/>
  <c r="BE573" i="4" s="1"/>
  <c r="BI568" i="4"/>
  <c r="BH568" i="4"/>
  <c r="BG568" i="4"/>
  <c r="BF568" i="4"/>
  <c r="T568" i="4"/>
  <c r="R568" i="4"/>
  <c r="R560" i="4" s="1"/>
  <c r="P568" i="4"/>
  <c r="BK568" i="4"/>
  <c r="J568" i="4"/>
  <c r="BE568" i="4"/>
  <c r="BI562" i="4"/>
  <c r="BH562" i="4"/>
  <c r="BG562" i="4"/>
  <c r="BF562" i="4"/>
  <c r="T562" i="4"/>
  <c r="R562" i="4"/>
  <c r="P562" i="4"/>
  <c r="BK562" i="4"/>
  <c r="J562" i="4"/>
  <c r="BE562" i="4"/>
  <c r="BI561" i="4"/>
  <c r="BH561" i="4"/>
  <c r="BG561" i="4"/>
  <c r="BF561" i="4"/>
  <c r="T561" i="4"/>
  <c r="T560" i="4"/>
  <c r="R561" i="4"/>
  <c r="P561" i="4"/>
  <c r="P560" i="4"/>
  <c r="BK561" i="4"/>
  <c r="BK560" i="4" s="1"/>
  <c r="J560" i="4" s="1"/>
  <c r="J561" i="4"/>
  <c r="BE561" i="4" s="1"/>
  <c r="J110" i="4"/>
  <c r="BI559" i="4"/>
  <c r="BH559" i="4"/>
  <c r="BG559" i="4"/>
  <c r="BF559" i="4"/>
  <c r="T559" i="4"/>
  <c r="R559" i="4"/>
  <c r="P559" i="4"/>
  <c r="BK559" i="4"/>
  <c r="J559" i="4"/>
  <c r="BE559" i="4"/>
  <c r="BI558" i="4"/>
  <c r="BH558" i="4"/>
  <c r="BG558" i="4"/>
  <c r="BF558" i="4"/>
  <c r="T558" i="4"/>
  <c r="R558" i="4"/>
  <c r="P558" i="4"/>
  <c r="BK558" i="4"/>
  <c r="J558" i="4"/>
  <c r="BE558" i="4" s="1"/>
  <c r="BI555" i="4"/>
  <c r="BH555" i="4"/>
  <c r="BG555" i="4"/>
  <c r="BF555" i="4"/>
  <c r="T555" i="4"/>
  <c r="R555" i="4"/>
  <c r="P555" i="4"/>
  <c r="BK555" i="4"/>
  <c r="J555" i="4"/>
  <c r="BE555" i="4"/>
  <c r="BI554" i="4"/>
  <c r="BH554" i="4"/>
  <c r="BG554" i="4"/>
  <c r="BF554" i="4"/>
  <c r="T554" i="4"/>
  <c r="R554" i="4"/>
  <c r="P554" i="4"/>
  <c r="BK554" i="4"/>
  <c r="J554" i="4"/>
  <c r="BE554" i="4"/>
  <c r="BI552" i="4"/>
  <c r="BH552" i="4"/>
  <c r="BG552" i="4"/>
  <c r="BF552" i="4"/>
  <c r="T552" i="4"/>
  <c r="R552" i="4"/>
  <c r="P552" i="4"/>
  <c r="BK552" i="4"/>
  <c r="J552" i="4"/>
  <c r="BE552" i="4"/>
  <c r="BI551" i="4"/>
  <c r="BH551" i="4"/>
  <c r="BG551" i="4"/>
  <c r="BF551" i="4"/>
  <c r="T551" i="4"/>
  <c r="R551" i="4"/>
  <c r="P551" i="4"/>
  <c r="BK551" i="4"/>
  <c r="J551" i="4"/>
  <c r="BE551" i="4" s="1"/>
  <c r="BI549" i="4"/>
  <c r="BH549" i="4"/>
  <c r="BG549" i="4"/>
  <c r="BF549" i="4"/>
  <c r="T549" i="4"/>
  <c r="R549" i="4"/>
  <c r="P549" i="4"/>
  <c r="BK549" i="4"/>
  <c r="J549" i="4"/>
  <c r="BE549" i="4"/>
  <c r="BI548" i="4"/>
  <c r="BH548" i="4"/>
  <c r="BG548" i="4"/>
  <c r="BF548" i="4"/>
  <c r="T548" i="4"/>
  <c r="R548" i="4"/>
  <c r="P548" i="4"/>
  <c r="BK548" i="4"/>
  <c r="J548" i="4"/>
  <c r="BE548" i="4"/>
  <c r="BI546" i="4"/>
  <c r="BH546" i="4"/>
  <c r="BG546" i="4"/>
  <c r="BF546" i="4"/>
  <c r="T546" i="4"/>
  <c r="R546" i="4"/>
  <c r="P546" i="4"/>
  <c r="BK546" i="4"/>
  <c r="J546" i="4"/>
  <c r="BE546" i="4"/>
  <c r="BI545" i="4"/>
  <c r="BH545" i="4"/>
  <c r="BG545" i="4"/>
  <c r="BF545" i="4"/>
  <c r="T545" i="4"/>
  <c r="R545" i="4"/>
  <c r="P545" i="4"/>
  <c r="BK545" i="4"/>
  <c r="J545" i="4"/>
  <c r="BE545" i="4" s="1"/>
  <c r="BI543" i="4"/>
  <c r="BH543" i="4"/>
  <c r="BG543" i="4"/>
  <c r="BF543" i="4"/>
  <c r="T543" i="4"/>
  <c r="R543" i="4"/>
  <c r="P543" i="4"/>
  <c r="BK543" i="4"/>
  <c r="J543" i="4"/>
  <c r="BE543" i="4"/>
  <c r="BI534" i="4"/>
  <c r="BH534" i="4"/>
  <c r="BG534" i="4"/>
  <c r="BF534" i="4"/>
  <c r="T534" i="4"/>
  <c r="R534" i="4"/>
  <c r="P534" i="4"/>
  <c r="BK534" i="4"/>
  <c r="J534" i="4"/>
  <c r="BE534" i="4"/>
  <c r="BI522" i="4"/>
  <c r="BH522" i="4"/>
  <c r="BG522" i="4"/>
  <c r="BF522" i="4"/>
  <c r="T522" i="4"/>
  <c r="T521" i="4"/>
  <c r="R522" i="4"/>
  <c r="R521" i="4"/>
  <c r="P522" i="4"/>
  <c r="P521" i="4"/>
  <c r="BK522" i="4"/>
  <c r="BK521" i="4" s="1"/>
  <c r="J521" i="4" s="1"/>
  <c r="J109" i="4" s="1"/>
  <c r="J522" i="4"/>
  <c r="BE522" i="4" s="1"/>
  <c r="BI520" i="4"/>
  <c r="BH520" i="4"/>
  <c r="BG520" i="4"/>
  <c r="BF520" i="4"/>
  <c r="T520" i="4"/>
  <c r="R520" i="4"/>
  <c r="P520" i="4"/>
  <c r="BK520" i="4"/>
  <c r="J520" i="4"/>
  <c r="BE520" i="4"/>
  <c r="BI516" i="4"/>
  <c r="BH516" i="4"/>
  <c r="BG516" i="4"/>
  <c r="BF516" i="4"/>
  <c r="T516" i="4"/>
  <c r="R516" i="4"/>
  <c r="P516" i="4"/>
  <c r="BK516" i="4"/>
  <c r="J516" i="4"/>
  <c r="BE516" i="4" s="1"/>
  <c r="BI511" i="4"/>
  <c r="BH511" i="4"/>
  <c r="BG511" i="4"/>
  <c r="BF511" i="4"/>
  <c r="T511" i="4"/>
  <c r="R511" i="4"/>
  <c r="P511" i="4"/>
  <c r="BK511" i="4"/>
  <c r="J511" i="4"/>
  <c r="BE511" i="4"/>
  <c r="BI506" i="4"/>
  <c r="BH506" i="4"/>
  <c r="BG506" i="4"/>
  <c r="BF506" i="4"/>
  <c r="T506" i="4"/>
  <c r="R506" i="4"/>
  <c r="P506" i="4"/>
  <c r="BK506" i="4"/>
  <c r="J506" i="4"/>
  <c r="BE506" i="4"/>
  <c r="BI501" i="4"/>
  <c r="BH501" i="4"/>
  <c r="BG501" i="4"/>
  <c r="BF501" i="4"/>
  <c r="T501" i="4"/>
  <c r="R501" i="4"/>
  <c r="P501" i="4"/>
  <c r="BK501" i="4"/>
  <c r="BK495" i="4" s="1"/>
  <c r="J495" i="4" s="1"/>
  <c r="J108" i="4" s="1"/>
  <c r="J501" i="4"/>
  <c r="BE501" i="4"/>
  <c r="BI496" i="4"/>
  <c r="BH496" i="4"/>
  <c r="BG496" i="4"/>
  <c r="BF496" i="4"/>
  <c r="T496" i="4"/>
  <c r="T495" i="4"/>
  <c r="R496" i="4"/>
  <c r="R495" i="4"/>
  <c r="P496" i="4"/>
  <c r="P495" i="4" s="1"/>
  <c r="BK496" i="4"/>
  <c r="J496" i="4"/>
  <c r="BE496" i="4" s="1"/>
  <c r="BI494" i="4"/>
  <c r="BH494" i="4"/>
  <c r="BG494" i="4"/>
  <c r="BF494" i="4"/>
  <c r="T494" i="4"/>
  <c r="R494" i="4"/>
  <c r="R465" i="4" s="1"/>
  <c r="P494" i="4"/>
  <c r="BK494" i="4"/>
  <c r="J494" i="4"/>
  <c r="BE494" i="4" s="1"/>
  <c r="BI485" i="4"/>
  <c r="BH485" i="4"/>
  <c r="BG485" i="4"/>
  <c r="BF485" i="4"/>
  <c r="T485" i="4"/>
  <c r="R485" i="4"/>
  <c r="P485" i="4"/>
  <c r="BK485" i="4"/>
  <c r="J485" i="4"/>
  <c r="BE485" i="4"/>
  <c r="BI480" i="4"/>
  <c r="BH480" i="4"/>
  <c r="BG480" i="4"/>
  <c r="BF480" i="4"/>
  <c r="T480" i="4"/>
  <c r="R480" i="4"/>
  <c r="P480" i="4"/>
  <c r="BK480" i="4"/>
  <c r="J480" i="4"/>
  <c r="BE480" i="4"/>
  <c r="BI471" i="4"/>
  <c r="BH471" i="4"/>
  <c r="BG471" i="4"/>
  <c r="BF471" i="4"/>
  <c r="T471" i="4"/>
  <c r="R471" i="4"/>
  <c r="P471" i="4"/>
  <c r="BK471" i="4"/>
  <c r="J471" i="4"/>
  <c r="BE471" i="4"/>
  <c r="BI466" i="4"/>
  <c r="BH466" i="4"/>
  <c r="BG466" i="4"/>
  <c r="BF466" i="4"/>
  <c r="T466" i="4"/>
  <c r="T465" i="4"/>
  <c r="R466" i="4"/>
  <c r="P466" i="4"/>
  <c r="P465" i="4" s="1"/>
  <c r="BK466" i="4"/>
  <c r="J466" i="4"/>
  <c r="BE466" i="4" s="1"/>
  <c r="BI464" i="4"/>
  <c r="BH464" i="4"/>
  <c r="BG464" i="4"/>
  <c r="BF464" i="4"/>
  <c r="T464" i="4"/>
  <c r="R464" i="4"/>
  <c r="R446" i="4" s="1"/>
  <c r="P464" i="4"/>
  <c r="BK464" i="4"/>
  <c r="J464" i="4"/>
  <c r="BE464" i="4" s="1"/>
  <c r="BI458" i="4"/>
  <c r="BH458" i="4"/>
  <c r="BG458" i="4"/>
  <c r="BF458" i="4"/>
  <c r="T458" i="4"/>
  <c r="R458" i="4"/>
  <c r="P458" i="4"/>
  <c r="BK458" i="4"/>
  <c r="J458" i="4"/>
  <c r="BE458" i="4"/>
  <c r="BI452" i="4"/>
  <c r="BH452" i="4"/>
  <c r="BG452" i="4"/>
  <c r="BF452" i="4"/>
  <c r="T452" i="4"/>
  <c r="R452" i="4"/>
  <c r="P452" i="4"/>
  <c r="BK452" i="4"/>
  <c r="J452" i="4"/>
  <c r="BE452" i="4"/>
  <c r="BI451" i="4"/>
  <c r="BH451" i="4"/>
  <c r="BG451" i="4"/>
  <c r="BF451" i="4"/>
  <c r="T451" i="4"/>
  <c r="R451" i="4"/>
  <c r="P451" i="4"/>
  <c r="BK451" i="4"/>
  <c r="BK446" i="4" s="1"/>
  <c r="J446" i="4" s="1"/>
  <c r="J451" i="4"/>
  <c r="BE451" i="4"/>
  <c r="BI447" i="4"/>
  <c r="BH447" i="4"/>
  <c r="BG447" i="4"/>
  <c r="BF447" i="4"/>
  <c r="T447" i="4"/>
  <c r="T446" i="4"/>
  <c r="R447" i="4"/>
  <c r="P447" i="4"/>
  <c r="P446" i="4" s="1"/>
  <c r="BK447" i="4"/>
  <c r="J447" i="4"/>
  <c r="BE447" i="4" s="1"/>
  <c r="J106" i="4"/>
  <c r="BI445" i="4"/>
  <c r="BH445" i="4"/>
  <c r="BG445" i="4"/>
  <c r="BF445" i="4"/>
  <c r="T445" i="4"/>
  <c r="R445" i="4"/>
  <c r="P445" i="4"/>
  <c r="BK445" i="4"/>
  <c r="J445" i="4"/>
  <c r="BE445" i="4" s="1"/>
  <c r="BI443" i="4"/>
  <c r="BH443" i="4"/>
  <c r="BG443" i="4"/>
  <c r="BF443" i="4"/>
  <c r="T443" i="4"/>
  <c r="R443" i="4"/>
  <c r="P443" i="4"/>
  <c r="BK443" i="4"/>
  <c r="J443" i="4"/>
  <c r="BE443" i="4"/>
  <c r="BI439" i="4"/>
  <c r="BH439" i="4"/>
  <c r="BG439" i="4"/>
  <c r="BF439" i="4"/>
  <c r="T439" i="4"/>
  <c r="R439" i="4"/>
  <c r="P439" i="4"/>
  <c r="BK439" i="4"/>
  <c r="J439" i="4"/>
  <c r="BE439" i="4"/>
  <c r="BI435" i="4"/>
  <c r="BH435" i="4"/>
  <c r="BG435" i="4"/>
  <c r="BF435" i="4"/>
  <c r="T435" i="4"/>
  <c r="R435" i="4"/>
  <c r="P435" i="4"/>
  <c r="BK435" i="4"/>
  <c r="J435" i="4"/>
  <c r="BE435" i="4"/>
  <c r="BI432" i="4"/>
  <c r="BH432" i="4"/>
  <c r="BG432" i="4"/>
  <c r="BF432" i="4"/>
  <c r="T432" i="4"/>
  <c r="R432" i="4"/>
  <c r="P432" i="4"/>
  <c r="BK432" i="4"/>
  <c r="J432" i="4"/>
  <c r="BE432" i="4" s="1"/>
  <c r="BI428" i="4"/>
  <c r="BH428" i="4"/>
  <c r="BG428" i="4"/>
  <c r="BF428" i="4"/>
  <c r="T428" i="4"/>
  <c r="T427" i="4"/>
  <c r="T426" i="4" s="1"/>
  <c r="R428" i="4"/>
  <c r="P428" i="4"/>
  <c r="P427" i="4"/>
  <c r="BK428" i="4"/>
  <c r="J428" i="4"/>
  <c r="BE428" i="4"/>
  <c r="BI425" i="4"/>
  <c r="BH425" i="4"/>
  <c r="BG425" i="4"/>
  <c r="BF425" i="4"/>
  <c r="T425" i="4"/>
  <c r="T424" i="4"/>
  <c r="R425" i="4"/>
  <c r="R424" i="4"/>
  <c r="P425" i="4"/>
  <c r="P424" i="4" s="1"/>
  <c r="BK425" i="4"/>
  <c r="BK424" i="4"/>
  <c r="J424" i="4" s="1"/>
  <c r="J103" i="4" s="1"/>
  <c r="J425" i="4"/>
  <c r="BE425" i="4" s="1"/>
  <c r="BI421" i="4"/>
  <c r="BH421" i="4"/>
  <c r="BG421" i="4"/>
  <c r="BF421" i="4"/>
  <c r="T421" i="4"/>
  <c r="R421" i="4"/>
  <c r="P421" i="4"/>
  <c r="BK421" i="4"/>
  <c r="J421" i="4"/>
  <c r="BE421" i="4" s="1"/>
  <c r="BI418" i="4"/>
  <c r="BH418" i="4"/>
  <c r="BG418" i="4"/>
  <c r="BF418" i="4"/>
  <c r="T418" i="4"/>
  <c r="R418" i="4"/>
  <c r="P418" i="4"/>
  <c r="BK418" i="4"/>
  <c r="J418" i="4"/>
  <c r="BE418" i="4"/>
  <c r="BI415" i="4"/>
  <c r="BH415" i="4"/>
  <c r="BG415" i="4"/>
  <c r="BF415" i="4"/>
  <c r="T415" i="4"/>
  <c r="R415" i="4"/>
  <c r="P415" i="4"/>
  <c r="BK415" i="4"/>
  <c r="J415" i="4"/>
  <c r="BE415" i="4"/>
  <c r="BI411" i="4"/>
  <c r="BH411" i="4"/>
  <c r="BG411" i="4"/>
  <c r="BF411" i="4"/>
  <c r="T411" i="4"/>
  <c r="R411" i="4"/>
  <c r="P411" i="4"/>
  <c r="BK411" i="4"/>
  <c r="J411" i="4"/>
  <c r="BE411" i="4"/>
  <c r="BI410" i="4"/>
  <c r="BH410" i="4"/>
  <c r="BG410" i="4"/>
  <c r="BF410" i="4"/>
  <c r="T410" i="4"/>
  <c r="R410" i="4"/>
  <c r="P410" i="4"/>
  <c r="BK410" i="4"/>
  <c r="BK408" i="4" s="1"/>
  <c r="J408" i="4" s="1"/>
  <c r="J102" i="4" s="1"/>
  <c r="J410" i="4"/>
  <c r="BE410" i="4" s="1"/>
  <c r="BI409" i="4"/>
  <c r="BH409" i="4"/>
  <c r="BG409" i="4"/>
  <c r="BF409" i="4"/>
  <c r="T409" i="4"/>
  <c r="T408" i="4"/>
  <c r="R409" i="4"/>
  <c r="P409" i="4"/>
  <c r="P408" i="4"/>
  <c r="BK409" i="4"/>
  <c r="J409" i="4"/>
  <c r="BE409" i="4" s="1"/>
  <c r="BI390" i="4"/>
  <c r="BH390" i="4"/>
  <c r="BG390" i="4"/>
  <c r="BF390" i="4"/>
  <c r="T390" i="4"/>
  <c r="R390" i="4"/>
  <c r="P390" i="4"/>
  <c r="BK390" i="4"/>
  <c r="J390" i="4"/>
  <c r="BE390" i="4"/>
  <c r="BI386" i="4"/>
  <c r="BH386" i="4"/>
  <c r="BG386" i="4"/>
  <c r="BF386" i="4"/>
  <c r="T386" i="4"/>
  <c r="R386" i="4"/>
  <c r="P386" i="4"/>
  <c r="BK386" i="4"/>
  <c r="J386" i="4"/>
  <c r="BE386" i="4"/>
  <c r="BI379" i="4"/>
  <c r="BH379" i="4"/>
  <c r="BG379" i="4"/>
  <c r="BF379" i="4"/>
  <c r="T379" i="4"/>
  <c r="R379" i="4"/>
  <c r="P379" i="4"/>
  <c r="BK379" i="4"/>
  <c r="J379" i="4"/>
  <c r="BE379" i="4"/>
  <c r="BI374" i="4"/>
  <c r="BH374" i="4"/>
  <c r="BG374" i="4"/>
  <c r="BF374" i="4"/>
  <c r="T374" i="4"/>
  <c r="R374" i="4"/>
  <c r="P374" i="4"/>
  <c r="BK374" i="4"/>
  <c r="J374" i="4"/>
  <c r="BE374" i="4" s="1"/>
  <c r="BI369" i="4"/>
  <c r="BH369" i="4"/>
  <c r="BG369" i="4"/>
  <c r="BF369" i="4"/>
  <c r="T369" i="4"/>
  <c r="R369" i="4"/>
  <c r="P369" i="4"/>
  <c r="BK369" i="4"/>
  <c r="J369" i="4"/>
  <c r="BE369" i="4"/>
  <c r="BI364" i="4"/>
  <c r="BH364" i="4"/>
  <c r="BG364" i="4"/>
  <c r="BF364" i="4"/>
  <c r="T364" i="4"/>
  <c r="R364" i="4"/>
  <c r="P364" i="4"/>
  <c r="BK364" i="4"/>
  <c r="J364" i="4"/>
  <c r="BE364" i="4"/>
  <c r="BI363" i="4"/>
  <c r="BH363" i="4"/>
  <c r="BG363" i="4"/>
  <c r="BF363" i="4"/>
  <c r="T363" i="4"/>
  <c r="R363" i="4"/>
  <c r="P363" i="4"/>
  <c r="BK363" i="4"/>
  <c r="J363" i="4"/>
  <c r="BE363" i="4"/>
  <c r="BI358" i="4"/>
  <c r="BH358" i="4"/>
  <c r="BG358" i="4"/>
  <c r="BF358" i="4"/>
  <c r="T358" i="4"/>
  <c r="R358" i="4"/>
  <c r="P358" i="4"/>
  <c r="BK358" i="4"/>
  <c r="J358" i="4"/>
  <c r="BE358" i="4" s="1"/>
  <c r="BI353" i="4"/>
  <c r="BH353" i="4"/>
  <c r="BG353" i="4"/>
  <c r="BF353" i="4"/>
  <c r="T353" i="4"/>
  <c r="R353" i="4"/>
  <c r="P353" i="4"/>
  <c r="BK353" i="4"/>
  <c r="J353" i="4"/>
  <c r="BE353" i="4"/>
  <c r="BI348" i="4"/>
  <c r="BH348" i="4"/>
  <c r="BG348" i="4"/>
  <c r="BF348" i="4"/>
  <c r="T348" i="4"/>
  <c r="T347" i="4" s="1"/>
  <c r="R348" i="4"/>
  <c r="P348" i="4"/>
  <c r="P347" i="4"/>
  <c r="BK348" i="4"/>
  <c r="BK347" i="4"/>
  <c r="J347" i="4" s="1"/>
  <c r="J101" i="4" s="1"/>
  <c r="J348" i="4"/>
  <c r="BE348" i="4"/>
  <c r="BI343" i="4"/>
  <c r="BH343" i="4"/>
  <c r="BG343" i="4"/>
  <c r="BF343" i="4"/>
  <c r="T343" i="4"/>
  <c r="R343" i="4"/>
  <c r="P343" i="4"/>
  <c r="BK343" i="4"/>
  <c r="J343" i="4"/>
  <c r="BE343" i="4"/>
  <c r="BI339" i="4"/>
  <c r="BH339" i="4"/>
  <c r="BG339" i="4"/>
  <c r="BF339" i="4"/>
  <c r="T339" i="4"/>
  <c r="R339" i="4"/>
  <c r="P339" i="4"/>
  <c r="BK339" i="4"/>
  <c r="J339" i="4"/>
  <c r="BE339" i="4"/>
  <c r="BI335" i="4"/>
  <c r="BH335" i="4"/>
  <c r="BG335" i="4"/>
  <c r="BF335" i="4"/>
  <c r="T335" i="4"/>
  <c r="R335" i="4"/>
  <c r="P335" i="4"/>
  <c r="BK335" i="4"/>
  <c r="BK325" i="4" s="1"/>
  <c r="J325" i="4" s="1"/>
  <c r="J100" i="4" s="1"/>
  <c r="J335" i="4"/>
  <c r="BE335" i="4" s="1"/>
  <c r="BI326" i="4"/>
  <c r="BH326" i="4"/>
  <c r="BG326" i="4"/>
  <c r="BF326" i="4"/>
  <c r="T326" i="4"/>
  <c r="T325" i="4"/>
  <c r="R326" i="4"/>
  <c r="R325" i="4" s="1"/>
  <c r="P326" i="4"/>
  <c r="P325" i="4"/>
  <c r="BK326" i="4"/>
  <c r="J326" i="4"/>
  <c r="BE326" i="4" s="1"/>
  <c r="BI321" i="4"/>
  <c r="BH321" i="4"/>
  <c r="BG321" i="4"/>
  <c r="BF321" i="4"/>
  <c r="T321" i="4"/>
  <c r="R321" i="4"/>
  <c r="P321" i="4"/>
  <c r="BK321" i="4"/>
  <c r="J321" i="4"/>
  <c r="BE321" i="4"/>
  <c r="BI313" i="4"/>
  <c r="BH313" i="4"/>
  <c r="BG313" i="4"/>
  <c r="BF313" i="4"/>
  <c r="T313" i="4"/>
  <c r="R313" i="4"/>
  <c r="P313" i="4"/>
  <c r="BK313" i="4"/>
  <c r="J313" i="4"/>
  <c r="BE313" i="4"/>
  <c r="BI307" i="4"/>
  <c r="BH307" i="4"/>
  <c r="BG307" i="4"/>
  <c r="BF307" i="4"/>
  <c r="T307" i="4"/>
  <c r="R307" i="4"/>
  <c r="P307" i="4"/>
  <c r="BK307" i="4"/>
  <c r="J307" i="4"/>
  <c r="BE307" i="4"/>
  <c r="BI279" i="4"/>
  <c r="BH279" i="4"/>
  <c r="BG279" i="4"/>
  <c r="BF279" i="4"/>
  <c r="T279" i="4"/>
  <c r="R279" i="4"/>
  <c r="P279" i="4"/>
  <c r="BK279" i="4"/>
  <c r="BK274" i="4" s="1"/>
  <c r="J274" i="4" s="1"/>
  <c r="J99" i="4" s="1"/>
  <c r="J279" i="4"/>
  <c r="BE279" i="4" s="1"/>
  <c r="BI275" i="4"/>
  <c r="BH275" i="4"/>
  <c r="BG275" i="4"/>
  <c r="BF275" i="4"/>
  <c r="T275" i="4"/>
  <c r="T274" i="4"/>
  <c r="R275" i="4"/>
  <c r="P275" i="4"/>
  <c r="P274" i="4"/>
  <c r="BK275" i="4"/>
  <c r="J275" i="4"/>
  <c r="BE275" i="4" s="1"/>
  <c r="BI240" i="4"/>
  <c r="BH240" i="4"/>
  <c r="BG240" i="4"/>
  <c r="BF240" i="4"/>
  <c r="T240" i="4"/>
  <c r="R240" i="4"/>
  <c r="P240" i="4"/>
  <c r="BK240" i="4"/>
  <c r="J240" i="4"/>
  <c r="BE240" i="4"/>
  <c r="J33" i="4" s="1"/>
  <c r="AV97" i="1" s="1"/>
  <c r="BI232" i="4"/>
  <c r="BH232" i="4"/>
  <c r="BG232" i="4"/>
  <c r="BF232" i="4"/>
  <c r="T232" i="4"/>
  <c r="R232" i="4"/>
  <c r="P232" i="4"/>
  <c r="BK232" i="4"/>
  <c r="J232" i="4"/>
  <c r="BE232" i="4"/>
  <c r="BI228" i="4"/>
  <c r="BH228" i="4"/>
  <c r="BG228" i="4"/>
  <c r="BF228" i="4"/>
  <c r="T228" i="4"/>
  <c r="R228" i="4"/>
  <c r="P228" i="4"/>
  <c r="BK228" i="4"/>
  <c r="J228" i="4"/>
  <c r="BE228" i="4"/>
  <c r="BI224" i="4"/>
  <c r="BH224" i="4"/>
  <c r="BG224" i="4"/>
  <c r="BF224" i="4"/>
  <c r="T224" i="4"/>
  <c r="R224" i="4"/>
  <c r="P224" i="4"/>
  <c r="BK224" i="4"/>
  <c r="J224" i="4"/>
  <c r="BE224" i="4" s="1"/>
  <c r="BI220" i="4"/>
  <c r="BH220" i="4"/>
  <c r="BG220" i="4"/>
  <c r="BF220" i="4"/>
  <c r="T220" i="4"/>
  <c r="R220" i="4"/>
  <c r="P220" i="4"/>
  <c r="BK220" i="4"/>
  <c r="J220" i="4"/>
  <c r="BE220" i="4"/>
  <c r="BI192" i="4"/>
  <c r="BH192" i="4"/>
  <c r="BG192" i="4"/>
  <c r="BF192" i="4"/>
  <c r="T192" i="4"/>
  <c r="R192" i="4"/>
  <c r="P192" i="4"/>
  <c r="BK192" i="4"/>
  <c r="J192" i="4"/>
  <c r="BE192" i="4"/>
  <c r="BI164" i="4"/>
  <c r="BH164" i="4"/>
  <c r="BG164" i="4"/>
  <c r="BF164" i="4"/>
  <c r="T164" i="4"/>
  <c r="R164" i="4"/>
  <c r="P164" i="4"/>
  <c r="BK164" i="4"/>
  <c r="J164" i="4"/>
  <c r="BE164" i="4"/>
  <c r="BI136" i="4"/>
  <c r="F37" i="4" s="1"/>
  <c r="BD97" i="1" s="1"/>
  <c r="BH136" i="4"/>
  <c r="BG136" i="4"/>
  <c r="F35" i="4"/>
  <c r="BB97" i="1" s="1"/>
  <c r="BF136" i="4"/>
  <c r="T136" i="4"/>
  <c r="T135" i="4"/>
  <c r="T134" i="4" s="1"/>
  <c r="T133" i="4" s="1"/>
  <c r="R136" i="4"/>
  <c r="P136" i="4"/>
  <c r="P135" i="4"/>
  <c r="P134" i="4" s="1"/>
  <c r="BK136" i="4"/>
  <c r="J136" i="4"/>
  <c r="BE136" i="4" s="1"/>
  <c r="J130" i="4"/>
  <c r="J129" i="4"/>
  <c r="F129" i="4"/>
  <c r="F127" i="4"/>
  <c r="E125" i="4"/>
  <c r="J92" i="4"/>
  <c r="J91" i="4"/>
  <c r="F91" i="4"/>
  <c r="F89" i="4"/>
  <c r="E87" i="4"/>
  <c r="J18" i="4"/>
  <c r="E18" i="4"/>
  <c r="F130" i="4"/>
  <c r="F92" i="4"/>
  <c r="J17" i="4"/>
  <c r="J12" i="4"/>
  <c r="J127" i="4" s="1"/>
  <c r="E7" i="4"/>
  <c r="E123" i="4" s="1"/>
  <c r="E85" i="4"/>
  <c r="J37" i="3"/>
  <c r="J36" i="3"/>
  <c r="AY96" i="1"/>
  <c r="J35" i="3"/>
  <c r="AX96" i="1"/>
  <c r="BI369" i="3"/>
  <c r="BH369" i="3"/>
  <c r="BG369" i="3"/>
  <c r="BF369" i="3"/>
  <c r="T369" i="3"/>
  <c r="R369" i="3"/>
  <c r="P369" i="3"/>
  <c r="BK369" i="3"/>
  <c r="J369" i="3"/>
  <c r="BE369" i="3" s="1"/>
  <c r="BI358" i="3"/>
  <c r="BH358" i="3"/>
  <c r="BG358" i="3"/>
  <c r="BF358" i="3"/>
  <c r="T358" i="3"/>
  <c r="T357" i="3"/>
  <c r="R358" i="3"/>
  <c r="R357" i="3" s="1"/>
  <c r="P358" i="3"/>
  <c r="P357" i="3" s="1"/>
  <c r="BK358" i="3"/>
  <c r="BK357" i="3"/>
  <c r="J357" i="3"/>
  <c r="J108" i="3" s="1"/>
  <c r="J358" i="3"/>
  <c r="BE358" i="3"/>
  <c r="BI356" i="3"/>
  <c r="BH356" i="3"/>
  <c r="BG356" i="3"/>
  <c r="BF356" i="3"/>
  <c r="T356" i="3"/>
  <c r="R356" i="3"/>
  <c r="P356" i="3"/>
  <c r="BK356" i="3"/>
  <c r="J356" i="3"/>
  <c r="BE356" i="3" s="1"/>
  <c r="BI355" i="3"/>
  <c r="BH355" i="3"/>
  <c r="BG355" i="3"/>
  <c r="BF355" i="3"/>
  <c r="T355" i="3"/>
  <c r="R355" i="3"/>
  <c r="P355" i="3"/>
  <c r="BK355" i="3"/>
  <c r="J355" i="3"/>
  <c r="BE355" i="3"/>
  <c r="BI354" i="3"/>
  <c r="BH354" i="3"/>
  <c r="BG354" i="3"/>
  <c r="BF354" i="3"/>
  <c r="T354" i="3"/>
  <c r="T353" i="3" s="1"/>
  <c r="R354" i="3"/>
  <c r="R353" i="3"/>
  <c r="P354" i="3"/>
  <c r="BK354" i="3"/>
  <c r="BK353" i="3" s="1"/>
  <c r="J353" i="3" s="1"/>
  <c r="J107" i="3" s="1"/>
  <c r="J354" i="3"/>
  <c r="BE354" i="3"/>
  <c r="BI352" i="3"/>
  <c r="BH352" i="3"/>
  <c r="BG352" i="3"/>
  <c r="BF352" i="3"/>
  <c r="T352" i="3"/>
  <c r="R352" i="3"/>
  <c r="P352" i="3"/>
  <c r="BK352" i="3"/>
  <c r="BK349" i="3" s="1"/>
  <c r="J349" i="3" s="1"/>
  <c r="J106" i="3" s="1"/>
  <c r="J352" i="3"/>
  <c r="BE352" i="3" s="1"/>
  <c r="BI351" i="3"/>
  <c r="BH351" i="3"/>
  <c r="BG351" i="3"/>
  <c r="BF351" i="3"/>
  <c r="T351" i="3"/>
  <c r="R351" i="3"/>
  <c r="P351" i="3"/>
  <c r="BK351" i="3"/>
  <c r="J351" i="3"/>
  <c r="BE351" i="3" s="1"/>
  <c r="BI350" i="3"/>
  <c r="BH350" i="3"/>
  <c r="BG350" i="3"/>
  <c r="BF350" i="3"/>
  <c r="T350" i="3"/>
  <c r="T349" i="3" s="1"/>
  <c r="R350" i="3"/>
  <c r="R349" i="3" s="1"/>
  <c r="P350" i="3"/>
  <c r="P349" i="3" s="1"/>
  <c r="BK350" i="3"/>
  <c r="J350" i="3"/>
  <c r="BE350" i="3"/>
  <c r="BI348" i="3"/>
  <c r="BH348" i="3"/>
  <c r="BG348" i="3"/>
  <c r="BF348" i="3"/>
  <c r="T348" i="3"/>
  <c r="R348" i="3"/>
  <c r="P348" i="3"/>
  <c r="BK348" i="3"/>
  <c r="J348" i="3"/>
  <c r="BE348" i="3" s="1"/>
  <c r="BI345" i="3"/>
  <c r="BH345" i="3"/>
  <c r="BG345" i="3"/>
  <c r="BF345" i="3"/>
  <c r="T345" i="3"/>
  <c r="R345" i="3"/>
  <c r="P345" i="3"/>
  <c r="BK345" i="3"/>
  <c r="J345" i="3"/>
  <c r="BE345" i="3"/>
  <c r="BI344" i="3"/>
  <c r="BH344" i="3"/>
  <c r="BG344" i="3"/>
  <c r="BF344" i="3"/>
  <c r="T344" i="3"/>
  <c r="T343" i="3" s="1"/>
  <c r="R344" i="3"/>
  <c r="R343" i="3"/>
  <c r="P344" i="3"/>
  <c r="P343" i="3" s="1"/>
  <c r="BK344" i="3"/>
  <c r="BK343" i="3" s="1"/>
  <c r="J343" i="3" s="1"/>
  <c r="J105" i="3" s="1"/>
  <c r="J344" i="3"/>
  <c r="BE344" i="3"/>
  <c r="BI342" i="3"/>
  <c r="BH342" i="3"/>
  <c r="BG342" i="3"/>
  <c r="BF342" i="3"/>
  <c r="T342" i="3"/>
  <c r="T340" i="3" s="1"/>
  <c r="R342" i="3"/>
  <c r="P342" i="3"/>
  <c r="BK342" i="3"/>
  <c r="J342" i="3"/>
  <c r="BE342" i="3" s="1"/>
  <c r="BI341" i="3"/>
  <c r="BH341" i="3"/>
  <c r="BG341" i="3"/>
  <c r="BF341" i="3"/>
  <c r="T341" i="3"/>
  <c r="R341" i="3"/>
  <c r="R340" i="3"/>
  <c r="R339" i="3" s="1"/>
  <c r="P341" i="3"/>
  <c r="P340" i="3" s="1"/>
  <c r="BK341" i="3"/>
  <c r="BK340" i="3"/>
  <c r="J340" i="3" s="1"/>
  <c r="J104" i="3" s="1"/>
  <c r="J341" i="3"/>
  <c r="BE341" i="3" s="1"/>
  <c r="BI338" i="3"/>
  <c r="BH338" i="3"/>
  <c r="BG338" i="3"/>
  <c r="BF338" i="3"/>
  <c r="T338" i="3"/>
  <c r="T337" i="3" s="1"/>
  <c r="R338" i="3"/>
  <c r="R337" i="3"/>
  <c r="P338" i="3"/>
  <c r="P337" i="3" s="1"/>
  <c r="BK338" i="3"/>
  <c r="BK337" i="3" s="1"/>
  <c r="J337" i="3" s="1"/>
  <c r="J102" i="3" s="1"/>
  <c r="J338" i="3"/>
  <c r="BE338" i="3"/>
  <c r="BI335" i="3"/>
  <c r="BH335" i="3"/>
  <c r="BG335" i="3"/>
  <c r="BF335" i="3"/>
  <c r="T335" i="3"/>
  <c r="R335" i="3"/>
  <c r="P335" i="3"/>
  <c r="BK335" i="3"/>
  <c r="J335" i="3"/>
  <c r="BE335" i="3" s="1"/>
  <c r="BI333" i="3"/>
  <c r="BH333" i="3"/>
  <c r="BG333" i="3"/>
  <c r="BF333" i="3"/>
  <c r="T333" i="3"/>
  <c r="R333" i="3"/>
  <c r="P333" i="3"/>
  <c r="BK333" i="3"/>
  <c r="J333" i="3"/>
  <c r="BE333" i="3" s="1"/>
  <c r="BI330" i="3"/>
  <c r="BH330" i="3"/>
  <c r="BG330" i="3"/>
  <c r="BF330" i="3"/>
  <c r="T330" i="3"/>
  <c r="R330" i="3"/>
  <c r="P330" i="3"/>
  <c r="BK330" i="3"/>
  <c r="J330" i="3"/>
  <c r="BE330" i="3" s="1"/>
  <c r="BI329" i="3"/>
  <c r="BH329" i="3"/>
  <c r="BG329" i="3"/>
  <c r="BF329" i="3"/>
  <c r="T329" i="3"/>
  <c r="R329" i="3"/>
  <c r="P329" i="3"/>
  <c r="BK329" i="3"/>
  <c r="J329" i="3"/>
  <c r="BE329" i="3"/>
  <c r="BI328" i="3"/>
  <c r="BH328" i="3"/>
  <c r="BG328" i="3"/>
  <c r="BF328" i="3"/>
  <c r="T328" i="3"/>
  <c r="T327" i="3" s="1"/>
  <c r="R328" i="3"/>
  <c r="R327" i="3"/>
  <c r="P328" i="3"/>
  <c r="BK328" i="3"/>
  <c r="BK327" i="3" s="1"/>
  <c r="J327" i="3"/>
  <c r="J101" i="3" s="1"/>
  <c r="J328" i="3"/>
  <c r="BE328" i="3"/>
  <c r="BI323" i="3"/>
  <c r="BH323" i="3"/>
  <c r="BG323" i="3"/>
  <c r="BF323" i="3"/>
  <c r="T323" i="3"/>
  <c r="R323" i="3"/>
  <c r="P323" i="3"/>
  <c r="BK323" i="3"/>
  <c r="J323" i="3"/>
  <c r="BE323" i="3" s="1"/>
  <c r="BI315" i="3"/>
  <c r="BH315" i="3"/>
  <c r="BG315" i="3"/>
  <c r="BF315" i="3"/>
  <c r="T315" i="3"/>
  <c r="R315" i="3"/>
  <c r="P315" i="3"/>
  <c r="BK315" i="3"/>
  <c r="J315" i="3"/>
  <c r="BE315" i="3" s="1"/>
  <c r="BI310" i="3"/>
  <c r="BH310" i="3"/>
  <c r="BG310" i="3"/>
  <c r="BF310" i="3"/>
  <c r="T310" i="3"/>
  <c r="R310" i="3"/>
  <c r="P310" i="3"/>
  <c r="BK310" i="3"/>
  <c r="J310" i="3"/>
  <c r="BE310" i="3" s="1"/>
  <c r="BI306" i="3"/>
  <c r="BH306" i="3"/>
  <c r="BG306" i="3"/>
  <c r="BF306" i="3"/>
  <c r="T306" i="3"/>
  <c r="R306" i="3"/>
  <c r="P306" i="3"/>
  <c r="BK306" i="3"/>
  <c r="J306" i="3"/>
  <c r="BE306" i="3"/>
  <c r="BI301" i="3"/>
  <c r="BH301" i="3"/>
  <c r="BG301" i="3"/>
  <c r="BF301" i="3"/>
  <c r="T301" i="3"/>
  <c r="R301" i="3"/>
  <c r="P301" i="3"/>
  <c r="BK301" i="3"/>
  <c r="J301" i="3"/>
  <c r="BE301" i="3" s="1"/>
  <c r="BI296" i="3"/>
  <c r="BH296" i="3"/>
  <c r="BG296" i="3"/>
  <c r="BF296" i="3"/>
  <c r="T296" i="3"/>
  <c r="R296" i="3"/>
  <c r="P296" i="3"/>
  <c r="BK296" i="3"/>
  <c r="J296" i="3"/>
  <c r="BE296" i="3" s="1"/>
  <c r="BI288" i="3"/>
  <c r="BH288" i="3"/>
  <c r="BG288" i="3"/>
  <c r="BF288" i="3"/>
  <c r="T288" i="3"/>
  <c r="R288" i="3"/>
  <c r="P288" i="3"/>
  <c r="BK288" i="3"/>
  <c r="J288" i="3"/>
  <c r="BE288" i="3" s="1"/>
  <c r="BI280" i="3"/>
  <c r="BH280" i="3"/>
  <c r="BG280" i="3"/>
  <c r="BF280" i="3"/>
  <c r="T280" i="3"/>
  <c r="R280" i="3"/>
  <c r="P280" i="3"/>
  <c r="BK280" i="3"/>
  <c r="J280" i="3"/>
  <c r="BE280" i="3"/>
  <c r="BI272" i="3"/>
  <c r="BH272" i="3"/>
  <c r="BG272" i="3"/>
  <c r="BF272" i="3"/>
  <c r="T272" i="3"/>
  <c r="R272" i="3"/>
  <c r="P272" i="3"/>
  <c r="BK272" i="3"/>
  <c r="J272" i="3"/>
  <c r="BE272" i="3" s="1"/>
  <c r="BI264" i="3"/>
  <c r="BH264" i="3"/>
  <c r="BG264" i="3"/>
  <c r="BF264" i="3"/>
  <c r="T264" i="3"/>
  <c r="R264" i="3"/>
  <c r="P264" i="3"/>
  <c r="BK264" i="3"/>
  <c r="J264" i="3"/>
  <c r="BE264" i="3" s="1"/>
  <c r="BI256" i="3"/>
  <c r="BH256" i="3"/>
  <c r="BG256" i="3"/>
  <c r="BF256" i="3"/>
  <c r="T256" i="3"/>
  <c r="R256" i="3"/>
  <c r="P256" i="3"/>
  <c r="P247" i="3" s="1"/>
  <c r="BK256" i="3"/>
  <c r="J256" i="3"/>
  <c r="BE256" i="3" s="1"/>
  <c r="BI248" i="3"/>
  <c r="BH248" i="3"/>
  <c r="BG248" i="3"/>
  <c r="BF248" i="3"/>
  <c r="T248" i="3"/>
  <c r="R248" i="3"/>
  <c r="R247" i="3" s="1"/>
  <c r="P248" i="3"/>
  <c r="BK248" i="3"/>
  <c r="BK247" i="3" s="1"/>
  <c r="J247" i="3" s="1"/>
  <c r="J100" i="3" s="1"/>
  <c r="J248" i="3"/>
  <c r="BE248" i="3"/>
  <c r="BI230" i="3"/>
  <c r="BH230" i="3"/>
  <c r="BG230" i="3"/>
  <c r="BF230" i="3"/>
  <c r="T230" i="3"/>
  <c r="R230" i="3"/>
  <c r="P230" i="3"/>
  <c r="BK230" i="3"/>
  <c r="J230" i="3"/>
  <c r="BE230" i="3"/>
  <c r="BI213" i="3"/>
  <c r="BH213" i="3"/>
  <c r="BG213" i="3"/>
  <c r="BF213" i="3"/>
  <c r="T213" i="3"/>
  <c r="R213" i="3"/>
  <c r="P213" i="3"/>
  <c r="BK213" i="3"/>
  <c r="J213" i="3"/>
  <c r="BE213" i="3" s="1"/>
  <c r="BI201" i="3"/>
  <c r="BH201" i="3"/>
  <c r="BG201" i="3"/>
  <c r="BF201" i="3"/>
  <c r="T201" i="3"/>
  <c r="R201" i="3"/>
  <c r="P201" i="3"/>
  <c r="BK201" i="3"/>
  <c r="J201" i="3"/>
  <c r="BE201" i="3" s="1"/>
  <c r="BI197" i="3"/>
  <c r="BH197" i="3"/>
  <c r="BG197" i="3"/>
  <c r="BF197" i="3"/>
  <c r="T197" i="3"/>
  <c r="R197" i="3"/>
  <c r="P197" i="3"/>
  <c r="P191" i="3" s="1"/>
  <c r="BK197" i="3"/>
  <c r="J197" i="3"/>
  <c r="BE197" i="3" s="1"/>
  <c r="BI192" i="3"/>
  <c r="BH192" i="3"/>
  <c r="BG192" i="3"/>
  <c r="BF192" i="3"/>
  <c r="T192" i="3"/>
  <c r="T191" i="3" s="1"/>
  <c r="R192" i="3"/>
  <c r="R191" i="3" s="1"/>
  <c r="P192" i="3"/>
  <c r="BK192" i="3"/>
  <c r="BK191" i="3" s="1"/>
  <c r="J191" i="3" s="1"/>
  <c r="J99" i="3" s="1"/>
  <c r="J192" i="3"/>
  <c r="BE192" i="3"/>
  <c r="BI186" i="3"/>
  <c r="BH186" i="3"/>
  <c r="BG186" i="3"/>
  <c r="BF186" i="3"/>
  <c r="T186" i="3"/>
  <c r="R186" i="3"/>
  <c r="P186" i="3"/>
  <c r="BK186" i="3"/>
  <c r="J186" i="3"/>
  <c r="BE186" i="3"/>
  <c r="BI172" i="3"/>
  <c r="BH172" i="3"/>
  <c r="BG172" i="3"/>
  <c r="BF172" i="3"/>
  <c r="T172" i="3"/>
  <c r="R172" i="3"/>
  <c r="P172" i="3"/>
  <c r="BK172" i="3"/>
  <c r="J172" i="3"/>
  <c r="BE172" i="3" s="1"/>
  <c r="BI168" i="3"/>
  <c r="BH168" i="3"/>
  <c r="BG168" i="3"/>
  <c r="BF168" i="3"/>
  <c r="T168" i="3"/>
  <c r="R168" i="3"/>
  <c r="P168" i="3"/>
  <c r="BK168" i="3"/>
  <c r="J168" i="3"/>
  <c r="BE168" i="3" s="1"/>
  <c r="BI164" i="3"/>
  <c r="BH164" i="3"/>
  <c r="BG164" i="3"/>
  <c r="BF164" i="3"/>
  <c r="F34" i="3" s="1"/>
  <c r="BA96" i="1" s="1"/>
  <c r="T164" i="3"/>
  <c r="R164" i="3"/>
  <c r="P164" i="3"/>
  <c r="BK164" i="3"/>
  <c r="J164" i="3"/>
  <c r="BE164" i="3" s="1"/>
  <c r="BI153" i="3"/>
  <c r="BH153" i="3"/>
  <c r="F36" i="3" s="1"/>
  <c r="BC96" i="1" s="1"/>
  <c r="BG153" i="3"/>
  <c r="BF153" i="3"/>
  <c r="T153" i="3"/>
  <c r="R153" i="3"/>
  <c r="P153" i="3"/>
  <c r="BK153" i="3"/>
  <c r="J153" i="3"/>
  <c r="BE153" i="3"/>
  <c r="BI142" i="3"/>
  <c r="BH142" i="3"/>
  <c r="BG142" i="3"/>
  <c r="BF142" i="3"/>
  <c r="T142" i="3"/>
  <c r="R142" i="3"/>
  <c r="P142" i="3"/>
  <c r="BK142" i="3"/>
  <c r="BK130" i="3" s="1"/>
  <c r="J142" i="3"/>
  <c r="BE142" i="3" s="1"/>
  <c r="BI131" i="3"/>
  <c r="BH131" i="3"/>
  <c r="BG131" i="3"/>
  <c r="BF131" i="3"/>
  <c r="J34" i="3"/>
  <c r="AW96" i="1" s="1"/>
  <c r="T131" i="3"/>
  <c r="R131" i="3"/>
  <c r="R130" i="3" s="1"/>
  <c r="P131" i="3"/>
  <c r="P130" i="3" s="1"/>
  <c r="BK131" i="3"/>
  <c r="J131" i="3"/>
  <c r="BE131" i="3"/>
  <c r="J125" i="3"/>
  <c r="J124" i="3"/>
  <c r="F124" i="3"/>
  <c r="F122" i="3"/>
  <c r="E120" i="3"/>
  <c r="J92" i="3"/>
  <c r="J91" i="3"/>
  <c r="F91" i="3"/>
  <c r="F89" i="3"/>
  <c r="E87" i="3"/>
  <c r="J18" i="3"/>
  <c r="E18" i="3"/>
  <c r="F92" i="3" s="1"/>
  <c r="F125" i="3"/>
  <c r="J17" i="3"/>
  <c r="J12" i="3"/>
  <c r="J89" i="3" s="1"/>
  <c r="E7" i="3"/>
  <c r="E118" i="3" s="1"/>
  <c r="E85" i="3"/>
  <c r="J37" i="2"/>
  <c r="J36" i="2"/>
  <c r="AY95" i="1"/>
  <c r="J35" i="2"/>
  <c r="AX95" i="1" s="1"/>
  <c r="BI246" i="2"/>
  <c r="BH246" i="2"/>
  <c r="BG246" i="2"/>
  <c r="BF246" i="2"/>
  <c r="T246" i="2"/>
  <c r="T245" i="2"/>
  <c r="R246" i="2"/>
  <c r="R245" i="2" s="1"/>
  <c r="P246" i="2"/>
  <c r="P245" i="2" s="1"/>
  <c r="BK246" i="2"/>
  <c r="BK245" i="2" s="1"/>
  <c r="J245" i="2" s="1"/>
  <c r="J106" i="2" s="1"/>
  <c r="J246" i="2"/>
  <c r="BE246" i="2"/>
  <c r="BI241" i="2"/>
  <c r="BH241" i="2"/>
  <c r="BG241" i="2"/>
  <c r="BF241" i="2"/>
  <c r="T241" i="2"/>
  <c r="T240" i="2"/>
  <c r="R241" i="2"/>
  <c r="R240" i="2" s="1"/>
  <c r="P241" i="2"/>
  <c r="P240" i="2" s="1"/>
  <c r="BK241" i="2"/>
  <c r="BK240" i="2" s="1"/>
  <c r="J240" i="2" s="1"/>
  <c r="J105" i="2" s="1"/>
  <c r="J241" i="2"/>
  <c r="BE241" i="2"/>
  <c r="BI236" i="2"/>
  <c r="BH236" i="2"/>
  <c r="BG236" i="2"/>
  <c r="BF236" i="2"/>
  <c r="T236" i="2"/>
  <c r="T235" i="2"/>
  <c r="R236" i="2"/>
  <c r="R235" i="2" s="1"/>
  <c r="P236" i="2"/>
  <c r="P235" i="2" s="1"/>
  <c r="BK236" i="2"/>
  <c r="BK235" i="2" s="1"/>
  <c r="J235" i="2" s="1"/>
  <c r="J104" i="2" s="1"/>
  <c r="J236" i="2"/>
  <c r="BE236" i="2"/>
  <c r="BI231" i="2"/>
  <c r="BH231" i="2"/>
  <c r="BG231" i="2"/>
  <c r="BF231" i="2"/>
  <c r="T231" i="2"/>
  <c r="R231" i="2"/>
  <c r="P231" i="2"/>
  <c r="BK231" i="2"/>
  <c r="J231" i="2"/>
  <c r="BE231" i="2" s="1"/>
  <c r="BI227" i="2"/>
  <c r="BH227" i="2"/>
  <c r="BG227" i="2"/>
  <c r="BF227" i="2"/>
  <c r="T227" i="2"/>
  <c r="T226" i="2" s="1"/>
  <c r="R227" i="2"/>
  <c r="R226" i="2" s="1"/>
  <c r="P227" i="2"/>
  <c r="P226" i="2" s="1"/>
  <c r="BK227" i="2"/>
  <c r="BK226" i="2"/>
  <c r="J226" i="2"/>
  <c r="J103" i="2" s="1"/>
  <c r="J227" i="2"/>
  <c r="BE227" i="2"/>
  <c r="BI221" i="2"/>
  <c r="BH221" i="2"/>
  <c r="BG221" i="2"/>
  <c r="BF221" i="2"/>
  <c r="T221" i="2"/>
  <c r="T220" i="2" s="1"/>
  <c r="R221" i="2"/>
  <c r="R220" i="2"/>
  <c r="P221" i="2"/>
  <c r="P220" i="2"/>
  <c r="BK221" i="2"/>
  <c r="BK220" i="2"/>
  <c r="J220" i="2" s="1"/>
  <c r="J102" i="2" s="1"/>
  <c r="J221" i="2"/>
  <c r="BE221" i="2"/>
  <c r="BI216" i="2"/>
  <c r="BH216" i="2"/>
  <c r="BG216" i="2"/>
  <c r="BF216" i="2"/>
  <c r="T216" i="2"/>
  <c r="R216" i="2"/>
  <c r="P216" i="2"/>
  <c r="BK216" i="2"/>
  <c r="J216" i="2"/>
  <c r="BE216" i="2" s="1"/>
  <c r="BI213" i="2"/>
  <c r="BH213" i="2"/>
  <c r="BG213" i="2"/>
  <c r="BF213" i="2"/>
  <c r="T213" i="2"/>
  <c r="R213" i="2"/>
  <c r="P213" i="2"/>
  <c r="BK213" i="2"/>
  <c r="J213" i="2"/>
  <c r="BE213" i="2" s="1"/>
  <c r="BI212" i="2"/>
  <c r="BH212" i="2"/>
  <c r="BG212" i="2"/>
  <c r="BF212" i="2"/>
  <c r="T212" i="2"/>
  <c r="R212" i="2"/>
  <c r="P212" i="2"/>
  <c r="BK212" i="2"/>
  <c r="J212" i="2"/>
  <c r="BE212" i="2"/>
  <c r="BI211" i="2"/>
  <c r="BH211" i="2"/>
  <c r="BG211" i="2"/>
  <c r="BF211" i="2"/>
  <c r="T211" i="2"/>
  <c r="T210" i="2" s="1"/>
  <c r="R211" i="2"/>
  <c r="R210" i="2"/>
  <c r="P211" i="2"/>
  <c r="P210" i="2" s="1"/>
  <c r="BK211" i="2"/>
  <c r="BK210" i="2" s="1"/>
  <c r="J210" i="2" s="1"/>
  <c r="J100" i="2" s="1"/>
  <c r="J211" i="2"/>
  <c r="BE211" i="2"/>
  <c r="BI206" i="2"/>
  <c r="BH206" i="2"/>
  <c r="BG206" i="2"/>
  <c r="BF206" i="2"/>
  <c r="T206" i="2"/>
  <c r="R206" i="2"/>
  <c r="P206" i="2"/>
  <c r="BK206" i="2"/>
  <c r="J206" i="2"/>
  <c r="BE206" i="2" s="1"/>
  <c r="BI202" i="2"/>
  <c r="BH202" i="2"/>
  <c r="BG202" i="2"/>
  <c r="BF202" i="2"/>
  <c r="T202" i="2"/>
  <c r="R202" i="2"/>
  <c r="P202" i="2"/>
  <c r="BK202" i="2"/>
  <c r="J202" i="2"/>
  <c r="BE202" i="2" s="1"/>
  <c r="BI197" i="2"/>
  <c r="BH197" i="2"/>
  <c r="BG197" i="2"/>
  <c r="BF197" i="2"/>
  <c r="T197" i="2"/>
  <c r="R197" i="2"/>
  <c r="P197" i="2"/>
  <c r="BK197" i="2"/>
  <c r="J197" i="2"/>
  <c r="BE197" i="2" s="1"/>
  <c r="BI193" i="2"/>
  <c r="BH193" i="2"/>
  <c r="BG193" i="2"/>
  <c r="BF193" i="2"/>
  <c r="T193" i="2"/>
  <c r="R193" i="2"/>
  <c r="P193" i="2"/>
  <c r="BK193" i="2"/>
  <c r="J193" i="2"/>
  <c r="BE193" i="2"/>
  <c r="BI189" i="2"/>
  <c r="BH189" i="2"/>
  <c r="BG189" i="2"/>
  <c r="BF189" i="2"/>
  <c r="T189" i="2"/>
  <c r="R189" i="2"/>
  <c r="P189" i="2"/>
  <c r="BK189" i="2"/>
  <c r="J189" i="2"/>
  <c r="BE189" i="2" s="1"/>
  <c r="BI185" i="2"/>
  <c r="BH185" i="2"/>
  <c r="BG185" i="2"/>
  <c r="BF185" i="2"/>
  <c r="T185" i="2"/>
  <c r="R185" i="2"/>
  <c r="P185" i="2"/>
  <c r="BK185" i="2"/>
  <c r="J185" i="2"/>
  <c r="BE185" i="2" s="1"/>
  <c r="BI181" i="2"/>
  <c r="BH181" i="2"/>
  <c r="BG181" i="2"/>
  <c r="BF181" i="2"/>
  <c r="T181" i="2"/>
  <c r="R181" i="2"/>
  <c r="P181" i="2"/>
  <c r="BK181" i="2"/>
  <c r="J181" i="2"/>
  <c r="BE181" i="2" s="1"/>
  <c r="BI173" i="2"/>
  <c r="BH173" i="2"/>
  <c r="BG173" i="2"/>
  <c r="BF173" i="2"/>
  <c r="T173" i="2"/>
  <c r="R173" i="2"/>
  <c r="P173" i="2"/>
  <c r="BK173" i="2"/>
  <c r="J173" i="2"/>
  <c r="BE173" i="2"/>
  <c r="BI169" i="2"/>
  <c r="BH169" i="2"/>
  <c r="BG169" i="2"/>
  <c r="BF169" i="2"/>
  <c r="T169" i="2"/>
  <c r="R169" i="2"/>
  <c r="P169" i="2"/>
  <c r="BK169" i="2"/>
  <c r="J169" i="2"/>
  <c r="BE169" i="2" s="1"/>
  <c r="BI165" i="2"/>
  <c r="BH165" i="2"/>
  <c r="BG165" i="2"/>
  <c r="BF165" i="2"/>
  <c r="T165" i="2"/>
  <c r="R165" i="2"/>
  <c r="R164" i="2" s="1"/>
  <c r="P165" i="2"/>
  <c r="P164" i="2" s="1"/>
  <c r="BK165" i="2"/>
  <c r="BK164" i="2" s="1"/>
  <c r="J164" i="2" s="1"/>
  <c r="J99" i="2" s="1"/>
  <c r="J165" i="2"/>
  <c r="BE165" i="2"/>
  <c r="BI159" i="2"/>
  <c r="BH159" i="2"/>
  <c r="BG159" i="2"/>
  <c r="BF159" i="2"/>
  <c r="T159" i="2"/>
  <c r="R159" i="2"/>
  <c r="P159" i="2"/>
  <c r="BK159" i="2"/>
  <c r="J159" i="2"/>
  <c r="BE159" i="2" s="1"/>
  <c r="BI154" i="2"/>
  <c r="BH154" i="2"/>
  <c r="BG154" i="2"/>
  <c r="BF154" i="2"/>
  <c r="T154" i="2"/>
  <c r="R154" i="2"/>
  <c r="P154" i="2"/>
  <c r="BK154" i="2"/>
  <c r="J154" i="2"/>
  <c r="BE154" i="2" s="1"/>
  <c r="BI149" i="2"/>
  <c r="BH149" i="2"/>
  <c r="BG149" i="2"/>
  <c r="BF149" i="2"/>
  <c r="T149" i="2"/>
  <c r="R149" i="2"/>
  <c r="P149" i="2"/>
  <c r="BK149" i="2"/>
  <c r="J149" i="2"/>
  <c r="BE149" i="2"/>
  <c r="BI144" i="2"/>
  <c r="BH144" i="2"/>
  <c r="BG144" i="2"/>
  <c r="BF144" i="2"/>
  <c r="T144" i="2"/>
  <c r="R144" i="2"/>
  <c r="P144" i="2"/>
  <c r="BK144" i="2"/>
  <c r="J144" i="2"/>
  <c r="BE144" i="2" s="1"/>
  <c r="BI139" i="2"/>
  <c r="BH139" i="2"/>
  <c r="BG139" i="2"/>
  <c r="BF139" i="2"/>
  <c r="T139" i="2"/>
  <c r="R139" i="2"/>
  <c r="P139" i="2"/>
  <c r="BK139" i="2"/>
  <c r="J139" i="2"/>
  <c r="BE139" i="2" s="1"/>
  <c r="BI134" i="2"/>
  <c r="F37" i="2" s="1"/>
  <c r="BD95" i="1" s="1"/>
  <c r="BH134" i="2"/>
  <c r="BG134" i="2"/>
  <c r="BF134" i="2"/>
  <c r="T134" i="2"/>
  <c r="R134" i="2"/>
  <c r="P134" i="2"/>
  <c r="BK134" i="2"/>
  <c r="J134" i="2"/>
  <c r="BE134" i="2" s="1"/>
  <c r="BI129" i="2"/>
  <c r="BH129" i="2"/>
  <c r="F36" i="2"/>
  <c r="BC95" i="1" s="1"/>
  <c r="BG129" i="2"/>
  <c r="BF129" i="2"/>
  <c r="J34" i="2"/>
  <c r="AW95" i="1" s="1"/>
  <c r="F34" i="2"/>
  <c r="BA95" i="1" s="1"/>
  <c r="T129" i="2"/>
  <c r="T128" i="2" s="1"/>
  <c r="R129" i="2"/>
  <c r="R128" i="2" s="1"/>
  <c r="R127" i="2" s="1"/>
  <c r="P129" i="2"/>
  <c r="P128" i="2" s="1"/>
  <c r="BK129" i="2"/>
  <c r="BK128" i="2"/>
  <c r="J128" i="2" s="1"/>
  <c r="J98" i="2" s="1"/>
  <c r="J129" i="2"/>
  <c r="BE129" i="2"/>
  <c r="J123" i="2"/>
  <c r="J122" i="2"/>
  <c r="F122" i="2"/>
  <c r="F120" i="2"/>
  <c r="E118" i="2"/>
  <c r="J92" i="2"/>
  <c r="J91" i="2"/>
  <c r="F91" i="2"/>
  <c r="F89" i="2"/>
  <c r="E87" i="2"/>
  <c r="J18" i="2"/>
  <c r="E18" i="2"/>
  <c r="F92" i="2" s="1"/>
  <c r="F123" i="2"/>
  <c r="J17" i="2"/>
  <c r="J12" i="2"/>
  <c r="J89" i="2" s="1"/>
  <c r="E7" i="2"/>
  <c r="E116" i="2"/>
  <c r="E85" i="2"/>
  <c r="AS94" i="1"/>
  <c r="L90" i="1"/>
  <c r="AM90" i="1"/>
  <c r="AM89" i="1"/>
  <c r="L89" i="1"/>
  <c r="AM87" i="1"/>
  <c r="L87" i="1"/>
  <c r="L85" i="1"/>
  <c r="L84" i="1"/>
  <c r="J120" i="2" l="1"/>
  <c r="J115" i="9"/>
  <c r="J89" i="7"/>
  <c r="J115" i="12"/>
  <c r="J89" i="4"/>
  <c r="J122" i="3"/>
  <c r="BK127" i="2"/>
  <c r="R219" i="2"/>
  <c r="R126" i="2" s="1"/>
  <c r="P353" i="3"/>
  <c r="P339" i="3" s="1"/>
  <c r="BK1226" i="5"/>
  <c r="J1226" i="5" s="1"/>
  <c r="J112" i="5" s="1"/>
  <c r="T219" i="2"/>
  <c r="R129" i="3"/>
  <c r="R128" i="3" s="1"/>
  <c r="R135" i="4"/>
  <c r="F35" i="2"/>
  <c r="BB95" i="1" s="1"/>
  <c r="P129" i="3"/>
  <c r="F37" i="3"/>
  <c r="BD96" i="1" s="1"/>
  <c r="BD94" i="1" s="1"/>
  <c r="W33" i="1" s="1"/>
  <c r="BK219" i="2"/>
  <c r="J219" i="2" s="1"/>
  <c r="J101" i="2" s="1"/>
  <c r="T130" i="3"/>
  <c r="J130" i="3"/>
  <c r="J98" i="3" s="1"/>
  <c r="BK129" i="3"/>
  <c r="P909" i="5"/>
  <c r="P141" i="5" s="1"/>
  <c r="AU98" i="1" s="1"/>
  <c r="J33" i="2"/>
  <c r="AV95" i="1" s="1"/>
  <c r="AT95" i="1" s="1"/>
  <c r="F33" i="2"/>
  <c r="AZ95" i="1" s="1"/>
  <c r="P127" i="2"/>
  <c r="T164" i="2"/>
  <c r="T127" i="2" s="1"/>
  <c r="T126" i="2" s="1"/>
  <c r="P219" i="2"/>
  <c r="J33" i="3"/>
  <c r="AV96" i="1" s="1"/>
  <c r="AT96" i="1" s="1"/>
  <c r="P327" i="3"/>
  <c r="T339" i="3"/>
  <c r="BK339" i="3"/>
  <c r="J339" i="3" s="1"/>
  <c r="J103" i="3" s="1"/>
  <c r="F35" i="3"/>
  <c r="BB96" i="1" s="1"/>
  <c r="T247" i="3"/>
  <c r="F34" i="4"/>
  <c r="BA97" i="1" s="1"/>
  <c r="BA94" i="1" s="1"/>
  <c r="R347" i="4"/>
  <c r="BK427" i="4"/>
  <c r="R609" i="4"/>
  <c r="BK339" i="5"/>
  <c r="J339" i="5" s="1"/>
  <c r="J102" i="5" s="1"/>
  <c r="BK405" i="7"/>
  <c r="J405" i="7" s="1"/>
  <c r="J102" i="7" s="1"/>
  <c r="J34" i="4"/>
  <c r="AW97" i="1" s="1"/>
  <c r="AT97" i="1" s="1"/>
  <c r="R274" i="4"/>
  <c r="R408" i="4"/>
  <c r="P426" i="4"/>
  <c r="P133" i="4" s="1"/>
  <c r="AU97" i="1" s="1"/>
  <c r="BK143" i="5"/>
  <c r="F34" i="5"/>
  <c r="BA98" i="1" s="1"/>
  <c r="BK204" i="5"/>
  <c r="J204" i="5" s="1"/>
  <c r="J99" i="5" s="1"/>
  <c r="R276" i="5"/>
  <c r="BK910" i="5"/>
  <c r="BK136" i="6"/>
  <c r="F34" i="6"/>
  <c r="BA99" i="1" s="1"/>
  <c r="BK199" i="6"/>
  <c r="J199" i="6" s="1"/>
  <c r="J99" i="6" s="1"/>
  <c r="BK246" i="6"/>
  <c r="J246" i="6" s="1"/>
  <c r="J100" i="6" s="1"/>
  <c r="BK529" i="6"/>
  <c r="J529" i="6" s="1"/>
  <c r="J107" i="6" s="1"/>
  <c r="J33" i="7"/>
  <c r="AV100" i="1" s="1"/>
  <c r="T129" i="7"/>
  <c r="F33" i="10"/>
  <c r="AZ103" i="1" s="1"/>
  <c r="J33" i="10"/>
  <c r="AV103" i="1" s="1"/>
  <c r="F33" i="3"/>
  <c r="AZ96" i="1" s="1"/>
  <c r="BK465" i="4"/>
  <c r="J465" i="4" s="1"/>
  <c r="J107" i="4" s="1"/>
  <c r="J89" i="5"/>
  <c r="R1269" i="5"/>
  <c r="R909" i="5" s="1"/>
  <c r="BK130" i="7"/>
  <c r="F34" i="7"/>
  <c r="BA100" i="1" s="1"/>
  <c r="J34" i="7"/>
  <c r="AW100" i="1" s="1"/>
  <c r="BK315" i="7"/>
  <c r="J315" i="7" s="1"/>
  <c r="J100" i="7" s="1"/>
  <c r="BK424" i="7"/>
  <c r="J424" i="7" s="1"/>
  <c r="J104" i="7" s="1"/>
  <c r="J425" i="7"/>
  <c r="J105" i="7" s="1"/>
  <c r="R509" i="6"/>
  <c r="R508" i="6" s="1"/>
  <c r="BK571" i="6"/>
  <c r="J571" i="6" s="1"/>
  <c r="J109" i="6" s="1"/>
  <c r="F125" i="7"/>
  <c r="F92" i="7"/>
  <c r="BK242" i="7"/>
  <c r="J242" i="7" s="1"/>
  <c r="J99" i="7" s="1"/>
  <c r="T133" i="8"/>
  <c r="T132" i="8" s="1"/>
  <c r="BK1269" i="5"/>
  <c r="J1269" i="5" s="1"/>
  <c r="J113" i="5" s="1"/>
  <c r="F36" i="4"/>
  <c r="BC97" i="1" s="1"/>
  <c r="BC94" i="1" s="1"/>
  <c r="R427" i="4"/>
  <c r="BK579" i="4"/>
  <c r="J579" i="4" s="1"/>
  <c r="J111" i="4" s="1"/>
  <c r="F36" i="5"/>
  <c r="BC98" i="1" s="1"/>
  <c r="R885" i="5"/>
  <c r="T909" i="5"/>
  <c r="R1087" i="5"/>
  <c r="R1321" i="5"/>
  <c r="F36" i="6"/>
  <c r="BC99" i="1" s="1"/>
  <c r="R459" i="6"/>
  <c r="R135" i="6" s="1"/>
  <c r="R134" i="6" s="1"/>
  <c r="T508" i="6"/>
  <c r="T134" i="6" s="1"/>
  <c r="J509" i="6"/>
  <c r="J106" i="6" s="1"/>
  <c r="F36" i="7"/>
  <c r="BC100" i="1" s="1"/>
  <c r="BK135" i="4"/>
  <c r="F33" i="5"/>
  <c r="AZ98" i="1" s="1"/>
  <c r="T142" i="5"/>
  <c r="T141" i="5" s="1"/>
  <c r="R129" i="7"/>
  <c r="BK133" i="8"/>
  <c r="J134" i="8"/>
  <c r="J98" i="8" s="1"/>
  <c r="F33" i="4"/>
  <c r="AZ97" i="1" s="1"/>
  <c r="J34" i="5"/>
  <c r="AW98" i="1" s="1"/>
  <c r="AT98" i="1" s="1"/>
  <c r="R142" i="5"/>
  <c r="R647" i="5"/>
  <c r="J128" i="6"/>
  <c r="J89" i="6"/>
  <c r="F33" i="6"/>
  <c r="AZ99" i="1" s="1"/>
  <c r="J33" i="6"/>
  <c r="AV99" i="1" s="1"/>
  <c r="AT99" i="1" s="1"/>
  <c r="J34" i="6"/>
  <c r="AW99" i="1" s="1"/>
  <c r="J126" i="8"/>
  <c r="J89" i="8"/>
  <c r="T122" i="9"/>
  <c r="T121" i="9" s="1"/>
  <c r="J33" i="9"/>
  <c r="AV102" i="1" s="1"/>
  <c r="AT102" i="1" s="1"/>
  <c r="F33" i="9"/>
  <c r="AZ102" i="1" s="1"/>
  <c r="J123" i="9"/>
  <c r="J98" i="9" s="1"/>
  <c r="R425" i="7"/>
  <c r="R424" i="7" s="1"/>
  <c r="J33" i="8"/>
  <c r="AV101" i="1" s="1"/>
  <c r="AT101" i="1" s="1"/>
  <c r="P134" i="8"/>
  <c r="P133" i="8" s="1"/>
  <c r="P132" i="8" s="1"/>
  <c r="AU101" i="1" s="1"/>
  <c r="P121" i="10"/>
  <c r="P120" i="10" s="1"/>
  <c r="AU103" i="1" s="1"/>
  <c r="T121" i="10"/>
  <c r="T120" i="10" s="1"/>
  <c r="E85" i="5"/>
  <c r="E85" i="6"/>
  <c r="T425" i="7"/>
  <c r="T424" i="7" s="1"/>
  <c r="F35" i="8"/>
  <c r="BB101" i="1" s="1"/>
  <c r="P122" i="9"/>
  <c r="P121" i="9" s="1"/>
  <c r="AU102" i="1" s="1"/>
  <c r="R123" i="9"/>
  <c r="R122" i="9" s="1"/>
  <c r="R121" i="9" s="1"/>
  <c r="P126" i="11"/>
  <c r="P125" i="11" s="1"/>
  <c r="P124" i="11" s="1"/>
  <c r="AU104" i="1" s="1"/>
  <c r="BK121" i="10"/>
  <c r="F37" i="10"/>
  <c r="BD103" i="1" s="1"/>
  <c r="T227" i="11"/>
  <c r="P227" i="11"/>
  <c r="BK122" i="12"/>
  <c r="J33" i="11"/>
  <c r="AV104" i="1" s="1"/>
  <c r="AT104" i="1" s="1"/>
  <c r="F33" i="11"/>
  <c r="AZ104" i="1" s="1"/>
  <c r="F35" i="12"/>
  <c r="BB105" i="1" s="1"/>
  <c r="BK157" i="9"/>
  <c r="J157" i="9" s="1"/>
  <c r="J101" i="9" s="1"/>
  <c r="J34" i="10"/>
  <c r="AW103" i="1" s="1"/>
  <c r="T132" i="10"/>
  <c r="T126" i="11"/>
  <c r="P184" i="11"/>
  <c r="P122" i="12"/>
  <c r="P121" i="12" s="1"/>
  <c r="AU105" i="1" s="1"/>
  <c r="F34" i="9"/>
  <c r="BA102" i="1" s="1"/>
  <c r="E110" i="10"/>
  <c r="E85" i="10"/>
  <c r="P124" i="10"/>
  <c r="J125" i="11"/>
  <c r="J97" i="11" s="1"/>
  <c r="BK124" i="11"/>
  <c r="J124" i="11" s="1"/>
  <c r="T153" i="11"/>
  <c r="P153" i="11"/>
  <c r="T184" i="11"/>
  <c r="F118" i="9"/>
  <c r="R143" i="9"/>
  <c r="T150" i="9"/>
  <c r="J114" i="10"/>
  <c r="F35" i="10"/>
  <c r="BB103" i="1" s="1"/>
  <c r="R124" i="10"/>
  <c r="R121" i="10" s="1"/>
  <c r="R120" i="10" s="1"/>
  <c r="P140" i="11"/>
  <c r="J33" i="12"/>
  <c r="AV105" i="1" s="1"/>
  <c r="AT105" i="1" s="1"/>
  <c r="F33" i="12"/>
  <c r="AZ105" i="1" s="1"/>
  <c r="F35" i="11"/>
  <c r="BB104" i="1" s="1"/>
  <c r="F37" i="12"/>
  <c r="BD105" i="1" s="1"/>
  <c r="F92" i="12"/>
  <c r="F34" i="10"/>
  <c r="BA103" i="1" s="1"/>
  <c r="E85" i="12"/>
  <c r="F92" i="10"/>
  <c r="AY94" i="1" l="1"/>
  <c r="W32" i="1"/>
  <c r="AW94" i="1"/>
  <c r="AK30" i="1" s="1"/>
  <c r="W30" i="1"/>
  <c r="R426" i="4"/>
  <c r="BK142" i="5"/>
  <c r="J143" i="5"/>
  <c r="J98" i="5" s="1"/>
  <c r="J427" i="4"/>
  <c r="J105" i="4" s="1"/>
  <c r="BK426" i="4"/>
  <c r="J426" i="4" s="1"/>
  <c r="J104" i="4" s="1"/>
  <c r="BB94" i="1"/>
  <c r="J129" i="3"/>
  <c r="J97" i="3" s="1"/>
  <c r="BK128" i="3"/>
  <c r="J128" i="3" s="1"/>
  <c r="R141" i="5"/>
  <c r="J96" i="11"/>
  <c r="J30" i="11"/>
  <c r="T125" i="11"/>
  <c r="T124" i="11" s="1"/>
  <c r="BK122" i="9"/>
  <c r="BK134" i="4"/>
  <c r="J135" i="4"/>
  <c r="J98" i="4" s="1"/>
  <c r="AT103" i="1"/>
  <c r="BK135" i="6"/>
  <c r="J136" i="6"/>
  <c r="J98" i="6" s="1"/>
  <c r="J127" i="2"/>
  <c r="J97" i="2" s="1"/>
  <c r="BK126" i="2"/>
  <c r="J126" i="2" s="1"/>
  <c r="P128" i="3"/>
  <c r="AU96" i="1" s="1"/>
  <c r="J910" i="5"/>
  <c r="J107" i="5" s="1"/>
  <c r="BK909" i="5"/>
  <c r="J909" i="5" s="1"/>
  <c r="J106" i="5" s="1"/>
  <c r="P126" i="2"/>
  <c r="AU95" i="1" s="1"/>
  <c r="AU94" i="1" s="1"/>
  <c r="T129" i="3"/>
  <c r="T128" i="3" s="1"/>
  <c r="AZ94" i="1"/>
  <c r="R134" i="4"/>
  <c r="R133" i="4" s="1"/>
  <c r="J122" i="12"/>
  <c r="J97" i="12" s="1"/>
  <c r="BK121" i="12"/>
  <c r="J121" i="12" s="1"/>
  <c r="J133" i="8"/>
  <c r="J97" i="8" s="1"/>
  <c r="BK132" i="8"/>
  <c r="J132" i="8" s="1"/>
  <c r="BK508" i="6"/>
  <c r="J508" i="6" s="1"/>
  <c r="J105" i="6" s="1"/>
  <c r="T128" i="7"/>
  <c r="J121" i="10"/>
  <c r="J97" i="10" s="1"/>
  <c r="BK120" i="10"/>
  <c r="J120" i="10" s="1"/>
  <c r="R128" i="7"/>
  <c r="J130" i="7"/>
  <c r="J98" i="7" s="1"/>
  <c r="BK129" i="7"/>
  <c r="AT100" i="1"/>
  <c r="J39" i="11" l="1"/>
  <c r="AG104" i="1"/>
  <c r="AN104" i="1" s="1"/>
  <c r="AV94" i="1"/>
  <c r="W29" i="1"/>
  <c r="BK141" i="5"/>
  <c r="J141" i="5" s="1"/>
  <c r="J142" i="5"/>
  <c r="J97" i="5" s="1"/>
  <c r="BK134" i="6"/>
  <c r="J134" i="6" s="1"/>
  <c r="J135" i="6"/>
  <c r="J97" i="6" s="1"/>
  <c r="J30" i="2"/>
  <c r="J96" i="2"/>
  <c r="J96" i="10"/>
  <c r="J30" i="10"/>
  <c r="J129" i="7"/>
  <c r="J97" i="7" s="1"/>
  <c r="BK128" i="7"/>
  <c r="J128" i="7" s="1"/>
  <c r="BK133" i="4"/>
  <c r="J133" i="4" s="1"/>
  <c r="J134" i="4"/>
  <c r="J97" i="4" s="1"/>
  <c r="W31" i="1"/>
  <c r="AX94" i="1"/>
  <c r="J30" i="3"/>
  <c r="J96" i="3"/>
  <c r="J96" i="8"/>
  <c r="J30" i="8"/>
  <c r="J96" i="12"/>
  <c r="J30" i="12"/>
  <c r="BK121" i="9"/>
  <c r="J121" i="9" s="1"/>
  <c r="J122" i="9"/>
  <c r="J97" i="9" s="1"/>
  <c r="J39" i="12" l="1"/>
  <c r="AG105" i="1"/>
  <c r="AN105" i="1" s="1"/>
  <c r="J39" i="8"/>
  <c r="AG101" i="1"/>
  <c r="AN101" i="1" s="1"/>
  <c r="AK29" i="1"/>
  <c r="AT94" i="1"/>
  <c r="J96" i="4"/>
  <c r="J30" i="4"/>
  <c r="J96" i="7"/>
  <c r="J30" i="7"/>
  <c r="J96" i="5"/>
  <c r="J30" i="5"/>
  <c r="J96" i="6"/>
  <c r="J30" i="6"/>
  <c r="AG103" i="1"/>
  <c r="AN103" i="1" s="1"/>
  <c r="J39" i="10"/>
  <c r="J39" i="3"/>
  <c r="AG96" i="1"/>
  <c r="AN96" i="1" s="1"/>
  <c r="J30" i="9"/>
  <c r="J96" i="9"/>
  <c r="AG95" i="1"/>
  <c r="J39" i="2"/>
  <c r="AG99" i="1" l="1"/>
  <c r="AN99" i="1" s="1"/>
  <c r="J39" i="6"/>
  <c r="AG98" i="1"/>
  <c r="AN98" i="1" s="1"/>
  <c r="J39" i="5"/>
  <c r="AG102" i="1"/>
  <c r="AN102" i="1" s="1"/>
  <c r="J39" i="9"/>
  <c r="AG97" i="1"/>
  <c r="AN97" i="1" s="1"/>
  <c r="J39" i="4"/>
  <c r="AN95" i="1"/>
  <c r="AG100" i="1"/>
  <c r="AN100" i="1" s="1"/>
  <c r="J39" i="7"/>
  <c r="AG94" i="1" l="1"/>
  <c r="AK26" i="1" l="1"/>
  <c r="AK35" i="1" s="1"/>
  <c r="AN94" i="1"/>
</calcChain>
</file>

<file path=xl/sharedStrings.xml><?xml version="1.0" encoding="utf-8"?>
<sst xmlns="http://schemas.openxmlformats.org/spreadsheetml/2006/main" count="40770" uniqueCount="3936">
  <si>
    <t>Export Komplet</t>
  </si>
  <si>
    <t/>
  </si>
  <si>
    <t>2.0</t>
  </si>
  <si>
    <t>False</t>
  </si>
  <si>
    <t>{b20d34ed-9591-47dc-835b-9d975e1ef268}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</si>
  <si>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</si>
  <si>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</si>
  <si>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</si>
  <si>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</si>
  <si>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</si>
  <si>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</si>
  <si>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</si>
  <si>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</si>
  <si>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</si>
  <si>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47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</si>
  <si>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</si>
  <si>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</si>
  <si>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Rekonstrukce domu Chopin - objekt B a D</t>
  </si>
  <si>
    <t>KSO:</t>
  </si>
  <si>
    <t>CC-CZ:</t>
  </si>
  <si>
    <t>Místo:</t>
  </si>
  <si>
    <t>Hlavní tř. 47, 353 01 Mariánské Lázně</t>
  </si>
  <si>
    <t>Datum:</t>
  </si>
  <si>
    <t>Zadavatel:</t>
  </si>
  <si>
    <t>IČ:</t>
  </si>
  <si>
    <t>00254061</t>
  </si>
  <si>
    <t>Město Mariánské Lázně</t>
  </si>
  <si>
    <t>DIČ:</t>
  </si>
  <si>
    <t>CZ00254061</t>
  </si>
  <si>
    <t>Uchazeč:</t>
  </si>
  <si>
    <t>Vyplň údaj</t>
  </si>
  <si>
    <t>Projektant:</t>
  </si>
  <si>
    <t>70735352</t>
  </si>
  <si>
    <t>Ing. arch. Ondřej Tuček</t>
  </si>
  <si>
    <t>True</t>
  </si>
  <si>
    <t>Zpracovatel:</t>
  </si>
  <si>
    <t>Poznámka:</t>
  </si>
  <si>
    <t>Předmětem rozpočtu je stavební rekonstrukce a modernizace hlavní budovy B, vybudovaní nové výtahové věže (budova D) a částečná rekultivace dvora.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</si>
  <si>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</si>
  <si>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</si>
  <si>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</si>
  <si>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</si>
  <si>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</si>
  <si>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</si>
  <si>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</si>
  <si>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</si>
  <si>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</si>
  <si>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</si>
  <si>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</si>
  <si>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</si>
  <si>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</si>
  <si>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</si>
  <si>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</si>
  <si>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</si>
  <si>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</si>
  <si>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</si>
  <si>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</si>
  <si>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</si>
  <si>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</si>
  <si>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</si>
  <si>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</si>
  <si>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</si>
  <si>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</si>
  <si>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</si>
  <si>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</si>
  <si>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</si>
  <si>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</si>
  <si>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</si>
  <si>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</si>
  <si>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</si>
  <si>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</si>
  <si>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</si>
  <si>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</si>
  <si>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</si>
  <si>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</si>
  <si>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</si>
  <si>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</si>
  <si>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</si>
  <si>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</si>
  <si>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</si>
  <si>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</si>
  <si>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</si>
  <si>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</si>
  <si>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01</t>
  </si>
  <si>
    <t>Demolice spojovacího krčku</t>
  </si>
  <si>
    <t>STA</t>
  </si>
  <si>
    <t>1</t>
  </si>
  <si>
    <t>{6e4db81d-8586-40e8-8964-0c843a7dbe8c}</t>
  </si>
  <si>
    <t>2</t>
  </si>
  <si>
    <t>SO 02</t>
  </si>
  <si>
    <t>Budova A - stavební úpravy dvorní fasády</t>
  </si>
  <si>
    <t>{2962810a-c465-4f50-93e9-59c595dc04d0}</t>
  </si>
  <si>
    <t>SO 03</t>
  </si>
  <si>
    <t>Budova B - oprava fasády, výměna střechy</t>
  </si>
  <si>
    <t>{7fe45296-ab1f-4d8d-8d4c-a1c278f9bc6e}</t>
  </si>
  <si>
    <t>SO 04</t>
  </si>
  <si>
    <t>Budova B - stavební a konstrukční část</t>
  </si>
  <si>
    <t>{b4e4fefb-b45d-41a9-899c-bf52515f8175}</t>
  </si>
  <si>
    <t>SO 05</t>
  </si>
  <si>
    <t>Budova D - stavební a konstrukční část</t>
  </si>
  <si>
    <t>{7bf8771f-e6fe-45e9-a6ca-a702fbfdca69}</t>
  </si>
  <si>
    <t>SO 06</t>
  </si>
  <si>
    <t>Dvůr - stavební a konstrukční část</t>
  </si>
  <si>
    <t>{92d9ac26-1423-4ec5-b58f-1f099641f75c}</t>
  </si>
  <si>
    <t>SO 07</t>
  </si>
  <si>
    <t>Elektroinstalace</t>
  </si>
  <si>
    <t>{61cd104a-cc2c-4b49-95ea-006a929968e1}</t>
  </si>
  <si>
    <t>SO 08</t>
  </si>
  <si>
    <t>Ústřední vytápění</t>
  </si>
  <si>
    <t>{cafa8b39-962a-47fe-9b32-c64ba7e84c77}</t>
  </si>
  <si>
    <t>SO 09</t>
  </si>
  <si>
    <t>Vzduchotechnika</t>
  </si>
  <si>
    <t>{43b66d10-3536-4dfd-a768-abb89dff3ee3}</t>
  </si>
  <si>
    <t>SO 10</t>
  </si>
  <si>
    <t>Zdravotechnika</t>
  </si>
  <si>
    <t>{9be29071-c7ba-4a7f-a327-0124f37e673e}</t>
  </si>
  <si>
    <t>OST</t>
  </si>
  <si>
    <t>Vedlejší a ostatní náklady</t>
  </si>
  <si>
    <t>{181c70f2-8d84-4742-80b8-7c8e661f7182}</t>
  </si>
  <si>
    <t>KRYCÍ LIST SOUPISU PRACÍ</t>
  </si>
  <si>
    <t>Objekt:</t>
  </si>
  <si>
    <t>SO 01 - Demolice spojovacího krčku</t>
  </si>
  <si>
    <t xml:space="preserve">Pokud se ve stavebním rozpočtu vyskytují obchodní názvy materiálů, slouží pouze pro vyjádření vlastností materiálů a mohou být nahrazeny materiály se stejnými nebo lepšími vlastnostmi. Při naceňování je nutné brát v úvahu celkovou projektovou dokumentaci. Jedná se o orientační výkazy výměr, které je nutno ověřit dodavatelskou firmou. V případě nesrovnalostí je nutné kontaktovat projektanta. Součástí nabídkové ceny musí být veškeré náklady, aby cena byla konečná a zahrnovala celou dodávku a montáž. Dodávky a montáže uvedené v nabídce musí být, včetně veškerého souvisejícího doplňkového, podružného a montážního materiálu tak, aby celé zařízení bylo funkční a splňovalo všechny předpisy, které se na ně vztahují. Každým uchazečem vyplněná položka musí obsahovat veškeré technicky a logicky dovoditélné součásti dodávky a montáže. Označení výrobků konkrétním výrobcem v projektu stavby vyjadřuje standard požadované kvality. Pokud uchazeč nabídne produkt od jiného výrobce je povinen dodržet standard a zároveň, přejímá odpovědnost za správnost náhrady - splnění všech parametrů a koordinaci se všemi navazujícími profesemi, eventuelní nutnost úpravy projektu pro výběr zhotovitele půjde k tíží uchazeče (vybraného dodavatele). Položky níže vykázané je nutné nacenit včetně přívozu, odvozu, složení, naložení, montáže, napojení, atp.    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</si>
  <si>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</si>
  <si>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</si>
  <si>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</si>
  <si>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</si>
  <si>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</si>
  <si>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</si>
  <si>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</si>
  <si>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</si>
  <si>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</si>
  <si>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PSV - Práce a dodávky PSV</t>
  </si>
  <si>
    <t xml:space="preserve">    711 - Izolace proti vodě, vlhkosti a plynům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</si>
  <si>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</si>
  <si>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</si>
  <si>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</si>
  <si>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771 - Podlahy z dlaždic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</si>
  <si>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</si>
  <si>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</si>
  <si>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</si>
  <si>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</si>
  <si>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</si>
  <si>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</si>
  <si>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</si>
  <si>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</si>
  <si>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</si>
  <si>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</si>
  <si>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</si>
  <si>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</si>
  <si>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</si>
  <si>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</si>
  <si>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</si>
  <si>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</si>
  <si>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</si>
  <si>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</si>
  <si>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131203101</t>
  </si>
  <si>
    <t>Hloubení zapažených i nezapažených jam ručním nebo pneumatickým nářadím s urovnáním dna do předepsaného profilu a spádu v horninách tř. 3 soudržných</t>
  </si>
  <si>
    <t>m3</t>
  </si>
  <si>
    <t>4</t>
  </si>
  <si>
    <t>-772023197</t>
  </si>
  <si>
    <t>VV</t>
  </si>
  <si>
    <t>"Demolice krček A-B</t>
  </si>
  <si>
    <t>27,95</t>
  </si>
  <si>
    <t>3,13</t>
  </si>
  <si>
    <t>Součet</t>
  </si>
  <si>
    <t>132212209</t>
  </si>
  <si>
    <t>Hloubení zapažených i nezapažených rýh šířky přes 600 do 2 000 mm ručním nebo pneumatickým nářadím s urovnáním dna do předepsaného profilu a spádu v horninách tř. 3 Příplatek k cenám za lepivost horniny tř. 3</t>
  </si>
  <si>
    <t>1729745803</t>
  </si>
  <si>
    <t>3</t>
  </si>
  <si>
    <t>162701105</t>
  </si>
  <si>
    <t>Vodorovné přemístění výkopku nebo sypaniny po suchu na obvyklém dopravním prostředku, bez naložení výkopku, avšak se složením bez rozhrnutí z horniny tř. 1 až 4 na vzdálenost přes 9 000 do 10 000 m</t>
  </si>
  <si>
    <t>1608418936</t>
  </si>
  <si>
    <t>162701109</t>
  </si>
  <si>
    <t>Vodorovné přemístění výkopku nebo sypaniny po suchu na obvyklém dopravním prostředku, bez naložení výkopku, avšak se složením bez rozhrnutí z horniny tř. 1 až 4 na vzdálenost Příplatek k ceně za každých dalších i započatých 1 000 m</t>
  </si>
  <si>
    <t>-1746882758</t>
  </si>
  <si>
    <t>27,95*15</t>
  </si>
  <si>
    <t>3,13*15</t>
  </si>
  <si>
    <t>5</t>
  </si>
  <si>
    <t>167101101</t>
  </si>
  <si>
    <t>Nakládání, skládání a překládání neulehlého výkopku nebo sypaniny nakládání, množství do 100 m3, z hornin tř. 1 až 4</t>
  </si>
  <si>
    <t>1409616123</t>
  </si>
  <si>
    <t>6</t>
  </si>
  <si>
    <t>171201201</t>
  </si>
  <si>
    <t>Uložení sypaniny na skládky</t>
  </si>
  <si>
    <t>1232001835</t>
  </si>
  <si>
    <t>7</t>
  </si>
  <si>
    <t>171201211</t>
  </si>
  <si>
    <t>Uložení sypaniny poplatek za uložení sypaniny na skládce (skládkovné)</t>
  </si>
  <si>
    <t>t</t>
  </si>
  <si>
    <t>1983412299</t>
  </si>
  <si>
    <t>27,95*1,3</t>
  </si>
  <si>
    <t>3,13*1,3</t>
  </si>
  <si>
    <t>9</t>
  </si>
  <si>
    <t>Ostatní konstrukce a práce, bourání</t>
  </si>
  <si>
    <t>8</t>
  </si>
  <si>
    <t>961044111</t>
  </si>
  <si>
    <t>Bourání základů z betonu prostého</t>
  </si>
  <si>
    <t>614905319</t>
  </si>
  <si>
    <t>"Demolice krčku A-B</t>
  </si>
  <si>
    <t>6,01</t>
  </si>
  <si>
    <t>961055111</t>
  </si>
  <si>
    <t>Bourání základů z betonu železového</t>
  </si>
  <si>
    <t>658004257</t>
  </si>
  <si>
    <t>7,99</t>
  </si>
  <si>
    <t>10</t>
  </si>
  <si>
    <t>962032231</t>
  </si>
  <si>
    <t>Bourání zdiva nadzákladového z cihel nebo tvárnic z cihel pálených nebo vápenopískových, na maltu vápennou nebo vápenocementovou, objemu přes 1 m3</t>
  </si>
  <si>
    <t>1234109109</t>
  </si>
  <si>
    <t>0,54</t>
  </si>
  <si>
    <t>3,58</t>
  </si>
  <si>
    <t>7,09</t>
  </si>
  <si>
    <t>21,63</t>
  </si>
  <si>
    <t>4,76</t>
  </si>
  <si>
    <t>11</t>
  </si>
  <si>
    <t>963013530</t>
  </si>
  <si>
    <t>Bourání stropů s keramickou výplní jakékoliv tloušťky</t>
  </si>
  <si>
    <t>479874578</t>
  </si>
  <si>
    <t>17,24</t>
  </si>
  <si>
    <t>12</t>
  </si>
  <si>
    <t>963023611-1</t>
  </si>
  <si>
    <t>Vybourání schodišťových stupňů oblých, rovných nebo kosých ze zdi kamenné jednostranně</t>
  </si>
  <si>
    <t>-1014571034</t>
  </si>
  <si>
    <t>2,43</t>
  </si>
  <si>
    <t>13</t>
  </si>
  <si>
    <t>965041441</t>
  </si>
  <si>
    <t>Bourání mazanin škvárobetonových tl. přes 100 mm, plochy přes 4 m2</t>
  </si>
  <si>
    <t>-487834218</t>
  </si>
  <si>
    <t>6,89</t>
  </si>
  <si>
    <t>14</t>
  </si>
  <si>
    <t>965042141</t>
  </si>
  <si>
    <t>Bourání mazanin betonových nebo z litého asfaltu tl. do 100 mm, plochy přes 4 m2</t>
  </si>
  <si>
    <t>452994128</t>
  </si>
  <si>
    <t>965045113</t>
  </si>
  <si>
    <t>Bourání potěrů tl. do 50 mm cementových nebo pískocementových, plochy přes 4 m2</t>
  </si>
  <si>
    <t>m2</t>
  </si>
  <si>
    <t>619108398</t>
  </si>
  <si>
    <t>26,63</t>
  </si>
  <si>
    <t>86,18</t>
  </si>
  <si>
    <t>16</t>
  </si>
  <si>
    <t>968062355</t>
  </si>
  <si>
    <t>Vybourání dřevěných rámů oken s křídly, dveřních zárubní, vrat, stěn, ostění nebo obkladů rámů oken s křídly dvojitých, plochy do 2 m2</t>
  </si>
  <si>
    <t>1534393561</t>
  </si>
  <si>
    <t>4,41</t>
  </si>
  <si>
    <t>17</t>
  </si>
  <si>
    <t>968072455</t>
  </si>
  <si>
    <t>Vybourání kovových rámů oken s křídly, dveřních zárubní, vrat, stěn, ostění nebo obkladů dveřních zárubní, plochy do 2 m2</t>
  </si>
  <si>
    <t>629745635</t>
  </si>
  <si>
    <t>6,46</t>
  </si>
  <si>
    <t>997</t>
  </si>
  <si>
    <t>Přesun sutě</t>
  </si>
  <si>
    <t>18</t>
  </si>
  <si>
    <t>997013112</t>
  </si>
  <si>
    <t>Vnitrostaveništní doprava suti a vybouraných hmot  vodorovně do 50 m svisle s použitím mechanizace pro budovy a haly výšky přes 6 do 9 m</t>
  </si>
  <si>
    <t>CS ÚRS 2019 02</t>
  </si>
  <si>
    <t>-1019176899</t>
  </si>
  <si>
    <t>19</t>
  </si>
  <si>
    <t>997013501</t>
  </si>
  <si>
    <t>Odvoz suti a vybouraných hmot na skládku nebo meziskládku se složením, na vzdálenost do 1 km</t>
  </si>
  <si>
    <t>-520665534</t>
  </si>
  <si>
    <t>20</t>
  </si>
  <si>
    <t>997013509</t>
  </si>
  <si>
    <t>Odvoz suti a vybouraných hmot na skládku nebo meziskládku se složením, na vzdálenost Příplatek k ceně za každý další i započatý 1 km přes 1 km</t>
  </si>
  <si>
    <t>-529976034</t>
  </si>
  <si>
    <t>176,383*19</t>
  </si>
  <si>
    <t>997013831</t>
  </si>
  <si>
    <t>Poplatek za uložení stavebního odpadu na skládce (skládkovné) směsného</t>
  </si>
  <si>
    <t>-1992264010</t>
  </si>
  <si>
    <t>176,383</t>
  </si>
  <si>
    <t>PSV</t>
  </si>
  <si>
    <t>Práce a dodávky PSV</t>
  </si>
  <si>
    <t>711</t>
  </si>
  <si>
    <t>Izolace proti vodě, vlhkosti a plynům</t>
  </si>
  <si>
    <t>22</t>
  </si>
  <si>
    <t>711131811</t>
  </si>
  <si>
    <t>Odstranění izolace proti zemní vlhkosti na ploše vodorovné V</t>
  </si>
  <si>
    <t>461686272</t>
  </si>
  <si>
    <t>762</t>
  </si>
  <si>
    <t>Konstrukce tesařské</t>
  </si>
  <si>
    <t>23</t>
  </si>
  <si>
    <t>762331813-1</t>
  </si>
  <si>
    <t>Demontáž vázaných konstrukcí krovů sklonu do 60 st. z hranolů, hranolků, fošen, průřezové plochy přes 224 do 288 cm2</t>
  </si>
  <si>
    <t>2028934108</t>
  </si>
  <si>
    <t>7,08</t>
  </si>
  <si>
    <t>24</t>
  </si>
  <si>
    <t>762341811</t>
  </si>
  <si>
    <t>Demontáž bednění a laťování bednění střech rovných, obloukových, sklonu do 60 st. se všemi nadstřešními konstrukcemi z prken hrubých, hoblovaných tl. do 32 mm</t>
  </si>
  <si>
    <t>2050287448</t>
  </si>
  <si>
    <t>763</t>
  </si>
  <si>
    <t>Konstrukce suché výstavby</t>
  </si>
  <si>
    <t>25</t>
  </si>
  <si>
    <t>763131811</t>
  </si>
  <si>
    <t>Demontáž podhledu nebo samostatného požárního předělu ze sádrokartonových desek s nosnou konstrukcí dvouvrstvou dřevěnou, opláštění jednoduché</t>
  </si>
  <si>
    <t>1952697471</t>
  </si>
  <si>
    <t>764</t>
  </si>
  <si>
    <t>Konstrukce klempířské</t>
  </si>
  <si>
    <t>26</t>
  </si>
  <si>
    <t>764001821</t>
  </si>
  <si>
    <t>Demontáž klempířských konstrukcí krytiny ze svitků nebo tabulí do suti</t>
  </si>
  <si>
    <t>-1314200856</t>
  </si>
  <si>
    <t>771</t>
  </si>
  <si>
    <t>Podlahy z dlaždic</t>
  </si>
  <si>
    <t>27</t>
  </si>
  <si>
    <t>771571810</t>
  </si>
  <si>
    <t>Demontáž podlah z dlaždic keramických kladených do malty</t>
  </si>
  <si>
    <t>-1726344541</t>
  </si>
  <si>
    <t>SO 02 - Budova A - stavební úpravy dvorní fasády</t>
  </si>
  <si>
    <t xml:space="preserve">    62 - Úprava povrchů vnějších</t>
  </si>
  <si>
    <t xml:space="preserve">    6 - Úpravy povrchů, podlahy a osazování výplní</t>
  </si>
  <si>
    <t xml:space="preserve">    998 - Přesun hmot</t>
  </si>
  <si>
    <t xml:space="preserve">    766 - Konstrukce truhlářské</t>
  </si>
  <si>
    <t xml:space="preserve">    767 - Konstrukce zámečnické</t>
  </si>
  <si>
    <t xml:space="preserve">    783 - Dokončovací práce - nátěry</t>
  </si>
  <si>
    <t>62</t>
  </si>
  <si>
    <t>Úprava povrchů vnějších</t>
  </si>
  <si>
    <t>622 01</t>
  </si>
  <si>
    <t>Mechanické odstranění fasádního nátěru, chemie, párou stupně členistosti 4</t>
  </si>
  <si>
    <t>364924306</t>
  </si>
  <si>
    <t>"plocha</t>
  </si>
  <si>
    <t>11,14*2,95</t>
  </si>
  <si>
    <t>-(0,98*2,04+0,98*1,55*2)</t>
  </si>
  <si>
    <t>Mezisoučet</t>
  </si>
  <si>
    <t>"ostění a nadpraží</t>
  </si>
  <si>
    <t>2,04*0,20*2</t>
  </si>
  <si>
    <t>1,55*0,20*2</t>
  </si>
  <si>
    <t>0,98*0,20*2</t>
  </si>
  <si>
    <t>978015331</t>
  </si>
  <si>
    <t>Oškrábání a otlučení vápenných nebo vápenocementových omítek vnějších ploch s vyškrabáním spar a s očištěním zdiva stupně členitosti 1 a 2, v rozsahu přes 10 do 20 %</t>
  </si>
  <si>
    <t>-1971898145</t>
  </si>
  <si>
    <t>622325308</t>
  </si>
  <si>
    <t>Oprava vápenné omítky vnějších ploch stupně členitosti 2 štukové, v rozsahu opravované plochy přes 65 do 80%</t>
  </si>
  <si>
    <t>-801708422</t>
  </si>
  <si>
    <t>978015391</t>
  </si>
  <si>
    <t>Otlučení vápenných nebo vápenocementových omítek vnějších ploch s vyškrabáním spar a s očištěním zdiva stupně členitosti 1 a 2, v rozsahu přes 80 do 100 %</t>
  </si>
  <si>
    <t>38929567</t>
  </si>
  <si>
    <t>"otlučení omítky - styk budova D a A</t>
  </si>
  <si>
    <t>11,14*2,40</t>
  </si>
  <si>
    <t>622311101</t>
  </si>
  <si>
    <t>Omítka vápenná vnějších ploch nanášená ručně jednovrstvá, tloušťky do 15 mm hrubá nezatřená stěn</t>
  </si>
  <si>
    <t>2115469483</t>
  </si>
  <si>
    <t>629995101</t>
  </si>
  <si>
    <t>Očištění vnějších ploch tlakovou vodou omytím</t>
  </si>
  <si>
    <t>1741989723</t>
  </si>
  <si>
    <t>629991011</t>
  </si>
  <si>
    <t>Zakrytí vnějších ploch před znečištěním  včetně pozdějšího odkrytí výplní otvorů a svislých ploch fólií přilepenou lepící páskou</t>
  </si>
  <si>
    <t>-1481738063</t>
  </si>
  <si>
    <t>"výplně otvorů</t>
  </si>
  <si>
    <t>0,98*2,04</t>
  </si>
  <si>
    <t>0,95*1,55*2</t>
  </si>
  <si>
    <t>Úpravy povrchů, podlahy a osazování výplní</t>
  </si>
  <si>
    <t>310238211</t>
  </si>
  <si>
    <t>Zazdívka otvorů ve zdivu nadzákladovém cihlami pálenými  plochy přes 0,25 m2 do 1 m2 na maltu vápenocementovou</t>
  </si>
  <si>
    <t>1896007892</t>
  </si>
  <si>
    <t>"1NP"0,88*1,00*2,10</t>
  </si>
  <si>
    <t>"2NP"2,25*0,88*2,10</t>
  </si>
  <si>
    <t>"3NP"0,84*0,88*1,55</t>
  </si>
  <si>
    <t>612315225</t>
  </si>
  <si>
    <t>Vápenná omítka jednotlivých malých ploch štuková na stěnách, plochy jednotlivě přes 1,0 do 4 m2</t>
  </si>
  <si>
    <t>kus</t>
  </si>
  <si>
    <t>1572512643</t>
  </si>
  <si>
    <t>"zazdění otvorů</t>
  </si>
  <si>
    <t>612315302</t>
  </si>
  <si>
    <t>Vápenná omítka ostění nebo nadpraží štuková</t>
  </si>
  <si>
    <t>1626232498</t>
  </si>
  <si>
    <t>"nadpraří</t>
  </si>
  <si>
    <t>"0/A 04"0,83</t>
  </si>
  <si>
    <t>"0/A 03"0,77</t>
  </si>
  <si>
    <t>"0/A 03"0,82</t>
  </si>
  <si>
    <t>"ostění</t>
  </si>
  <si>
    <t>"0/A 04"0,69*2,04*2</t>
  </si>
  <si>
    <t>"0/A 03"0,64*1,55*2</t>
  </si>
  <si>
    <t>"0/A 03"0,74*1,55*2</t>
  </si>
  <si>
    <t>784181111</t>
  </si>
  <si>
    <t>Penetrace podkladu jednonásobná základní silikátová v místnostech výšky do 3,80 m</t>
  </si>
  <si>
    <t>-515942586</t>
  </si>
  <si>
    <t>"stěny</t>
  </si>
  <si>
    <t>"1NP"3,90*3,25-0,98*1,55</t>
  </si>
  <si>
    <t>"2NP"4,05*3,35-0,98*2,04</t>
  </si>
  <si>
    <t>"3NP"4,05*3,44-0,98*1,55</t>
  </si>
  <si>
    <t>784211101</t>
  </si>
  <si>
    <t>Malby z malířských směsí otěruvzdorných za mokra dvojnásobné, bílé za mokra otěruvzdorné výborně v místnostech výšky do 3,80 m</t>
  </si>
  <si>
    <t>-157608524</t>
  </si>
  <si>
    <t>941321112</t>
  </si>
  <si>
    <t>Montáž lešení řadového modulového těžkého pracovního s podlahami  s provozním zatížením tř. 4 do 300 kg/m2 šířky tř. SW09 přes 0,9 do 1,2 m, výšky přes 10 do 25 m</t>
  </si>
  <si>
    <t>48657446</t>
  </si>
  <si>
    <t>11,50*2,40</t>
  </si>
  <si>
    <t>"oprava omítky</t>
  </si>
  <si>
    <t>11,50*2,95</t>
  </si>
  <si>
    <t>941321211</t>
  </si>
  <si>
    <t>Montáž lešení řadového modulového těžkého pracovního s podlahami  s provozním zatížením tř. 4 do 300 kg/m2 Příplatek za první a každý další den použití lešení k ceně -1111 nebo -1112</t>
  </si>
  <si>
    <t>1027248466</t>
  </si>
  <si>
    <t>(11,50*2,40)*90</t>
  </si>
  <si>
    <t>(11,50*2,95)*90</t>
  </si>
  <si>
    <t>941221812</t>
  </si>
  <si>
    <t>Demontáž lešení řadového rámového těžkého pracovního  s provozním zatížením tř. 4 do 300 kg/m2 šířky tř. SW09 přes 0,9 do 1,2 m, výšky přes 10 do 25 m</t>
  </si>
  <si>
    <t>461544355</t>
  </si>
  <si>
    <t>944511111.1</t>
  </si>
  <si>
    <t>Montáž ochranné sítě  zavěšené na konstrukci lešení z textilie z umělých vláken</t>
  </si>
  <si>
    <t>-1239477781</t>
  </si>
  <si>
    <t>944511211</t>
  </si>
  <si>
    <t>Montáž ochranné sítě  Příplatek za první a každý další den použití sítě k ceně -1111</t>
  </si>
  <si>
    <t>288412248</t>
  </si>
  <si>
    <t>944511811.1</t>
  </si>
  <si>
    <t>Demontáž ochranné sítě  zavěšené na konstrukci lešení z textilie z umělých vláken</t>
  </si>
  <si>
    <t>-153240210</t>
  </si>
  <si>
    <t>949101112</t>
  </si>
  <si>
    <t>Lešení pomocné pracovní pro objekty pozemních staveb  pro zatížení do 150 kg/m2, o výšce lešeňové podlahy přes 1,9 do 3,5 m</t>
  </si>
  <si>
    <t>640130000</t>
  </si>
  <si>
    <t>"1NP"3,90*2,00</t>
  </si>
  <si>
    <t>"2NP"4,05*2,00</t>
  </si>
  <si>
    <t>"3NP"4,05*2,00</t>
  </si>
  <si>
    <t>952901111</t>
  </si>
  <si>
    <t>Vyčištění budov nebo objektů před předáním do užívání  budov bytové nebo občanské výstavby, světlé výšky podlaží do 4 m</t>
  </si>
  <si>
    <t>-2101297770</t>
  </si>
  <si>
    <t>963042819</t>
  </si>
  <si>
    <t>Bourání schodišťových stupňů betonových  zhotovených na místě</t>
  </si>
  <si>
    <t>m</t>
  </si>
  <si>
    <t>-694130096</t>
  </si>
  <si>
    <t>"2NP schodišť vyrovnávací stupně:</t>
  </si>
  <si>
    <t>2,20*2</t>
  </si>
  <si>
    <t>1088550138</t>
  </si>
  <si>
    <t>"vybourání oken a dveří:</t>
  </si>
  <si>
    <t>"1NP"0,88*2,10</t>
  </si>
  <si>
    <t>"3NP"0,98*1,12</t>
  </si>
  <si>
    <t>971033691</t>
  </si>
  <si>
    <t>Vybourání otvorů ve zdivu základovém nebo nadzákladovém z cihel, tvárnic, příčkovek  z cihel pálených na maltu vápennou nebo vápenocementovou plochy do 4 m2, tl. přes 900 mm</t>
  </si>
  <si>
    <t>-2025281309</t>
  </si>
  <si>
    <t>"1NP"0,98*1,00*1,55</t>
  </si>
  <si>
    <t>"1NP rozšíření šikmá ostění"0,07*1,55*2+0,05*1,12</t>
  </si>
  <si>
    <t>"2NP"1,07*0,88*2,04</t>
  </si>
  <si>
    <t>"2NP rozšíření šikmá ostění"0,08*2,04+0,03*1,16</t>
  </si>
  <si>
    <t>"3NP"2,01*0,88*1,55-0,98*0,88*1,12</t>
  </si>
  <si>
    <t>"3NP rozšíření šikmá ostění"0,07*1,55+0,05*0,80</t>
  </si>
  <si>
    <t>966031314-1</t>
  </si>
  <si>
    <t>Vybourání částí říms z cihel vyložených do 500 mm tl přes 300 mm</t>
  </si>
  <si>
    <t>-1333273576</t>
  </si>
  <si>
    <t>"pohled na objekt A</t>
  </si>
  <si>
    <t>2,40</t>
  </si>
  <si>
    <t>997013113</t>
  </si>
  <si>
    <t>Vnitrostaveništní doprava suti a vybouraných hmot  vodorovně do 50 m svisle s použitím mechanizace pro budovy a haly výšky přes 9 do 12 m</t>
  </si>
  <si>
    <t>-268176619</t>
  </si>
  <si>
    <t>Odvoz suti a vybouraných hmot na skládku nebo meziskládku  se složením, na vzdálenost do 1 km</t>
  </si>
  <si>
    <t>-1619370467</t>
  </si>
  <si>
    <t>Odvoz suti a vybouraných hmot na skládku nebo meziskládku  se složením, na vzdálenost Příplatek k ceně za každý další i započatý 1 km přes 1 km</t>
  </si>
  <si>
    <t>351828660</t>
  </si>
  <si>
    <t>"přepodpoklad skládka do 20 km</t>
  </si>
  <si>
    <t>13,282*19</t>
  </si>
  <si>
    <t>28</t>
  </si>
  <si>
    <t>997013803</t>
  </si>
  <si>
    <t>Poplatek za uložení stavebního odpadu na skládce (skládkovné) cihelného zatříděného do Katalogu odpadů pod kódem 170 102</t>
  </si>
  <si>
    <t>2094635758</t>
  </si>
  <si>
    <t>10,769</t>
  </si>
  <si>
    <t>29</t>
  </si>
  <si>
    <t>Poplatek za uložení stavebního odpadu na skládce (skládkovné) směsného stavebního a demoličního zatříděného do Katalogu odpadů pod kódem 170 904</t>
  </si>
  <si>
    <t>2139156664</t>
  </si>
  <si>
    <t>13,282-10,769</t>
  </si>
  <si>
    <t>998</t>
  </si>
  <si>
    <t>Přesun hmot</t>
  </si>
  <si>
    <t>30</t>
  </si>
  <si>
    <t>998017002</t>
  </si>
  <si>
    <t>Přesun hmot pro budovy občanské výstavby, bydlení, výrobu a služby  s omezením mechanizace vodorovná dopravní vzdálenost do 100 m pro budovy s jakoukoliv nosnou konstrukcí výšky přes 6 do 12 m</t>
  </si>
  <si>
    <t>-1923175552</t>
  </si>
  <si>
    <t>31</t>
  </si>
  <si>
    <t>762 01</t>
  </si>
  <si>
    <t>Úprava střešní konstrukce ve styku s budovou D - vč. všech systémových detailů, úprava komplet skladby střechy vč. latí, krovu, krytiny, pomoc materiálu, atp. - viz. podrobný popis PD</t>
  </si>
  <si>
    <t>kpl</t>
  </si>
  <si>
    <t>2075689995</t>
  </si>
  <si>
    <t>32</t>
  </si>
  <si>
    <t>998762202</t>
  </si>
  <si>
    <t>Přesun hmot pro konstrukce tesařské  stanovený procentní sazbou (%) z ceny vodorovná dopravní vzdálenost do 50 m v objektech výšky přes 6 do 12 m</t>
  </si>
  <si>
    <t>%</t>
  </si>
  <si>
    <t>-1174526128</t>
  </si>
  <si>
    <t>33</t>
  </si>
  <si>
    <t>764 01</t>
  </si>
  <si>
    <t>D+M odvodňovací svod, průměr 100 mm, délka 1x12 m, TiZn plech předzvětraly, ozn. K/A 02 - vč. všech syst. detailů, kotvení, pomocného materiálu, atp. - viz. podrobný popis PD</t>
  </si>
  <si>
    <t>450733292</t>
  </si>
  <si>
    <t>34</t>
  </si>
  <si>
    <t>764 02</t>
  </si>
  <si>
    <t>D+M oplechování parapety oken, rozvin 300 mm, TiZn plech předzvětralý - vč. všech systémových detailů, pomocného materiálu, kotvení, atp. - viz. podrobný popis PD</t>
  </si>
  <si>
    <t>bm</t>
  </si>
  <si>
    <t>553189368</t>
  </si>
  <si>
    <t>0,98*3</t>
  </si>
  <si>
    <t>35</t>
  </si>
  <si>
    <t>998764202</t>
  </si>
  <si>
    <t>Přesun hmot pro konstrukce klempířské stanovený procentní sazbou (%) z ceny vodorovná dopravní vzdálenost do 50 m v objektech výšky přes 6 do 12 m</t>
  </si>
  <si>
    <t>-1028010344</t>
  </si>
  <si>
    <t>766</t>
  </si>
  <si>
    <t>Konstrukce truhlářské</t>
  </si>
  <si>
    <t>36</t>
  </si>
  <si>
    <t>766 01</t>
  </si>
  <si>
    <t>D+M okno 980x1545 mm, dřevěné, špaleta, replika, bílý lesklý lak,2x jednosklo, ozn. O/A 03 - vč. všech systémových detailů, rámu, okeních křídel, kování a povrchové úpravy, atp. - viz. podrobný popis PD</t>
  </si>
  <si>
    <t>20860712</t>
  </si>
  <si>
    <t>37</t>
  </si>
  <si>
    <t>766 02</t>
  </si>
  <si>
    <t>D+M okno 980x2040 mm, dřevěné, špaleta, replika, bílý lesklý lak,2x jednosklo, ozn. O/A 04 - vč. všech systémových detailů, rámu, okeních křídel, kování a povrchové úpravy, atp. - viz. podrobný popis PD</t>
  </si>
  <si>
    <t>-561781708</t>
  </si>
  <si>
    <t>38</t>
  </si>
  <si>
    <t>998766202</t>
  </si>
  <si>
    <t>Přesun hmot pro konstrukce truhlářské stanovený procentní sazbou (%) z ceny vodorovná dopravní vzdálenost do 50 m v objektech výšky přes 6 do 12 m</t>
  </si>
  <si>
    <t>1766384036</t>
  </si>
  <si>
    <t>767</t>
  </si>
  <si>
    <t>Konstrukce zámečnické</t>
  </si>
  <si>
    <t>39</t>
  </si>
  <si>
    <t>767 01</t>
  </si>
  <si>
    <t>D+M ocelový válc překlad (objekt A) 4x HEA 100, rozměr 5x 1410 mm + 5x 1900 mm, ozn. 0/A 03 - vč. všech syst. detailů, vysekání kapes, podbetonávky, podstojkování, osazení, zaplentování, začištění, atp. - viz. podrobný popis PD</t>
  </si>
  <si>
    <t>ks</t>
  </si>
  <si>
    <t>-213116933</t>
  </si>
  <si>
    <t>40</t>
  </si>
  <si>
    <t>767 02</t>
  </si>
  <si>
    <t>D+M ocelový válc překlad (objekt A) 4x HEA 100, rozměr 4x 1410 mm + 4x 1900 mm, ozn. 0/A 04 - vč. všech syst. detailů, vysekání kapes, podbetonávky, podstojkování, osazení, zaplentování, začištění, atp. - viz. podrobný popis PD</t>
  </si>
  <si>
    <t>2113027375</t>
  </si>
  <si>
    <t>41</t>
  </si>
  <si>
    <t>998767202</t>
  </si>
  <si>
    <t>Přesun hmot pro zámečnické konstrukce  stanovený procentní sazbou (%) z ceny vodorovná dopravní vzdálenost do 50 m v objektech výšky přes 6 do 12 m</t>
  </si>
  <si>
    <t>-1832380962</t>
  </si>
  <si>
    <t>783</t>
  </si>
  <si>
    <t>Dokončovací práce - nátěry</t>
  </si>
  <si>
    <t>42</t>
  </si>
  <si>
    <t>783 01</t>
  </si>
  <si>
    <t>Krycí dvojnásobný nátěr omítek stupně členistosti 2 (referenční výrobek KEIM)</t>
  </si>
  <si>
    <t>268527232</t>
  </si>
  <si>
    <t>43</t>
  </si>
  <si>
    <t>783823177</t>
  </si>
  <si>
    <t>Penetrační nátěr omítek hladkých omítek hladkých, zrnitých tenkovrstvých nebo štukových stupně členitosti 2 vápenný</t>
  </si>
  <si>
    <t>-256534281</t>
  </si>
  <si>
    <t>SO 03 - Budova B - oprava fasády, výměna střechy</t>
  </si>
  <si>
    <t xml:space="preserve">    R62 - Restaurátorské práce</t>
  </si>
  <si>
    <t xml:space="preserve">    713 - Izolace tepelné</t>
  </si>
  <si>
    <t xml:space="preserve">    765 - Krytina skládaná</t>
  </si>
  <si>
    <t>OST - Ostatní</t>
  </si>
  <si>
    <t>2107526333</t>
  </si>
  <si>
    <t>"plocha fasády - parter (ozn. UŘK/B 03; P/B 02)</t>
  </si>
  <si>
    <t>108,22-(5,04+2,10*6+1,24+1,95+4,20)</t>
  </si>
  <si>
    <t>(7,40+5,05*6+4,62+4,90+6,10)*0,25</t>
  </si>
  <si>
    <t>25,44-(0,60*2)</t>
  </si>
  <si>
    <t>(2,60*2)*0,25</t>
  </si>
  <si>
    <t>16,50-(2,10)</t>
  </si>
  <si>
    <t>(5,05)*0,25</t>
  </si>
  <si>
    <t>"plocha fasády - sokl (ozn. UŘK/B 03; P/B 03)</t>
  </si>
  <si>
    <t>39,98-(0,70*6+0,35+5,04+0,59*2)</t>
  </si>
  <si>
    <t>0,53</t>
  </si>
  <si>
    <t>2,55</t>
  </si>
  <si>
    <t>(2,36*6+1,78+7,36+2,18*2)*0,25</t>
  </si>
  <si>
    <t>"plocha fasády - patro (ozn. UŘK/B 03; P/B 01)</t>
  </si>
  <si>
    <t>168,63-(1,95*7+2,84*2+0,98+4,20+0,60*8+0,30)</t>
  </si>
  <si>
    <t>8,37*1,05+3,64*0,94</t>
  </si>
  <si>
    <t>(1,95*7+2,84*2+4,40+6,10+2,20*8+1,70)*0,25</t>
  </si>
  <si>
    <t>3,66+3,66-(0,90*2)</t>
  </si>
  <si>
    <t>(4,45*2)*0,25</t>
  </si>
  <si>
    <t>45,80-(0,60*4)</t>
  </si>
  <si>
    <t>(2,60*4)*0,25</t>
  </si>
  <si>
    <t>27,11-(2,10+0,60)</t>
  </si>
  <si>
    <t>(5,05+2,20)*0,25</t>
  </si>
  <si>
    <t>0,60*4+0,60*4+(0,15*4)*6</t>
  </si>
  <si>
    <t>272634350</t>
  </si>
  <si>
    <t>-98136643</t>
  </si>
  <si>
    <t>622325309</t>
  </si>
  <si>
    <t>Oprava vápenné omítky vnějších ploch stupně členitosti 2 štukové, v rozsahu opravované plochy přes 80 do 100%</t>
  </si>
  <si>
    <t>-535069608</t>
  </si>
  <si>
    <t>"doplnění omítky po výkopech (fasáda směrek do svahu sousedního pozemku)</t>
  </si>
  <si>
    <t>6,800*1,600</t>
  </si>
  <si>
    <t>978013191</t>
  </si>
  <si>
    <t>Otlučení vápenných nebo vápenocementových omítek vnitřních ploch stěn s vyškrabáním spar, s očištěním zdiva, v rozsahu přes 50 do 100 %</t>
  </si>
  <si>
    <t>254290627</t>
  </si>
  <si>
    <t>"úprava fasády - styk s budovou D</t>
  </si>
  <si>
    <t>29,40</t>
  </si>
  <si>
    <t>1772621566</t>
  </si>
  <si>
    <t>1628677647</t>
  </si>
  <si>
    <t>"sokl - čelní pohled (fasada hladina)"0,70*6+0,35+5,04+0,59*2</t>
  </si>
  <si>
    <t>"2NP - fasada bosáž"5,04+2,10*6+1,24+1,95+4,20</t>
  </si>
  <si>
    <t>"3NP a 4NP - čelní pohled"1,95*7+2,84*2+0,98+4,20+0,60*8+0,30</t>
  </si>
  <si>
    <t>"3NP a 4NP - čelní pohled rizalit boky"0,90*2</t>
  </si>
  <si>
    <t>"strana novostavba"0,60*6</t>
  </si>
  <si>
    <t>"strana budova D"2,10*2+0,60</t>
  </si>
  <si>
    <t>-1475789706</t>
  </si>
  <si>
    <t>R62</t>
  </si>
  <si>
    <t>Restaurátorské práce</t>
  </si>
  <si>
    <t>R622 01</t>
  </si>
  <si>
    <t xml:space="preserve">Oprava a doplnění taženého profilu korunní římsy </t>
  </si>
  <si>
    <t>-340080888</t>
  </si>
  <si>
    <t>0,29+0,29+29,13</t>
  </si>
  <si>
    <t>1,09+1,09+3,84</t>
  </si>
  <si>
    <t>R622 02</t>
  </si>
  <si>
    <t>Oprava a doplnění taženého profilu nadokenní, parapetní a průběžné římsy</t>
  </si>
  <si>
    <t>157851816</t>
  </si>
  <si>
    <t>"soklová římsa</t>
  </si>
  <si>
    <t>0,39+0,39</t>
  </si>
  <si>
    <t>2,90</t>
  </si>
  <si>
    <t>5,77+1,67+16,02</t>
  </si>
  <si>
    <t>"kordonová (průběžná) římsa</t>
  </si>
  <si>
    <t>0,29+0,29</t>
  </si>
  <si>
    <t>0,84+0,84</t>
  </si>
  <si>
    <t>1,15+1,15</t>
  </si>
  <si>
    <t>7,65</t>
  </si>
  <si>
    <t>8,00+4,32+2,00+5,24+0,87</t>
  </si>
  <si>
    <t>4,30</t>
  </si>
  <si>
    <t>7,07</t>
  </si>
  <si>
    <t>"parapetní (průběžná) římsa</t>
  </si>
  <si>
    <t>1,15+1,15+1,15+1,15+1,15+1,15+0,65+2,20</t>
  </si>
  <si>
    <t>1,15</t>
  </si>
  <si>
    <t>8,35+4,37+4,67+2,00+1,50+0,87</t>
  </si>
  <si>
    <t>"nadoknenní (přímá) římsa</t>
  </si>
  <si>
    <t>2,68</t>
  </si>
  <si>
    <t>R622 03</t>
  </si>
  <si>
    <t>Oprava a doplnění taženého profilu okenních šambrán s klenákem</t>
  </si>
  <si>
    <t>-1113976978</t>
  </si>
  <si>
    <t>"1NP"2,36+2,36+2,36+2,36+2,36+2,36+1,78+2,18+2,18</t>
  </si>
  <si>
    <t>"2NP"4,90</t>
  </si>
  <si>
    <t>"3NP"4,90+4,90+4,90+6,60+4,90+4,90+6,60+4,90+4,40+8,20</t>
  </si>
  <si>
    <t>"4NP"3,20+3,20+3,20+3,20+3,20+3,20+3,20+3,20+2,20+5,90</t>
  </si>
  <si>
    <t>R622 04</t>
  </si>
  <si>
    <t>Konzoly balkónů s profilovanou výzdobou</t>
  </si>
  <si>
    <t>512</t>
  </si>
  <si>
    <t>945982603</t>
  </si>
  <si>
    <t>"balkóny</t>
  </si>
  <si>
    <t>"rizalit</t>
  </si>
  <si>
    <t>R622 05</t>
  </si>
  <si>
    <t>Maskrony (záklenky oken, portál)</t>
  </si>
  <si>
    <t>-1080710047</t>
  </si>
  <si>
    <t>"okna 3NP</t>
  </si>
  <si>
    <t>-1794169778</t>
  </si>
  <si>
    <t>"zazdívka otvorů fasáda</t>
  </si>
  <si>
    <t>1,01</t>
  </si>
  <si>
    <t>0,41</t>
  </si>
  <si>
    <t>0,67</t>
  </si>
  <si>
    <t>1,49</t>
  </si>
  <si>
    <t>0,50</t>
  </si>
  <si>
    <t>631311125</t>
  </si>
  <si>
    <t>Mazanina z betonu  prostého bez zvýšených nároků na prostředí tl. přes 80 do 120 mm tř. C 20/25</t>
  </si>
  <si>
    <t>-480021601</t>
  </si>
  <si>
    <t>"balkón</t>
  </si>
  <si>
    <t>8,37*1,05*0,10</t>
  </si>
  <si>
    <t>631319173</t>
  </si>
  <si>
    <t>Příplatek k cenám mazanin  za stržení povrchu spodní vrstvy mazaniny latí před vložením výztuže nebo pletiva pro tl. obou vrstev mazaniny přes 80 do 120 mm</t>
  </si>
  <si>
    <t>-2140303213</t>
  </si>
  <si>
    <t>631362021</t>
  </si>
  <si>
    <t>Výztuž mazanin  ze svařovaných sítí z drátů typu KARI</t>
  </si>
  <si>
    <t>213383569</t>
  </si>
  <si>
    <t>8,37*1,05*0,10*(6,90/1000)</t>
  </si>
  <si>
    <t>941111132</t>
  </si>
  <si>
    <t>Montáž lešení řadového trubkového lehkého pracovního s podlahami  s provozním zatížením tř. 3 do 200 kg/m2 šířky tř. W12 přes 1,2 do 1,5 m, výšky přes 10 do 25 m</t>
  </si>
  <si>
    <t>1309571567</t>
  </si>
  <si>
    <t>"čelní pohled"316,80</t>
  </si>
  <si>
    <t>"strana budova D"83,50</t>
  </si>
  <si>
    <t>"strana novostavba"85,58</t>
  </si>
  <si>
    <t>941111232</t>
  </si>
  <si>
    <t>Montáž lešení řadového trubkového lehkého pracovního s podlahami  s provozním zatížením tř. 3 do 200 kg/m2 Příplatek za první a každý další den použití lešení k ceně -1132</t>
  </si>
  <si>
    <t>1576354947</t>
  </si>
  <si>
    <t>"čelní pohled"316,80*90</t>
  </si>
  <si>
    <t>"strana budova D"83,50*90</t>
  </si>
  <si>
    <t>"strana novostavba"85,58*90</t>
  </si>
  <si>
    <t>941111832</t>
  </si>
  <si>
    <t>Demontáž lešení řadového trubkového lehkého pracovního s podlahami  s provozním zatížením tř. 3 do 200 kg/m2 šířky tř. W12 přes 1,2 do 1,5 m, výšky přes 10 do 25 m</t>
  </si>
  <si>
    <t>1227882591</t>
  </si>
  <si>
    <t>941 01</t>
  </si>
  <si>
    <t>Příplatek za lešení na střeše (oprava fasády komínů)</t>
  </si>
  <si>
    <t>316694865</t>
  </si>
  <si>
    <t>944511111</t>
  </si>
  <si>
    <t>1289134896</t>
  </si>
  <si>
    <t>243297752</t>
  </si>
  <si>
    <t>944511811</t>
  </si>
  <si>
    <t>2068997376</t>
  </si>
  <si>
    <t>962032230</t>
  </si>
  <si>
    <t>Bourání zdiva nadzákladového z cihel nebo tvárnic  z cihel pálených nebo vápenopískových, na maltu vápennou nebo vápenocementovou, objemu do 1 m3</t>
  </si>
  <si>
    <t>709885032</t>
  </si>
  <si>
    <t>"bourání vstupní portál</t>
  </si>
  <si>
    <t>0,44</t>
  </si>
  <si>
    <t>0,36</t>
  </si>
  <si>
    <t>0,678</t>
  </si>
  <si>
    <t>-447865280</t>
  </si>
  <si>
    <t>971033561</t>
  </si>
  <si>
    <t>Vybourání otvorů ve zdivu základovém nebo nadzákladovém z cihel, tvárnic, příčkovek  z cihel pálených na maltu vápennou nebo vápenocementovou plochy do 1 m2, tl. do 600 mm</t>
  </si>
  <si>
    <t>1136534502</t>
  </si>
  <si>
    <t>"proražení otvorů v obvodovém zdivu</t>
  </si>
  <si>
    <t>"1PP"</t>
  </si>
  <si>
    <t>0,91</t>
  </si>
  <si>
    <t>"1NP"</t>
  </si>
  <si>
    <t>2,96</t>
  </si>
  <si>
    <t>"2NP"</t>
  </si>
  <si>
    <t>0,79</t>
  </si>
  <si>
    <t>0,90</t>
  </si>
  <si>
    <t>0,29</t>
  </si>
  <si>
    <t>0,05</t>
  </si>
  <si>
    <t>"3NP"</t>
  </si>
  <si>
    <t>1,05</t>
  </si>
  <si>
    <t>997013217</t>
  </si>
  <si>
    <t>Vnitrostaveništní doprava suti a vybouraných hmot  vodorovně do 50 m svisle ručně (nošením po schodech) pro budovy a haly výšky přes 21 do 24 m</t>
  </si>
  <si>
    <t>2076457830</t>
  </si>
  <si>
    <t>-1225428949</t>
  </si>
  <si>
    <t>1504906459</t>
  </si>
  <si>
    <t>"předpoklad skládka vzdálená 20 km</t>
  </si>
  <si>
    <t>43,289*19</t>
  </si>
  <si>
    <t>-1056168486</t>
  </si>
  <si>
    <t>3,452+12,510</t>
  </si>
  <si>
    <t>997013811</t>
  </si>
  <si>
    <t>Poplatek za uložení stavebního odpadu na skládce (skládkovné) dřevěného zatříděného do Katalogu odpadů pod kódem 170 201</t>
  </si>
  <si>
    <t>100584726</t>
  </si>
  <si>
    <t>4,690+3,225</t>
  </si>
  <si>
    <t>352879706</t>
  </si>
  <si>
    <t>39,951-15,962-7,915</t>
  </si>
  <si>
    <t>998011002</t>
  </si>
  <si>
    <t>Přesun hmot pro budovy občanské výstavby, bydlení, výrobu a služby  s nosnou svislou konstrukcí zděnou z cihel, tvárnic nebo kamene vodorovná dopravní vzdálenost do 100 m pro budovy výšky přes 6 do 12 m</t>
  </si>
  <si>
    <t>-1346257590</t>
  </si>
  <si>
    <t>711111001</t>
  </si>
  <si>
    <t>Provedení izolace proti zemní vlhkosti natěradly a tmely za studena  na ploše vodorovné V nátěrem penetračním</t>
  </si>
  <si>
    <t>1298519621</t>
  </si>
  <si>
    <t>8,37*1,05</t>
  </si>
  <si>
    <t>M</t>
  </si>
  <si>
    <t>11163150</t>
  </si>
  <si>
    <t>lak penetrační asfaltový</t>
  </si>
  <si>
    <t>-1609320884</t>
  </si>
  <si>
    <t>P</t>
  </si>
  <si>
    <t>Poznámka k položce:_x000D_
Spotřeba 0,3-0,4kg/m2</t>
  </si>
  <si>
    <t>8,789*0,005 'Přepočtené koeficientem množství</t>
  </si>
  <si>
    <t>Odstranění izolace proti zemní vlhkosti  na ploše vodorovné V</t>
  </si>
  <si>
    <t>2125701169</t>
  </si>
  <si>
    <t>711141559</t>
  </si>
  <si>
    <t>Provedení izolace proti zemní vlhkosti pásy přitavením  NAIP na ploše vodorovné V</t>
  </si>
  <si>
    <t>919936911</t>
  </si>
  <si>
    <t>62853006</t>
  </si>
  <si>
    <t>pás asfaltový natavitelný modifikovaný SBS tl 4,2mm s vložkou ze skleněné tkaniny a hrubozrnným břidličným posypem na horním povrchu</t>
  </si>
  <si>
    <t>-596141778</t>
  </si>
  <si>
    <t>8,789*1,15 'Přepočtené koeficientem množství</t>
  </si>
  <si>
    <t>998711202</t>
  </si>
  <si>
    <t>Přesun hmot pro izolace proti vodě, vlhkosti a plynům  stanovený procentní sazbou (%) z ceny vodorovná dopravní vzdálenost do 50 m v objektech výšky přes 6 do 12 m</t>
  </si>
  <si>
    <t>1204382200</t>
  </si>
  <si>
    <t>713</t>
  </si>
  <si>
    <t>Izolace tepelné</t>
  </si>
  <si>
    <t>713110813</t>
  </si>
  <si>
    <t>Odstranění tepelné izolace stropů nebo podhledů z rohoží, pásů, dílců, desek, bloků volně kladených z vláknitých materiálů suchých, tloušťka izolace přes 100 mm</t>
  </si>
  <si>
    <t>-663425730</t>
  </si>
  <si>
    <t>"odstranění skladby střechy (SKL/B 04a)</t>
  </si>
  <si>
    <t>145,81</t>
  </si>
  <si>
    <t>713151111</t>
  </si>
  <si>
    <t>Montáž tepelné izolace střech šikmých rohožemi, pásy, deskami (izolační materiál ve specifikaci) kladenými volně mezi krokve</t>
  </si>
  <si>
    <t>1694278229</t>
  </si>
  <si>
    <t>63148107</t>
  </si>
  <si>
    <t>deska tepelně izolační minerální univerzální λ=0,038-0,039 tl 160mm</t>
  </si>
  <si>
    <t>-1267917872</t>
  </si>
  <si>
    <t>"střecha (SKL/B 04; P/B 04)</t>
  </si>
  <si>
    <t>7,73*29,13</t>
  </si>
  <si>
    <t>-1,80*1,60*6</t>
  </si>
  <si>
    <t>207,895*1,02 'Přepočtené koeficientem množství</t>
  </si>
  <si>
    <t>44</t>
  </si>
  <si>
    <t>63148104</t>
  </si>
  <si>
    <t>deska tepelně izolační minerální univerzální λ=0,038-0,039 tl 100mm</t>
  </si>
  <si>
    <t>2048302417</t>
  </si>
  <si>
    <t>45</t>
  </si>
  <si>
    <t>998713202</t>
  </si>
  <si>
    <t>Přesun hmot pro izolace tepelné stanovený procentní sazbou (%) z ceny vodorovná dopravní vzdálenost do 50 m v objektech výšky přes 6 do 12 m</t>
  </si>
  <si>
    <t>-1724496073</t>
  </si>
  <si>
    <t>46</t>
  </si>
  <si>
    <t>Kontralatě 50/80 - D+M vč. všech systémových detailů, pomocného materiálu a povrchové úpravy, atp. - viz. podrobný popis PD</t>
  </si>
  <si>
    <t>-110128001</t>
  </si>
  <si>
    <t>762331814</t>
  </si>
  <si>
    <t>Demontáž vázaných konstrukcí krovů sklonu do 60°  z hranolů, hranolků, fošen, průřezové plochy přes 288 do 450 cm2</t>
  </si>
  <si>
    <t>414371855</t>
  </si>
  <si>
    <t>"odstranění skladby střechy (SKL/B 04b)</t>
  </si>
  <si>
    <t>31,93</t>
  </si>
  <si>
    <t>37,95</t>
  </si>
  <si>
    <t>48</t>
  </si>
  <si>
    <t>762341016</t>
  </si>
  <si>
    <t>Bednění a laťování bednění střech rovných sklonu do 60° s vyřezáním otvorů z dřevoštěpkových desek OSB šroubovaných na krokve na sraz, tloušťky desky 22 mm</t>
  </si>
  <si>
    <t>707124275</t>
  </si>
  <si>
    <t>49</t>
  </si>
  <si>
    <t>Demontáž bednění a laťování  bednění střech rovných, obloukových, sklonu do 60° se všemi nadstřešními konstrukcemi z prken hrubých, hoblovaných tl. do 32 mm</t>
  </si>
  <si>
    <t>-1551899702</t>
  </si>
  <si>
    <t>50</t>
  </si>
  <si>
    <t>-1526498727</t>
  </si>
  <si>
    <t>51</t>
  </si>
  <si>
    <t>763131532</t>
  </si>
  <si>
    <t>Podhled ze sádrokartonových desek  jednovrstvá zavěšená spodní konstrukce z ocelových profilů CD, UD jednoduše opláštěná deskou protipožární DF, tl. 15 mm, bez TI</t>
  </si>
  <si>
    <t>-1907756350</t>
  </si>
  <si>
    <t>52</t>
  </si>
  <si>
    <t>763131714</t>
  </si>
  <si>
    <t>Podhled ze sádrokartonových desek  ostatní práce a konstrukce na podhledech ze sádrokartonových desek základní penetrační nátěr</t>
  </si>
  <si>
    <t>-330816634</t>
  </si>
  <si>
    <t>53</t>
  </si>
  <si>
    <t>763131771</t>
  </si>
  <si>
    <t>Podhled ze sádrokartonových desek  Příplatek k cenám za rovinnost kvality speciální tmelení kvality Q3</t>
  </si>
  <si>
    <t>1929321232</t>
  </si>
  <si>
    <t>54</t>
  </si>
  <si>
    <t>-1493110285</t>
  </si>
  <si>
    <t>55</t>
  </si>
  <si>
    <t>763131821</t>
  </si>
  <si>
    <t>Demontáž podhledu nebo samostatného požárního předělu ze sádrokartonových desek  s nosnou konstrukcí dvouvrstvou z ocelových profilů, opláštění jednoduché</t>
  </si>
  <si>
    <t>-1761597660</t>
  </si>
  <si>
    <t>56</t>
  </si>
  <si>
    <t>998763201</t>
  </si>
  <si>
    <t>Přesun hmot pro dřevostavby  stanovený procentní sazbou (%) z ceny vodorovná dopravní vzdálenost do 50 m v objektech výšky přes 6 do 12 m</t>
  </si>
  <si>
    <t>1752351449</t>
  </si>
  <si>
    <t>57</t>
  </si>
  <si>
    <t>413669377</t>
  </si>
  <si>
    <t>58</t>
  </si>
  <si>
    <t>764141401</t>
  </si>
  <si>
    <t>Krytina ze svitků nebo tabulí z titanzinkového předzvětralého plechu s úpravou u okapů, prostupů a výčnělků střechy rovné drážkováním ze svitků rš 500 mm, sklon střechy do 30°</t>
  </si>
  <si>
    <t>-1030755831</t>
  </si>
  <si>
    <t>59</t>
  </si>
  <si>
    <t>D+M odvodňovací žlab, rozvin 350 mm, délka 30 m, TiZn plech předzvětralý, ozn. K/B 01 - D+M vč. všech systémových detailů, pomocného materiálu, kotvení, atp. - viz. podrobný popis PD</t>
  </si>
  <si>
    <t>853716348</t>
  </si>
  <si>
    <t>Poznámka k položce:_x000D_
viz. detail - K/B 01 - ZAVĚŠENÝ PŮLKULATÝ ŽLAB</t>
  </si>
  <si>
    <t>60</t>
  </si>
  <si>
    <t>D+M odvodňovací svody, průměr 100 mm, délka 11 m, TiZn plech předzvětralý, ozn. K/B 02 - D+M vč. všech systémových detailů, pomocného materiálu, kotvení, atp. - viz. podrobný popis PD</t>
  </si>
  <si>
    <t>1982047887</t>
  </si>
  <si>
    <t>61</t>
  </si>
  <si>
    <t>764 03</t>
  </si>
  <si>
    <t>D+M oplechování komínů a prostupů kanalizace na střeše, TiZn plech předzvětralý, ozn. K/B 03 - D+M vč. všech systémových detailů, pomocného materiálu, kotvení, atp. - viz. podrobný popis PD</t>
  </si>
  <si>
    <t>-757499492</t>
  </si>
  <si>
    <t>Poznámka k položce:_x000D_
viz. detail - K/B 03 - NAPOJENÍ KOMÍNA S KRYCÍ LIŠTOU (ROZMĚR KOMÍNA &lt; 1,0 M)</t>
  </si>
  <si>
    <t>764 04</t>
  </si>
  <si>
    <t>D+M komínové hlavice, nerez plech, ozn. K/B 04 - D+M vč. všech systémových detailů, pomocného materiálu, kotvení, atp. - viz. podrobný popis PD</t>
  </si>
  <si>
    <t>-13850764</t>
  </si>
  <si>
    <t>63</t>
  </si>
  <si>
    <t>764 05</t>
  </si>
  <si>
    <t>D+M oplechování tepelné izolace, rozvin 292 mm, délka 29200 mm, TiZn plech předzvětralý, ozn. K/B 05 - D+M vč. všech systémových detailů, pomocného materiálu, kotvení, atp. - viz. podrobný popis PD</t>
  </si>
  <si>
    <t>193081843</t>
  </si>
  <si>
    <t>Poznámka k položce:_x000D_
viz. detail - K/B 05 - HŘEBEN PULTOVÉ STŘECHY BEZ LIŠTY</t>
  </si>
  <si>
    <t>64</t>
  </si>
  <si>
    <t>764 06</t>
  </si>
  <si>
    <t>D+M střížka arkýře vč. konstrukce 1050x3900x950 mm vč. dřevěné konstrukce, TiZn plech předzvětralý, ozn. K/B 06 - D+M vč. všech systémových detailů, pomocného materiálu, kotvení, atp. - viz. podrobný popis PD</t>
  </si>
  <si>
    <t>-459520789</t>
  </si>
  <si>
    <t>65</t>
  </si>
  <si>
    <t>764 07</t>
  </si>
  <si>
    <t>D+M oplechování u štítů, rozvin 300 mm, délka 13 m, TiZn plech předzvětralý, ozn. K/B 07 - D+M vč. všech systémových detailů, pomocného materiálu, kotvení, atp. - viz. podrobný popis PD</t>
  </si>
  <si>
    <t>-727401424</t>
  </si>
  <si>
    <t>Poznámka k položce:_x000D_
viz. detail - K/B 07 - ŠTÍTOVÉ LEMOVÁNÍ BEZ LIŠTY, S KRYTÍM FASÁDY</t>
  </si>
  <si>
    <t>66</t>
  </si>
  <si>
    <t>764 08</t>
  </si>
  <si>
    <t>D+M oplechování u budovy D, rozvin 386 mm, délka 2,6 m, TiZn plech předzvětralý, ozn. K/B 08 - D+M vč. všech systémových detailů, pomocného materiálu, kotvení, atp. - viz. podrobný popis PD</t>
  </si>
  <si>
    <t>-1417828858</t>
  </si>
  <si>
    <t>67</t>
  </si>
  <si>
    <t>767 09</t>
  </si>
  <si>
    <t>D+M sněhové zábrany na střeše, celková délka 49,00 m, kotvená ke stojaté drážce krytiny,TiZn; systémový výrobek, ozn. K/B 09 - vč. všech syst detailů, kotvení, pomocného materiálu, atp. - viz. podrobný popis PD</t>
  </si>
  <si>
    <t>185514237</t>
  </si>
  <si>
    <t>68</t>
  </si>
  <si>
    <t>764 10</t>
  </si>
  <si>
    <t>1550551664</t>
  </si>
  <si>
    <t>69</t>
  </si>
  <si>
    <t>-104767883</t>
  </si>
  <si>
    <t>765</t>
  </si>
  <si>
    <t>Krytina skládaná</t>
  </si>
  <si>
    <t>70</t>
  </si>
  <si>
    <t>765191013</t>
  </si>
  <si>
    <t>Montáž pojistné hydroizolační nebo parotěsné fólie kladené ve sklonu přes 20° volně na bednění nebo tepelnou izolaci</t>
  </si>
  <si>
    <t>789135654</t>
  </si>
  <si>
    <t>71</t>
  </si>
  <si>
    <t>28329034-1</t>
  </si>
  <si>
    <t xml:space="preserve">mikroventilační podkladní systémová rohož tl. 2 mm </t>
  </si>
  <si>
    <t>1468996283</t>
  </si>
  <si>
    <t>207,895*1,1 'Přepočtené koeficientem množství</t>
  </si>
  <si>
    <t>72</t>
  </si>
  <si>
    <t>28329034-2</t>
  </si>
  <si>
    <t>pojistná hydroizolace</t>
  </si>
  <si>
    <t>-1546339010</t>
  </si>
  <si>
    <t>73</t>
  </si>
  <si>
    <t>28329034-3</t>
  </si>
  <si>
    <t>parozábrana</t>
  </si>
  <si>
    <t>1022710835</t>
  </si>
  <si>
    <t>74</t>
  </si>
  <si>
    <t>998765202</t>
  </si>
  <si>
    <t>Přesun hmot pro krytiny skládané stanovený procentní sazbou (%) z ceny vodorovná dopravní vzdálenost do 50 m v objektech výšky přes 6 do 12 m</t>
  </si>
  <si>
    <t>-539002332</t>
  </si>
  <si>
    <t>75</t>
  </si>
  <si>
    <t>D+M repase zábradlí, délka 10,50 m, ozn. UŘK/B 01 - vč. všech syst detailů, demontáže , odvozu na dílnu, pískování, zpětné montáže, finální povrchové úpravy, atp. - viz. podrobný popis PD</t>
  </si>
  <si>
    <t>-1331389678</t>
  </si>
  <si>
    <t>10,50</t>
  </si>
  <si>
    <t>76</t>
  </si>
  <si>
    <t xml:space="preserve">D+M odvětrávací mřížka na fasádě, kruhová ventilační; průměr 150 mm; nerez. plech, osazená do zdiva, ozn. Z/B 02 - vč. všech syst detailů, kotvení, finální povrchové úpravy - viz. podrobný popis PD_x000D_
</t>
  </si>
  <si>
    <t>698913465</t>
  </si>
  <si>
    <t>77</t>
  </si>
  <si>
    <t>413941125-1</t>
  </si>
  <si>
    <t>Osazování ocelových válcovaných nosníků stropů I, IE, U, UE nebo L č. 24 a vyšší - vč. všech systémových detailů, podbetonávky, vysekání kapes, manipulace, dopravy, atp. - viz. podrobný popis PD</t>
  </si>
  <si>
    <t>914041796</t>
  </si>
  <si>
    <t>78</t>
  </si>
  <si>
    <t>13010726-1</t>
  </si>
  <si>
    <t>ocel profilu I a U jakost 11 375</t>
  </si>
  <si>
    <t>-125657812</t>
  </si>
  <si>
    <t>Poznámka k položce:_x000D_
Hmotnost: 36,20 kg/m</t>
  </si>
  <si>
    <t>"střecha krovu (SKL/B 04; P/B 04)</t>
  </si>
  <si>
    <t>"profil l 260, znak 1"(7,355*17*41,90)/1000</t>
  </si>
  <si>
    <t>"profil l 100, znak 2"(2,100*12*8,34)/1000</t>
  </si>
  <si>
    <t>"profil l 80, znak 3 a"(2,100*55*5,94)/1000</t>
  </si>
  <si>
    <t>"profil l 80, znak 3 b"(1,625*24*5,94)/1000</t>
  </si>
  <si>
    <t>"profil l 80, znak 3 c"(1,400*16*5,94)/1000</t>
  </si>
  <si>
    <t>"profil l 80, znak 3 d"(1,300*8*5,94)/1000</t>
  </si>
  <si>
    <t>"profil l 80, znak 3 e"(0,950*8*5,94)/1000</t>
  </si>
  <si>
    <t>"profil U 65, znak 4"(1,050*7*7,09)/1000</t>
  </si>
  <si>
    <t>6,659*0,05</t>
  </si>
  <si>
    <t>79</t>
  </si>
  <si>
    <t>413941125-2</t>
  </si>
  <si>
    <t>Osazování pat. plech P10 - vč. všech systémových detailů, kotvení, manipulace, dopravy, atp. - viz. podrobný popis PD</t>
  </si>
  <si>
    <t>1303254178</t>
  </si>
  <si>
    <t>80</t>
  </si>
  <si>
    <t>13010726-2</t>
  </si>
  <si>
    <t>pat. plech P10</t>
  </si>
  <si>
    <t>-517305121</t>
  </si>
  <si>
    <t>(0,6*0,20*17*78,50)/1000</t>
  </si>
  <si>
    <t>0,160*0,10</t>
  </si>
  <si>
    <t>0,160*0,05</t>
  </si>
  <si>
    <t>81</t>
  </si>
  <si>
    <t>1957062982</t>
  </si>
  <si>
    <t>82</t>
  </si>
  <si>
    <t>1470034767</t>
  </si>
  <si>
    <t>83</t>
  </si>
  <si>
    <t>-1766170364</t>
  </si>
  <si>
    <t>Ostatní</t>
  </si>
  <si>
    <t>84</t>
  </si>
  <si>
    <t>Pol 1</t>
  </si>
  <si>
    <t>D+M závěsů pro stínění dvora - vč. všech syst detailů, kotvení, pomocného materiálu, atp. - viz. podrobný popis PD</t>
  </si>
  <si>
    <t>-194632311</t>
  </si>
  <si>
    <t>SO 04 - Budova B - stavební a konstrukční část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</si>
  <si>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</si>
  <si>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</si>
  <si>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</si>
  <si>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</si>
  <si>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</si>
  <si>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</si>
  <si>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</si>
  <si>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</si>
  <si>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</si>
  <si>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>132212201</t>
  </si>
  <si>
    <t>Hloubení zapažených i nezapažených rýh šířky přes 600 do 2 000 mm ručním nebo pneumatickým nářadím  s urovnáním dna do předepsaného profilu a spádu v horninách tř. 3 soudržných</t>
  </si>
  <si>
    <t>-360755450</t>
  </si>
  <si>
    <t>"odvětrávací kanálek (ozn. SKL/B 06)</t>
  </si>
  <si>
    <t>"sousední budova"25,13*0,95</t>
  </si>
  <si>
    <t>"sousední budova"4,00*0,95</t>
  </si>
  <si>
    <t>"pohled na fasádu A"6,80*0,95</t>
  </si>
  <si>
    <t>"čelní pohled"15,87*3,62</t>
  </si>
  <si>
    <t>"čelní pohled"4,00*3,62</t>
  </si>
  <si>
    <t>Hloubení zapažených i nezapažených rýh šířky přes 600 do 2 000 mm ručním nebo pneumatickým nářadím  s urovnáním dna do předepsaného profilu a spádu v horninách tř. 3 Příplatek k cenám za lepivost horniny tř. 3</t>
  </si>
  <si>
    <t>-925889238</t>
  </si>
  <si>
    <t>161101101</t>
  </si>
  <si>
    <t>Svislé přemístění výkopku  bez naložení do dopravní nádoby avšak s vyprázdněním dopravní nádoby na hromadu nebo do dopravního prostředku z horniny tř. 1 až 4, při hloubce výkopu přes 1 do 2,5 m</t>
  </si>
  <si>
    <t>-1797621351</t>
  </si>
  <si>
    <t>162301101</t>
  </si>
  <si>
    <t>Vodorovné přemístění výkopku nebo sypaniny po suchu  na obvyklém dopravním prostředku, bez naložení výkopku, avšak se složením bez rozhrnutí z horniny tř. 1 až 4 na vzdálenost přes 50 do 500 m</t>
  </si>
  <si>
    <t>1772517684</t>
  </si>
  <si>
    <t xml:space="preserve">"odvětrávací kanálek - zpětný zásyp výkopkem (cesta na deponii) </t>
  </si>
  <si>
    <t>80,953</t>
  </si>
  <si>
    <t>"odvětrávací kanálek - zpětný zásyp výkopkem (cesta zpět)</t>
  </si>
  <si>
    <t>Vodorovné přemístění výkopku nebo sypaniny po suchu  na obvyklém dopravním prostředku, bez naložení výkopku, avšak se složením bez rozhrnutí z horniny tř. 1 až 4 na vzdálenost přes 9 000 do 10 000 m</t>
  </si>
  <si>
    <t>-1318293241</t>
  </si>
  <si>
    <t>"odvoz výkopku na skládky</t>
  </si>
  <si>
    <t>106,063-80,953</t>
  </si>
  <si>
    <t>Vodorovné přemístění výkopku nebo sypaniny po suchu  na obvyklém dopravním prostředku, bez naložení výkopku, avšak se složením bez rozhrnutí z horniny tř. 1 až 4 na vzdálenost Příplatek k ceně za každých dalších i započatých 1 000 m</t>
  </si>
  <si>
    <t>1737482185</t>
  </si>
  <si>
    <t>"předpoklad - skládka vzdálena 20km</t>
  </si>
  <si>
    <t>(106,063-80,935)*10</t>
  </si>
  <si>
    <t>Nakládání, skládání a překládání neulehlého výkopku nebo sypaniny  nakládání, množství do 100 m3, z hornin tř. 1 až 4</t>
  </si>
  <si>
    <t>-1804769953</t>
  </si>
  <si>
    <t>Uložení sypaniny  na skládky</t>
  </si>
  <si>
    <t>456938151</t>
  </si>
  <si>
    <t>171201211.1</t>
  </si>
  <si>
    <t>-655966475</t>
  </si>
  <si>
    <t>(106,063-80,953)*1,80</t>
  </si>
  <si>
    <t>Zakládání</t>
  </si>
  <si>
    <t>213311111-1</t>
  </si>
  <si>
    <t>Zpětný zásyp výkopkem vč. zhutnění</t>
  </si>
  <si>
    <t>-561376025</t>
  </si>
  <si>
    <t>106,063-25,110</t>
  </si>
  <si>
    <t>271532213</t>
  </si>
  <si>
    <t>Podsyp pod základové konstrukce se zhutněním a urovnáním povrchu z kameniva hrubého, frakce 8 - 16 mm</t>
  </si>
  <si>
    <t>-1793533146</t>
  </si>
  <si>
    <t>"sousední budova"25,13*0,30*0,10</t>
  </si>
  <si>
    <t>"sousední budova"4,00*0,30*0,10</t>
  </si>
  <si>
    <t>"pohled na fasádu A"6,80*0,30*0,10</t>
  </si>
  <si>
    <t>"čelní pohled"15,87*0,30*0,10</t>
  </si>
  <si>
    <t>"čelní pohled"4,00*0,30*0,10</t>
  </si>
  <si>
    <t>"podlaha 1NP (SKL/B 02)</t>
  </si>
  <si>
    <t>17,80*0,11</t>
  </si>
  <si>
    <t>9,51*0,11</t>
  </si>
  <si>
    <t>15,19*0,11</t>
  </si>
  <si>
    <t>18,00*0,11</t>
  </si>
  <si>
    <t>3,62*0,11</t>
  </si>
  <si>
    <t>69,32*0,11</t>
  </si>
  <si>
    <t>273313711</t>
  </si>
  <si>
    <t>Základy z betonu prostého desky z betonu kamenem neprokládaného tř. C 20/25</t>
  </si>
  <si>
    <t>-286943876</t>
  </si>
  <si>
    <t>"odvětrávaná podlaha terénu (SKL/B 01)</t>
  </si>
  <si>
    <t>16,28*0,1</t>
  </si>
  <si>
    <t>4,41*0,1</t>
  </si>
  <si>
    <t>18,92*0,1</t>
  </si>
  <si>
    <t>3,46*0,1</t>
  </si>
  <si>
    <t>14,03*0,1</t>
  </si>
  <si>
    <t>12,51*0,1</t>
  </si>
  <si>
    <t>15,03*0,1</t>
  </si>
  <si>
    <t>15,20*0,1</t>
  </si>
  <si>
    <t>16,67*0,1</t>
  </si>
  <si>
    <t>4,84*0,1</t>
  </si>
  <si>
    <t>10,47*0,1</t>
  </si>
  <si>
    <t>274313711</t>
  </si>
  <si>
    <t>Základy z betonu prostého pasy betonu kamenem neprokládaného tř. C 20/25</t>
  </si>
  <si>
    <t>-870676291</t>
  </si>
  <si>
    <t>"sousední budova"25,13*0,30*0,15</t>
  </si>
  <si>
    <t>"sousední budova"4,00*0,30*0,15</t>
  </si>
  <si>
    <t>"pohled na fasádu A"6,80*0,30*0,15</t>
  </si>
  <si>
    <t>"čelní pohled"15,87*0,30*0,15</t>
  </si>
  <si>
    <t>"čelní pohled"4,00*0,30*0,15</t>
  </si>
  <si>
    <t>274351121</t>
  </si>
  <si>
    <t>Bednění základů pasů rovné zřízení</t>
  </si>
  <si>
    <t>1599675773</t>
  </si>
  <si>
    <t>"sousední budova"25,13*0,20</t>
  </si>
  <si>
    <t>"sousední budova"4,00*0,20</t>
  </si>
  <si>
    <t>"pohled na fasádu A"6,80*0,20</t>
  </si>
  <si>
    <t>"čelní pohled"15,87*0,20</t>
  </si>
  <si>
    <t>"čelní pohled"4,00*0,20</t>
  </si>
  <si>
    <t>274351122</t>
  </si>
  <si>
    <t>Bednění základů pasů rovné odstranění</t>
  </si>
  <si>
    <t>-2099711168</t>
  </si>
  <si>
    <t>279113121</t>
  </si>
  <si>
    <t>Základové zdi z tvárnic ztraceného bednění včetně výplně z betonu  bez zvláštních nároků na vliv prostředí třídy C 12/15, tloušťky zdiva 150 mm</t>
  </si>
  <si>
    <t>434376128</t>
  </si>
  <si>
    <t>"sousední budova"25,13*(1,25+0,30)</t>
  </si>
  <si>
    <t>"sousední budova"4,00*(1,25+0,30)</t>
  </si>
  <si>
    <t>"žebra"0,29*1,25+0,15*1,25</t>
  </si>
  <si>
    <t>"pohled fasáda A"6,80*(1,25+0,30)</t>
  </si>
  <si>
    <t>"žebra"0,15*1,25</t>
  </si>
  <si>
    <t>"čelní pohled"15,87*(1,25+0,30)</t>
  </si>
  <si>
    <t>"čelní pohled"4,00*(1,25+0,3)</t>
  </si>
  <si>
    <t>Svislé a kompletní konstrukce</t>
  </si>
  <si>
    <t>311272031</t>
  </si>
  <si>
    <t>Zdivo z pórobetonových tvárnic na tenké maltové lože, tl. zdiva 200 mm pevnost tvárnic přes P2 do P4, objemová hmotnost přes 450 do 600 kg/m3 hladkých</t>
  </si>
  <si>
    <t>32498472</t>
  </si>
  <si>
    <t>"zdivo tl. 200 mm</t>
  </si>
  <si>
    <t>"1NP"3,81</t>
  </si>
  <si>
    <t>"3NP"60,08</t>
  </si>
  <si>
    <t>311272211</t>
  </si>
  <si>
    <t>Zdivo z pórobetonových tvárnic na tenké maltové lože, tl. zdiva 300 mm pevnost tvárnic do P2, objemová hmotnost do 450 kg/m3 hladkých</t>
  </si>
  <si>
    <t>-398014964</t>
  </si>
  <si>
    <t>"zdivo tl. 300 mm</t>
  </si>
  <si>
    <t>"1NP"16,99</t>
  </si>
  <si>
    <t>"2NP"2,34</t>
  </si>
  <si>
    <t>"3NP"92,45</t>
  </si>
  <si>
    <t>342272225</t>
  </si>
  <si>
    <t>Příčky z pórobetonových tvárnic hladkých na tenké maltové lože objemová hmotnost do 500 kg/m3, tloušťka příčky 100 mm</t>
  </si>
  <si>
    <t>-1603075415</t>
  </si>
  <si>
    <t>"zdivo tl. 100 mm</t>
  </si>
  <si>
    <t>"1PP"22,06</t>
  </si>
  <si>
    <t>"1NP"30,79</t>
  </si>
  <si>
    <t>"2NP"38,51</t>
  </si>
  <si>
    <t>"3NP"68,22</t>
  </si>
  <si>
    <t>342272245</t>
  </si>
  <si>
    <t>Příčky z pórobetonových tvárnic hladkých na tenké maltové lože objemová hmotnost do 500 kg/m3, tloušťka příčky 150 mm</t>
  </si>
  <si>
    <t>-1848162325</t>
  </si>
  <si>
    <t>"zdivo tl. 150 mm</t>
  </si>
  <si>
    <t>"1PP"1,76</t>
  </si>
  <si>
    <t>"1NP"1,92+17,16</t>
  </si>
  <si>
    <t>"2NP"13,04</t>
  </si>
  <si>
    <t>"3NP"1,87</t>
  </si>
  <si>
    <t>Vodorovné konstrukce</t>
  </si>
  <si>
    <t>413000000-1</t>
  </si>
  <si>
    <t>Osazování ocelových válcovaných nosníků stropů I, IE, U, UE, L nebo HEB č. 24 a vyšší - vč. všech systémových detailů, podbetonávky, vysekání kapes, manipulace, dopravy, atp. - viz. podrobný popis PD</t>
  </si>
  <si>
    <t>-510177805</t>
  </si>
  <si>
    <t>13000000-1</t>
  </si>
  <si>
    <t>ocel profilu I a HEB 240  jakost 11 375</t>
  </si>
  <si>
    <t>393739709</t>
  </si>
  <si>
    <t>"konstrukce stropu 1NP</t>
  </si>
  <si>
    <t>"profil l 240, znak 1a"(6,37*13*36,20)/1000</t>
  </si>
  <si>
    <t>"profil l 240, znak 1b"(6,08*8*36,20)/1000</t>
  </si>
  <si>
    <t>"profil l 240, znak 1c"(6,20*2*36,20)/1000</t>
  </si>
  <si>
    <t>"profil l 240, znak 1d"(3,90*1*36,20)/1000</t>
  </si>
  <si>
    <t>"profil l 240, znak 1e"(1,650*2*36,20)/1000</t>
  </si>
  <si>
    <t>"profil HEB 240, znak 2"(6,08*2*83,20)/1000</t>
  </si>
  <si>
    <t>"profil l 240, znak 3"(1,84*2*36,20)/1000</t>
  </si>
  <si>
    <t>"konstrukce stropu 2NP</t>
  </si>
  <si>
    <t>"profil l 240, znak 1a"(6,370*13*36,20)/1000</t>
  </si>
  <si>
    <t>"profil l 240, znak 1b"(6,080*8*36,20)/1000</t>
  </si>
  <si>
    <t>"profil HEB 240, znak 2"(6,200*2*83,20)/1000</t>
  </si>
  <si>
    <t>413000000-2</t>
  </si>
  <si>
    <t>Osazení trapézového plechu 50/250/0,75 - vč. všech systémových detailů, kotvení, manipulace, dopravy, atp. - viz. podrobný popis PD</t>
  </si>
  <si>
    <t>-1918783065</t>
  </si>
  <si>
    <t>13000000-2</t>
  </si>
  <si>
    <t>trapézový plech 50/250/0,75</t>
  </si>
  <si>
    <t>74037729</t>
  </si>
  <si>
    <t>(5,97*28,20*7,40)/1000</t>
  </si>
  <si>
    <t>1,246*0,10</t>
  </si>
  <si>
    <t>1,246*0,05</t>
  </si>
  <si>
    <t>611315422</t>
  </si>
  <si>
    <t>Oprava vápenné omítky vnitřních ploch štukové dvouvrstvé, tloušťky do 20 mm a tloušťky štuku do 3 mm stropů, v rozsahu opravované plochy přes 10 do 30%</t>
  </si>
  <si>
    <t>189391311</t>
  </si>
  <si>
    <t>"strop 1PP</t>
  </si>
  <si>
    <t>103,45</t>
  </si>
  <si>
    <t>"strop"</t>
  </si>
  <si>
    <t>"ostění 1PP - 3NP</t>
  </si>
  <si>
    <t>93,24</t>
  </si>
  <si>
    <t>"napraží 1PP - 3NP</t>
  </si>
  <si>
    <t>28,71</t>
  </si>
  <si>
    <t>612131121</t>
  </si>
  <si>
    <t>Podkladní a spojovací vrstva vnitřních omítaných ploch  penetrace akrylát-silikonová nanášená ručně stěn</t>
  </si>
  <si>
    <t>468901319</t>
  </si>
  <si>
    <t>"úprava povrchu zdiva z pórobetonových hladkých tvárnic</t>
  </si>
  <si>
    <t>"1PP"32,59</t>
  </si>
  <si>
    <t>"1NP"61,29</t>
  </si>
  <si>
    <t>"2NP"47,03</t>
  </si>
  <si>
    <t>"3NP"325,22</t>
  </si>
  <si>
    <t>612142001</t>
  </si>
  <si>
    <t>Potažení vnitřních ploch pletivem  v ploše nebo pruzích, na plném podkladu sklovláknitým vtlačením do tmelu stěn</t>
  </si>
  <si>
    <t>1894586961</t>
  </si>
  <si>
    <t>612311131</t>
  </si>
  <si>
    <t>Potažení vnitřních ploch štukem tloušťky do 3 mm svislých konstrukcí stěn</t>
  </si>
  <si>
    <t>635748353</t>
  </si>
  <si>
    <t>612315422</t>
  </si>
  <si>
    <t>Oprava vápenné omítky vnitřních ploch štukové dvouvrstvé, tloušťky do 20 mm a tloušťky štuku do 3 mm stěn, v rozsahu opravované plochy přes 10 do 30%</t>
  </si>
  <si>
    <t>11223626</t>
  </si>
  <si>
    <t>"zdivo 1NP</t>
  </si>
  <si>
    <t>281,35</t>
  </si>
  <si>
    <t>"zdivo 2NP</t>
  </si>
  <si>
    <t>326,99</t>
  </si>
  <si>
    <t>"zdivo 3NP</t>
  </si>
  <si>
    <t>281,20</t>
  </si>
  <si>
    <t>612821012</t>
  </si>
  <si>
    <t>Sanační omítka vnitřních ploch stěn pro vlhké a zasolené zdivo, prováděná ve dvou vrstvách, tl. jádrové omítky do 30 mm ručně štuková</t>
  </si>
  <si>
    <t>2100983303</t>
  </si>
  <si>
    <t>"1PP</t>
  </si>
  <si>
    <t>285,00</t>
  </si>
  <si>
    <t>631311115</t>
  </si>
  <si>
    <t>Mazanina z betonu  prostého bez zvýšených nároků na prostředí tl. přes 50 do 80 mm tř. C 20/25</t>
  </si>
  <si>
    <t>-421238600</t>
  </si>
  <si>
    <t>16,28*0,05</t>
  </si>
  <si>
    <t>4,41*0,05</t>
  </si>
  <si>
    <t>18,92*0,05</t>
  </si>
  <si>
    <t>3,46*0,05</t>
  </si>
  <si>
    <t>14,03*0,05</t>
  </si>
  <si>
    <t>12,51*0,05</t>
  </si>
  <si>
    <t>15,03*0,05</t>
  </si>
  <si>
    <t>15,20*0,05</t>
  </si>
  <si>
    <t>16,67*0,05</t>
  </si>
  <si>
    <t>4,84*0,05</t>
  </si>
  <si>
    <t>10,47*0,05</t>
  </si>
  <si>
    <t>17,80*0,05</t>
  </si>
  <si>
    <t>9,51*0,05</t>
  </si>
  <si>
    <t>15,19*0,05</t>
  </si>
  <si>
    <t>18,00*0,05</t>
  </si>
  <si>
    <t>3,62*0,05</t>
  </si>
  <si>
    <t>69,32*0,05</t>
  </si>
  <si>
    <t>"podlaha 2NP; 3NP (SKL/B 03)</t>
  </si>
  <si>
    <t>17,45*0,05</t>
  </si>
  <si>
    <t>5,69*0,05</t>
  </si>
  <si>
    <t>22,30*0,05</t>
  </si>
  <si>
    <t>5,00*0,05</t>
  </si>
  <si>
    <t>20,26*0,05</t>
  </si>
  <si>
    <t>14,18*0,05</t>
  </si>
  <si>
    <t>18,08*0,05</t>
  </si>
  <si>
    <t>18,25*0,05</t>
  </si>
  <si>
    <t>14,00*0,05</t>
  </si>
  <si>
    <t>4,07*0,05</t>
  </si>
  <si>
    <t>3,68*0,05</t>
  </si>
  <si>
    <t>7,64*0,05</t>
  </si>
  <si>
    <t>21,00*0,05</t>
  </si>
  <si>
    <t>5,32*0,05</t>
  </si>
  <si>
    <t>3,60*0,05</t>
  </si>
  <si>
    <t>4,88*0,05</t>
  </si>
  <si>
    <t>12,45*0,05</t>
  </si>
  <si>
    <t>3,28*0,05</t>
  </si>
  <si>
    <t>14,25*0,05</t>
  </si>
  <si>
    <t>3,11*0,05</t>
  </si>
  <si>
    <t>3,07*0,05</t>
  </si>
  <si>
    <t>10,04*0,05</t>
  </si>
  <si>
    <t>3,17*0,05</t>
  </si>
  <si>
    <t>3,34*0,05</t>
  </si>
  <si>
    <t>10,24*0,05</t>
  </si>
  <si>
    <t>3,27*0,05</t>
  </si>
  <si>
    <t>3,25*0,05</t>
  </si>
  <si>
    <t>10,50*0,05</t>
  </si>
  <si>
    <t>4,57*0,05</t>
  </si>
  <si>
    <t>16,29*0,05</t>
  </si>
  <si>
    <t>6,27*0,05</t>
  </si>
  <si>
    <t>14,92*0,05</t>
  </si>
  <si>
    <t>631319171</t>
  </si>
  <si>
    <t>Příplatek k cenám mazanin  za stržení povrchu spodní vrstvy mazaniny latí před vložením výztuže nebo pletiva pro tl. obou vrstev mazaniny přes 50 do 80 mm</t>
  </si>
  <si>
    <t>-1797255265</t>
  </si>
  <si>
    <t>275429751</t>
  </si>
  <si>
    <t>"podlaha 2NP(SKL/B 03)</t>
  </si>
  <si>
    <t>(5,97*28,20)*0,11</t>
  </si>
  <si>
    <t>"podlaha 3NP(SKL/B 03)</t>
  </si>
  <si>
    <t>2045748201</t>
  </si>
  <si>
    <t>-577492946</t>
  </si>
  <si>
    <t>"roznášení vrstva + bet deska</t>
  </si>
  <si>
    <t>16,28*(4,50/1000)</t>
  </si>
  <si>
    <t>4,41*(4,50/1000)</t>
  </si>
  <si>
    <t>18,92*(4,50/1000)</t>
  </si>
  <si>
    <t>3,46*(4,50/1000)</t>
  </si>
  <si>
    <t>14,03*(4,50/1000)</t>
  </si>
  <si>
    <t>12,51*(4,50/1000)</t>
  </si>
  <si>
    <t>15,03*(4,50/1000)</t>
  </si>
  <si>
    <t>15,20*(4,50/1000)</t>
  </si>
  <si>
    <t>16,67*(4,50/1000)</t>
  </si>
  <si>
    <t>4,84*(4,50/1000)</t>
  </si>
  <si>
    <t>10,47*(4,50/1000)</t>
  </si>
  <si>
    <t>17,80*(4,50/1000)</t>
  </si>
  <si>
    <t>9,51*(4,50/1000)</t>
  </si>
  <si>
    <t>15,19*(4,50/1000)</t>
  </si>
  <si>
    <t>18,00*(4,50/1000)</t>
  </si>
  <si>
    <t>3,62*(4,50/1000)</t>
  </si>
  <si>
    <t>69,32*(4,50/1000)</t>
  </si>
  <si>
    <t>17,45*(4,50/1000)</t>
  </si>
  <si>
    <t>5,69*(4,50/1000)</t>
  </si>
  <si>
    <t>22,30*(4,50/1000)</t>
  </si>
  <si>
    <t>5,00*(4,50/1000)</t>
  </si>
  <si>
    <t>20,26*(4,50/1000)</t>
  </si>
  <si>
    <t>14,18*(4,50/1000)</t>
  </si>
  <si>
    <t>18,08*(4,50/1000)</t>
  </si>
  <si>
    <t>18,25*(4,50/1000)</t>
  </si>
  <si>
    <t>14,00*(4,50/1000)</t>
  </si>
  <si>
    <t>4,07*(4,50/1000)</t>
  </si>
  <si>
    <t>3,68*(4,50/1000)</t>
  </si>
  <si>
    <t>7,64*(4,50/1000)</t>
  </si>
  <si>
    <t>21,00*(4,50/1000)</t>
  </si>
  <si>
    <t>5,32*(4,50/1000)</t>
  </si>
  <si>
    <t>3,60*(4,50/1000)</t>
  </si>
  <si>
    <t>4,88*(4,50/1000)</t>
  </si>
  <si>
    <t>12,45*(4,50/1000)</t>
  </si>
  <si>
    <t>3,28*(4,50/1000)</t>
  </si>
  <si>
    <t>14,25*(4,50/1000)</t>
  </si>
  <si>
    <t>3,11*(4,50/1000)</t>
  </si>
  <si>
    <t>3,07*(4,50/1000)</t>
  </si>
  <si>
    <t>10,04*(4,50/1000)</t>
  </si>
  <si>
    <t>3,17*(4,50/1000)</t>
  </si>
  <si>
    <t>3,34*(4,50/1000)</t>
  </si>
  <si>
    <t>10,24*(4,50/1000)</t>
  </si>
  <si>
    <t>3,27*(4,50/1000)</t>
  </si>
  <si>
    <t>3,25*(4,50/1000)</t>
  </si>
  <si>
    <t>10,50*(4,50/1000)</t>
  </si>
  <si>
    <t>4,57*(4,50/1000)</t>
  </si>
  <si>
    <t>16,29*(4,50/1000)</t>
  </si>
  <si>
    <t>6,27*(4,50/1000)</t>
  </si>
  <si>
    <t>14,92*(4,50/1000)</t>
  </si>
  <si>
    <t>"podlaha 2NP (SKL/B 03 - ocelobetonová deska)</t>
  </si>
  <si>
    <t>954,57/1000</t>
  </si>
  <si>
    <t>"podlaha 3NP (SKL/B 03 - ocelobetonová deska)</t>
  </si>
  <si>
    <t>632481213</t>
  </si>
  <si>
    <t>Separační vrstva k oddělení podlahových vrstev  z polyetylénové fólie</t>
  </si>
  <si>
    <t>-587828725</t>
  </si>
  <si>
    <t>16,28</t>
  </si>
  <si>
    <t>18,92</t>
  </si>
  <si>
    <t>3,46</t>
  </si>
  <si>
    <t>14,03</t>
  </si>
  <si>
    <t>12,51</t>
  </si>
  <si>
    <t>15,03</t>
  </si>
  <si>
    <t>15,20</t>
  </si>
  <si>
    <t>16,67</t>
  </si>
  <si>
    <t>4,84</t>
  </si>
  <si>
    <t>10,47</t>
  </si>
  <si>
    <t>17,80</t>
  </si>
  <si>
    <t>9,51</t>
  </si>
  <si>
    <t>15,19</t>
  </si>
  <si>
    <t>18,00</t>
  </si>
  <si>
    <t>3,62</t>
  </si>
  <si>
    <t>69,32</t>
  </si>
  <si>
    <t>17,45</t>
  </si>
  <si>
    <t>5,69</t>
  </si>
  <si>
    <t>22,30</t>
  </si>
  <si>
    <t>5,00</t>
  </si>
  <si>
    <t>20,26</t>
  </si>
  <si>
    <t>14,18</t>
  </si>
  <si>
    <t>18,08</t>
  </si>
  <si>
    <t>18,25</t>
  </si>
  <si>
    <t>14,00</t>
  </si>
  <si>
    <t>4,07</t>
  </si>
  <si>
    <t>3,68</t>
  </si>
  <si>
    <t>7,64</t>
  </si>
  <si>
    <t>21,00</t>
  </si>
  <si>
    <t>5,32</t>
  </si>
  <si>
    <t>3,60</t>
  </si>
  <si>
    <t>4,88</t>
  </si>
  <si>
    <t>12,45</t>
  </si>
  <si>
    <t>3,28</t>
  </si>
  <si>
    <t>14,25</t>
  </si>
  <si>
    <t>3,11</t>
  </si>
  <si>
    <t>3,07</t>
  </si>
  <si>
    <t>10,04</t>
  </si>
  <si>
    <t>3,17</t>
  </si>
  <si>
    <t>3,34</t>
  </si>
  <si>
    <t>10,24</t>
  </si>
  <si>
    <t>3,27</t>
  </si>
  <si>
    <t>3,25</t>
  </si>
  <si>
    <t>4,57</t>
  </si>
  <si>
    <t>16,29</t>
  </si>
  <si>
    <t>6,27</t>
  </si>
  <si>
    <t>14,92</t>
  </si>
  <si>
    <t>-202082020</t>
  </si>
  <si>
    <t>"lešení pomocné „kostky“ - obrátkovost 30 % plochy podlah 1PP - 3NP</t>
  </si>
  <si>
    <t>(114,40+152,80+145,90+156,00)*0,30</t>
  </si>
  <si>
    <t>-2070118862</t>
  </si>
  <si>
    <t>"vyčištění podlah 1PP - 3NP</t>
  </si>
  <si>
    <t>114,40+152,80+145,90+156,00</t>
  </si>
  <si>
    <t>961021311</t>
  </si>
  <si>
    <t>Bourání základů ze zdiva kamenného nebo smíšeného  kamenného</t>
  </si>
  <si>
    <t>291646265</t>
  </si>
  <si>
    <t>"sousední budova"25,13*0,55*1,70</t>
  </si>
  <si>
    <t>Bourání základů z betonu  prostého</t>
  </si>
  <si>
    <t>1390696702</t>
  </si>
  <si>
    <t>"přístavba demolice (ozn. SKL/B 01)</t>
  </si>
  <si>
    <t>3,95*0,75*0,60</t>
  </si>
  <si>
    <t>7,43*0,75*0,60</t>
  </si>
  <si>
    <t>0,94*0,75*0,60</t>
  </si>
  <si>
    <t>962022391</t>
  </si>
  <si>
    <t>Bourání zdiva nadzákladového kamenného nebo smíšeného  kamenného na maltu vápennou nebo vápenocementovou, objemu přes 1 m3</t>
  </si>
  <si>
    <t>363280803</t>
  </si>
  <si>
    <t>"sousední budova"25,13*0,65*1,60</t>
  </si>
  <si>
    <t>962031136</t>
  </si>
  <si>
    <t>Bourání příček z cihel, tvárnic nebo příčkovek  z tvárnic nebo příčkovek pálených nebo nepálených na maltu vápennou nebo vápenocementovou, tl. do 150 mm</t>
  </si>
  <si>
    <t>74476116</t>
  </si>
  <si>
    <t>"odstranění svislých kcí - keramické zdivo tl 100 mm</t>
  </si>
  <si>
    <t>"1PP"13,96</t>
  </si>
  <si>
    <t>"1NP"30,08</t>
  </si>
  <si>
    <t>"2NP"28,86</t>
  </si>
  <si>
    <t>"3NP"32,76</t>
  </si>
  <si>
    <t>"odstranění svislých kcí - keramické zdivo tl 150 mm</t>
  </si>
  <si>
    <t>"1PP"5,32</t>
  </si>
  <si>
    <t>"1NP"13,70</t>
  </si>
  <si>
    <t>"2NP"14,24</t>
  </si>
  <si>
    <t>"3NP"34,40</t>
  </si>
  <si>
    <t>1687260773</t>
  </si>
  <si>
    <t>"odstranění svislých kcí - keramické zdivo do tl 200 mm</t>
  </si>
  <si>
    <t>"2NP"0,58</t>
  </si>
  <si>
    <t>"odstranění svislých kcí - keramické zdivo do tl 250 mm</t>
  </si>
  <si>
    <t>"1PP"0,43</t>
  </si>
  <si>
    <t>"1NP"0,18</t>
  </si>
  <si>
    <t>"2NP"1,50</t>
  </si>
  <si>
    <t>"3NP"0,09</t>
  </si>
  <si>
    <t>"odstranění svislých kcí - keramické zdivo do tl 300 mm</t>
  </si>
  <si>
    <t>"1NP"0,48</t>
  </si>
  <si>
    <t>"2NP"0,41</t>
  </si>
  <si>
    <t>"3NP"0,06</t>
  </si>
  <si>
    <t>"odstranění svislých kcí - keramické zdivo do tl 500 mm</t>
  </si>
  <si>
    <t>"1PP"0,14</t>
  </si>
  <si>
    <t>Bourání zdiva nadzákladového z cihel nebo tvárnic  z cihel pálených nebo vápenopískových, na maltu vápennou nebo vápenocementovou, objemu přes 1 m3</t>
  </si>
  <si>
    <t>-1477722063</t>
  </si>
  <si>
    <t>3,95*0,65*3,50</t>
  </si>
  <si>
    <t>7,43*0,65*3,95</t>
  </si>
  <si>
    <t>3,95*0,65*3,95</t>
  </si>
  <si>
    <t>0,94*0,65*3,95</t>
  </si>
  <si>
    <t>"1PP"2,25</t>
  </si>
  <si>
    <t>"1NP"6,60</t>
  </si>
  <si>
    <t>"2NP"1,87</t>
  </si>
  <si>
    <t>"1PP"2,15</t>
  </si>
  <si>
    <t>"1NP"1,34</t>
  </si>
  <si>
    <t>-129569283</t>
  </si>
  <si>
    <t>4,40*7,43*0,08</t>
  </si>
  <si>
    <t>"odstranění podlahy v 1PP a 1NP (SKL/B 01)</t>
  </si>
  <si>
    <t>"1PP"116,7*0,08</t>
  </si>
  <si>
    <t>"1NP"20,2*0,08</t>
  </si>
  <si>
    <t>27842271</t>
  </si>
  <si>
    <t>4,40*7,43</t>
  </si>
  <si>
    <t>"1PP"116,7</t>
  </si>
  <si>
    <t>"1NP"20,2</t>
  </si>
  <si>
    <t>965081113</t>
  </si>
  <si>
    <t>Bourání podlah z dlaždic bez podkladního lože nebo mazaniny, s jakoukoliv výplní spár půdních, plochy přes 1 m2</t>
  </si>
  <si>
    <t>-33480138</t>
  </si>
  <si>
    <t>"odstranění stropu 3NP (ozn. SKL/B 03)</t>
  </si>
  <si>
    <t>103,94</t>
  </si>
  <si>
    <t>23,40</t>
  </si>
  <si>
    <t>3,30</t>
  </si>
  <si>
    <t>28,80</t>
  </si>
  <si>
    <t>965082933</t>
  </si>
  <si>
    <t>Odstranění násypu pod podlahami nebo ochranného násypu na střechách tl. do 200 mm, plochy přes 2 m2</t>
  </si>
  <si>
    <t>1378653951</t>
  </si>
  <si>
    <t>4,40*7,43*0,15</t>
  </si>
  <si>
    <t>"odstranění stropu 2NP (ozn. SKL/B 03-1)</t>
  </si>
  <si>
    <t>16,20*0,12</t>
  </si>
  <si>
    <t>14,40*0,12</t>
  </si>
  <si>
    <t>37,10*0,12</t>
  </si>
  <si>
    <t>14,90*0,12</t>
  </si>
  <si>
    <t>5,30*0,12</t>
  </si>
  <si>
    <t>28,50*0,12</t>
  </si>
  <si>
    <t>28,10*0,12</t>
  </si>
  <si>
    <t>103,94*0,04</t>
  </si>
  <si>
    <t>23,40*0,04</t>
  </si>
  <si>
    <t>3,30*0,04</t>
  </si>
  <si>
    <t>28,80*0,04</t>
  </si>
  <si>
    <t>965082941</t>
  </si>
  <si>
    <t>Odstranění násypu pod podlahami nebo ochranného násypu na střechách tl. přes 200 mm jakékoliv plochy</t>
  </si>
  <si>
    <t>1953261031</t>
  </si>
  <si>
    <t>"1PP"116,7*0,40</t>
  </si>
  <si>
    <t>"1NP"20,2*0,40</t>
  </si>
  <si>
    <t>"odstranění podlahy 1NP (SKL/B 02)</t>
  </si>
  <si>
    <t>14,05*0,20</t>
  </si>
  <si>
    <t>18,35*0,20</t>
  </si>
  <si>
    <t>17,75*0,20</t>
  </si>
  <si>
    <t>14,70*0,20</t>
  </si>
  <si>
    <t>49,20*0,20</t>
  </si>
  <si>
    <t>5,00*0,20</t>
  </si>
  <si>
    <t>-712649842</t>
  </si>
  <si>
    <t>"demontáž výplní otvorů - okna</t>
  </si>
  <si>
    <t>0,70*6+0,35+0,59*2</t>
  </si>
  <si>
    <t>2,10*9+1,10+4,20</t>
  </si>
  <si>
    <t>1,95*7+0,97+4,45+0,60*8+0,30+(1,20*2,00)+(1,00*2,00)+(1,00*0,74)</t>
  </si>
  <si>
    <t>"demontáž výplní otvorů - dveře (fasáda)</t>
  </si>
  <si>
    <t>"sokl"5,04</t>
  </si>
  <si>
    <t>"parter"(0,90*2,10)*2</t>
  </si>
  <si>
    <t>"balkón"2,85*2+(0,90*2,10)*1</t>
  </si>
  <si>
    <t>"přístavba demolice (ozn. SKL/B 05)</t>
  </si>
  <si>
    <t>1,75*0,80</t>
  </si>
  <si>
    <t>"vybourání dveří vč. zárubní (interiér)</t>
  </si>
  <si>
    <t>"1PP"18,69</t>
  </si>
  <si>
    <t>"1NP"27,09</t>
  </si>
  <si>
    <t>"2NP"14,70</t>
  </si>
  <si>
    <t>"3NP"11,67</t>
  </si>
  <si>
    <t>971033641</t>
  </si>
  <si>
    <t>Vybourání otvorů ve zdivu základovém nebo nadzákladovém z cihel, tvárnic, příčkovek  z cihel pálených na maltu vápennou nebo vápenocementovou plochy do 4 m2, tl. do 300 mm</t>
  </si>
  <si>
    <t>-1478586266</t>
  </si>
  <si>
    <t>"proražení otvorů do zdiva tl. 300 mm</t>
  </si>
  <si>
    <t>"1NP"6,30</t>
  </si>
  <si>
    <t>978011121</t>
  </si>
  <si>
    <t>Otlučení vápenných nebo vápenocementových omítek vnitřních ploch stropů, v rozsahu přes 5 do 10 %</t>
  </si>
  <si>
    <t>-1534224750</t>
  </si>
  <si>
    <t>978012191</t>
  </si>
  <si>
    <t>Otlučení vápenných nebo vápenocementových omítek vnitřních ploch stropů rákosovaných, v rozsahu přes 50 do 100 %</t>
  </si>
  <si>
    <t>878260537</t>
  </si>
  <si>
    <t>16,20</t>
  </si>
  <si>
    <t>14,40</t>
  </si>
  <si>
    <t>37,10</t>
  </si>
  <si>
    <t>14,90</t>
  </si>
  <si>
    <t>5,30</t>
  </si>
  <si>
    <t>28,50</t>
  </si>
  <si>
    <t>28,10</t>
  </si>
  <si>
    <t>978013121</t>
  </si>
  <si>
    <t>Otlučení vápenných nebo vápenocementových omítek vnitřních ploch stěn s vyškrabáním spar, s očištěním zdiva, v rozsahu přes 5 do 10 %</t>
  </si>
  <si>
    <t>1954763150</t>
  </si>
  <si>
    <t>-444990228</t>
  </si>
  <si>
    <t>978071221</t>
  </si>
  <si>
    <t>Odsekání omítky (včetně podkladní) a odstranění tepelné nebo vodotěsné izolace  lepenkové svislé, plochy přes 1 m2</t>
  </si>
  <si>
    <t>-1293499325</t>
  </si>
  <si>
    <t>"sousední budova"25,13*1,80</t>
  </si>
  <si>
    <t>"sousední budova"4,00*1,80</t>
  </si>
  <si>
    <t>"pohled na fasádu A"6,80*1,80</t>
  </si>
  <si>
    <t>"čelní pohled"15,87*1,80</t>
  </si>
  <si>
    <t>"čelní pohled"4,00*1,80</t>
  </si>
  <si>
    <t>985671113</t>
  </si>
  <si>
    <t>Ztužující věnce ze železobetonu obrubní nebo příčné tř. C 20/25</t>
  </si>
  <si>
    <t>1368729654</t>
  </si>
  <si>
    <t>"štřešní konstrukce</t>
  </si>
  <si>
    <t>3,50</t>
  </si>
  <si>
    <t>0,65</t>
  </si>
  <si>
    <t>985675111</t>
  </si>
  <si>
    <t>Bednění ztužujících věnců zřízení</t>
  </si>
  <si>
    <t>-1529417647</t>
  </si>
  <si>
    <t>17,48</t>
  </si>
  <si>
    <t>8,74</t>
  </si>
  <si>
    <t>4,32</t>
  </si>
  <si>
    <t>985675121</t>
  </si>
  <si>
    <t>Bednění ztužujících věnců odstranění</t>
  </si>
  <si>
    <t>1138171865</t>
  </si>
  <si>
    <t>985676112</t>
  </si>
  <si>
    <t>Výztuž ztužujících věnců z oceli 10 505 (R) nebo BSt 500</t>
  </si>
  <si>
    <t>-154179120</t>
  </si>
  <si>
    <t>8,30*(80/1000)</t>
  </si>
  <si>
    <t>1622063058</t>
  </si>
  <si>
    <t>-1121481675</t>
  </si>
  <si>
    <t>-771725072</t>
  </si>
  <si>
    <t>551,923*19</t>
  </si>
  <si>
    <t>-512366733</t>
  </si>
  <si>
    <t xml:space="preserve">"bourání zdí </t>
  </si>
  <si>
    <t>137,275</t>
  </si>
  <si>
    <t>-1878615608</t>
  </si>
  <si>
    <t>10,45+17,441+6,97</t>
  </si>
  <si>
    <t>997013814</t>
  </si>
  <si>
    <t>Poplatek za uložení stavebního odpadu na skládce (skládkovné) z izolačních materiálů zatříděného do Katalogu odpadů pod kódem 170 604</t>
  </si>
  <si>
    <t>-1243352141</t>
  </si>
  <si>
    <t>"izolace tepelné</t>
  </si>
  <si>
    <t>0,287</t>
  </si>
  <si>
    <t>626449701</t>
  </si>
  <si>
    <t>"ostatní</t>
  </si>
  <si>
    <t>558,893-137,275-34,861-0,287</t>
  </si>
  <si>
    <t>1552442187</t>
  </si>
  <si>
    <t>-826565784</t>
  </si>
  <si>
    <t>711211139</t>
  </si>
  <si>
    <t>Izolace provětrávaná dutinová proti zemní vlhkosti a plynu radonu z plastových segmentů typu IGLU ztraceného bednění zalitých betonem po výšku segmentu bez betonové desky a armovací sítě výšky segmentů přes 270 do 300 mm</t>
  </si>
  <si>
    <t>1661734687</t>
  </si>
  <si>
    <t>711491273</t>
  </si>
  <si>
    <t>Provedení izolace proti povrchové a podpovrchové tlakové vodě ostatní  na ploše svislé S z nopové fólie</t>
  </si>
  <si>
    <t>-39777123</t>
  </si>
  <si>
    <t>28323005</t>
  </si>
  <si>
    <t>fólie profilovaná (nopová) drenážní HDPE s výškou nopů 8mm</t>
  </si>
  <si>
    <t>1095616415</t>
  </si>
  <si>
    <t>"sousední budova"25,13*0,50</t>
  </si>
  <si>
    <t>"sousední budova"4,00*0,50</t>
  </si>
  <si>
    <t>"pohled na fasádu A"6,80*0,50</t>
  </si>
  <si>
    <t>"čelní pohled"15,87*0,50</t>
  </si>
  <si>
    <t>"čelní pohled"4,00*0,50</t>
  </si>
  <si>
    <t>27,9*1,2 'Přepočtené koeficientem množství</t>
  </si>
  <si>
    <t>-1291478918</t>
  </si>
  <si>
    <t>1804105205</t>
  </si>
  <si>
    <t>7,43*3,75</t>
  </si>
  <si>
    <t>713121111</t>
  </si>
  <si>
    <t>Montáž tepelné izolace podlah rohožemi, pásy, deskami, dílci, bloky (izolační materiál ve specifikaci) kladenými volně jednovrstvá</t>
  </si>
  <si>
    <t>-822044017</t>
  </si>
  <si>
    <t>28375914</t>
  </si>
  <si>
    <t>deska EPS 150 do plochých střech a podlah λ=0,035 tl 100mm</t>
  </si>
  <si>
    <t>-1782477115</t>
  </si>
  <si>
    <t>136,66*1,02 'Přepočtené koeficientem množství</t>
  </si>
  <si>
    <t>28375675</t>
  </si>
  <si>
    <t>deska pro kročejový útlum tl 40mm</t>
  </si>
  <si>
    <t>1370969763</t>
  </si>
  <si>
    <t>311,1*1,02 'Přepočtené koeficientem množství</t>
  </si>
  <si>
    <t>713130851</t>
  </si>
  <si>
    <t>Odstranění tepelné izolace stěn a příček z rohoží, pásů, dílců, desek, bloků připevněných lepením z polystyrenu, tloušťka izolace do 100 mm</t>
  </si>
  <si>
    <t>-759178500</t>
  </si>
  <si>
    <t>"odvětrávací kanálek (SKL/B 06)</t>
  </si>
  <si>
    <t>"úprava stěny věnec (SKL/B 07)</t>
  </si>
  <si>
    <t>"sousední budova"25,13*1,00</t>
  </si>
  <si>
    <t>713131000</t>
  </si>
  <si>
    <t>D+M skladby tepelné izolace stěn z polystyrénu XPS  - vč. všech syst. detailů, pomocného materiálu, povrchové úpravy - podrobný popis vz. PD</t>
  </si>
  <si>
    <t>-829554905</t>
  </si>
  <si>
    <t>-436823043</t>
  </si>
  <si>
    <t>-505323287</t>
  </si>
  <si>
    <t>478821847</t>
  </si>
  <si>
    <t>762331815-1</t>
  </si>
  <si>
    <t>Demontáž vázaných konstrukcí krovů sklonu do 60°  z hranolů, hranolků, fošen, průřezové plochy přes 450 do 600 cm2</t>
  </si>
  <si>
    <t>-977989153</t>
  </si>
  <si>
    <t>1960441308</t>
  </si>
  <si>
    <t>85</t>
  </si>
  <si>
    <t>762511867</t>
  </si>
  <si>
    <t>Demontáž podlahové konstrukce podkladové  z dřevoštěpkových desek jednovrstvých šroubovaných na pero drážku, tloušťka desky přes 15 mm</t>
  </si>
  <si>
    <t>-100539361</t>
  </si>
  <si>
    <t>14,05</t>
  </si>
  <si>
    <t>18,35</t>
  </si>
  <si>
    <t>17,75</t>
  </si>
  <si>
    <t>14,70</t>
  </si>
  <si>
    <t>49,20</t>
  </si>
  <si>
    <t>86</t>
  </si>
  <si>
    <t>762811811</t>
  </si>
  <si>
    <t>Demontáž záklopů stropů vrchních a zapuštěných  z hrubých prken, tl. do 32 mm</t>
  </si>
  <si>
    <t>-1513965382</t>
  </si>
  <si>
    <t>103,94*2</t>
  </si>
  <si>
    <t>23,40*2</t>
  </si>
  <si>
    <t>3,30*2</t>
  </si>
  <si>
    <t>28,80*2</t>
  </si>
  <si>
    <t>87</t>
  </si>
  <si>
    <t>-1207000141</t>
  </si>
  <si>
    <t>88</t>
  </si>
  <si>
    <t>763111333</t>
  </si>
  <si>
    <t>Příčka ze sádrokartonových desek  s nosnou konstrukcí z jednoduchých ocelových profilů UW, CW jednoduše opláštěná deskou impregnovanou H2 tl. 12,5 mm, příčka tl. 100 mm, profil 75 TI tl. 60 mm, EI 30, Rw 45 dB</t>
  </si>
  <si>
    <t>-74294035</t>
  </si>
  <si>
    <t>"SDK stěna tl. 100 mm</t>
  </si>
  <si>
    <t>"3NP"27,62</t>
  </si>
  <si>
    <t>89</t>
  </si>
  <si>
    <t>763113333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</si>
  <si>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205 mm, profil 75 TI tl. 60 mm, EI 90, Rw 54 dB</t>
  </si>
  <si>
    <t>92796162</t>
  </si>
  <si>
    <t>"SDK stěna tl. 200 mm</t>
  </si>
  <si>
    <t>"3NP"8,99</t>
  </si>
  <si>
    <t>90</t>
  </si>
  <si>
    <t>763113339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</si>
  <si>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320 mm, profil 100 TI tl. 80 mm, EI 90, Rw 54 dB</t>
  </si>
  <si>
    <t>472969523</t>
  </si>
  <si>
    <t>"SDK stěna tl. 320 mm</t>
  </si>
  <si>
    <t>"2NP"2,93</t>
  </si>
  <si>
    <t>"3NP"5,35</t>
  </si>
  <si>
    <t>91</t>
  </si>
  <si>
    <t>763113339-1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</si>
  <si>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400 mm, profil 100 TI tl. 80 mm, EI 90, Rw 54 dB</t>
  </si>
  <si>
    <t>-1715127535</t>
  </si>
  <si>
    <t>"SDK stěna tl. 400 mm</t>
  </si>
  <si>
    <t>2,45</t>
  </si>
  <si>
    <t>92</t>
  </si>
  <si>
    <t>763122421</t>
  </si>
  <si>
    <t>Stěna šachtová ze sádrokartonových desek  s nosnou konstrukcí z ocelových profilů CW, UW dvojitě opláštěná deskami protipožárními impregnovanými DFH2 tl. 2 x 12,5 mm, bez TI, EI 30, stěna tl. 75 mm, profil 50</t>
  </si>
  <si>
    <t>1211510379</t>
  </si>
  <si>
    <t>"instalační šachta</t>
  </si>
  <si>
    <t>"1PP"11,93</t>
  </si>
  <si>
    <t>"1NP"18,95</t>
  </si>
  <si>
    <t>"2NP"15,99</t>
  </si>
  <si>
    <t>"3NP"12,03</t>
  </si>
  <si>
    <t>93</t>
  </si>
  <si>
    <t>763111717</t>
  </si>
  <si>
    <t>Příčka ze sádrokartonových desek  ostatní konstrukce a práce na příčkách ze sádrokartonových desek základní penetrační nátěr</t>
  </si>
  <si>
    <t>-1693360471</t>
  </si>
  <si>
    <t>5,59</t>
  </si>
  <si>
    <t>6,44</t>
  </si>
  <si>
    <t>11,03</t>
  </si>
  <si>
    <t>29,73</t>
  </si>
  <si>
    <t>94</t>
  </si>
  <si>
    <t>763111771</t>
  </si>
  <si>
    <t>Příčka ze sádrokartonových desek  Příplatek k cenám za rovinnost kvality speciální tmelení kvality Q3</t>
  </si>
  <si>
    <t>846341964</t>
  </si>
  <si>
    <t>95</t>
  </si>
  <si>
    <t>-474434097</t>
  </si>
  <si>
    <t>"podhled 2NP; 3NP (SKL/B 03)</t>
  </si>
  <si>
    <t>5,76</t>
  </si>
  <si>
    <t>8,77</t>
  </si>
  <si>
    <t>17,54</t>
  </si>
  <si>
    <t>3,48</t>
  </si>
  <si>
    <t>66,04</t>
  </si>
  <si>
    <t>9,68</t>
  </si>
  <si>
    <t>4,45</t>
  </si>
  <si>
    <t>5,18</t>
  </si>
  <si>
    <t>5,24</t>
  </si>
  <si>
    <t>4,99</t>
  </si>
  <si>
    <t>19,07</t>
  </si>
  <si>
    <t>14,04</t>
  </si>
  <si>
    <t>17,93</t>
  </si>
  <si>
    <t>13,75</t>
  </si>
  <si>
    <t>3,90</t>
  </si>
  <si>
    <t>3,53</t>
  </si>
  <si>
    <t>7,57</t>
  </si>
  <si>
    <t>96</t>
  </si>
  <si>
    <t>-1189665100</t>
  </si>
  <si>
    <t>97</t>
  </si>
  <si>
    <t>1409824561</t>
  </si>
  <si>
    <t>98</t>
  </si>
  <si>
    <t>Demontáž podhledu nebo samostatného požárního předělu ze sádrokartonových desek  s nosnou konstrukcí dvouvrstvou dřevěnou, opláštění jednoduché</t>
  </si>
  <si>
    <t>1073312672</t>
  </si>
  <si>
    <t>99</t>
  </si>
  <si>
    <t>998763402</t>
  </si>
  <si>
    <t>Přesun hmot pro konstrukce montované z desek  stanovený procentní sazbou (%) z ceny vodorovná dopravní vzdálenost do 50 m v objektech výšky přes 6 do 12 m</t>
  </si>
  <si>
    <t>-16863179</t>
  </si>
  <si>
    <t>100</t>
  </si>
  <si>
    <t>255505255</t>
  </si>
  <si>
    <t>101</t>
  </si>
  <si>
    <t>838113617</t>
  </si>
  <si>
    <t>102</t>
  </si>
  <si>
    <t>D+M okno 1180/590 mm, dřevěné, jednoduché, replika, bílý lesklý lak, izolační dvojsklo, ozn. O/B 01 - vč. všech systémových detailů, rámu, okeních křídel, kování a povrchové úpravy, atp. - viz. podrobný popis PD</t>
  </si>
  <si>
    <t>1029121569</t>
  </si>
  <si>
    <t>103</t>
  </si>
  <si>
    <t>D+M kno 600/590 mm, dřevěné, jednoduché, replika, bílý lesklý lak, izolační dvojsklo, ozn. O/B 02 - vč. všech systémových detailů, rámu, okeních křídel, kování a povrchové úpravy, atp. - viz. podrobný popis PD</t>
  </si>
  <si>
    <t>773978258</t>
  </si>
  <si>
    <t>104</t>
  </si>
  <si>
    <t>766 03</t>
  </si>
  <si>
    <t>D+M okno 1000x590 mm, dřevěné, jednoduché, replika, bílý lesklý lak, izolační dvojsklo, ozn. O/B 03 - vč. všech systémových detailů, rámu, okeních křídel, kování a povrchové úpravy, atp. - viz. podrobný popis PD</t>
  </si>
  <si>
    <t>264269401</t>
  </si>
  <si>
    <t>105</t>
  </si>
  <si>
    <t>766 04</t>
  </si>
  <si>
    <t>D+M okno 1030x2000 mm, dřevěné, replika, špaleta, bílý lesklý lak, 2x jednosklo, ozn. O/B 04 - vč. všech systémových detailů, rámu, okeních křídel, kování a povrchové úpravy, atp. - viz. podrobný popis PD</t>
  </si>
  <si>
    <t>-2123021204</t>
  </si>
  <si>
    <t>106</t>
  </si>
  <si>
    <t>766 05</t>
  </si>
  <si>
    <t>D+M okno 550x2000 mm, replika, špaleta, bílý lesklý lak,2x jednosklo, ozn. O/B 05 - vč. všech systémových detailů, rámu, okeních křídel, kování a povrchové úpravy, atp. - viz. podrobný popis PD</t>
  </si>
  <si>
    <t>952607278</t>
  </si>
  <si>
    <t>107</t>
  </si>
  <si>
    <t>766 06</t>
  </si>
  <si>
    <t>D+M okno 2130x2000 mm, dřevěné, replika, špaleta, bílý lesklý lak, 2x jednosklo, ozn. O/B 06 - vč. všech systémových detailů, rámu, okeních křídel, kování a povrchové úpravy, atp. - viz. podrobný popis PD</t>
  </si>
  <si>
    <t>-1147270958</t>
  </si>
  <si>
    <t>108</t>
  </si>
  <si>
    <t>766 07</t>
  </si>
  <si>
    <t>D+M okno 600x1000 mm, dřevěné, replika, špaleta, bílý lesklý lak, 2x jednosklo, ozn. O/B 07 - vč. všech systémových detailů, rámu, okeních křídel, kování a povrchové úpravy, atp. - viz. podrobný popis PD</t>
  </si>
  <si>
    <t>1553547320</t>
  </si>
  <si>
    <t>109</t>
  </si>
  <si>
    <t>766 08</t>
  </si>
  <si>
    <t>D+M okno 1030x2000 mm, dřevěné, špaleta, replika, bílý lesklý lak,2x jednosklo, ozn. O/B 08 - vč. všech systémových detailů, rámu, okeních křídel, kování a povrchové úpravy, atp. - viz. podrobný popis PD</t>
  </si>
  <si>
    <t>1295445381</t>
  </si>
  <si>
    <t>110</t>
  </si>
  <si>
    <t>766 09</t>
  </si>
  <si>
    <t>D+M okno 550x2000 mm, dřevěné, špaleta, replika, bílý lesklý lak,2x jednosklo, ozn. O/B 09 - vč. všech systémových detailů, rámu, okeních křídel, kování a povrchové úpravy, atp. - viz. podrobný popis PD</t>
  </si>
  <si>
    <t>1581105473</t>
  </si>
  <si>
    <t>111</t>
  </si>
  <si>
    <t>766 10</t>
  </si>
  <si>
    <t>D+M okno 2130x2000 mm, dřevěné, špaleta, replika, bílý lesklý lak, 2x jednosklo, ozn. O/B 10 - vč. všech systémových detailů, rámu, okeních křídel, kování a povrchové úpravy, atp. - viz. podrobný popis PD</t>
  </si>
  <si>
    <t>724692978</t>
  </si>
  <si>
    <t>112</t>
  </si>
  <si>
    <t>766 11</t>
  </si>
  <si>
    <t>D+M okno 480x2000 mm, dřevěné, špaleta, replika, bílý lesklý lak, 2x jednosklo, ozn. O/B 11 - vč. všech systémových detailů, rámu, okeních křídel, kování a povrchové úpravy, atp. - viz. podrobný popis PD</t>
  </si>
  <si>
    <t>-404557076</t>
  </si>
  <si>
    <t>113</t>
  </si>
  <si>
    <t>766 12</t>
  </si>
  <si>
    <t>D+M okno 1080x680 mm, dřevěné, špaleta, replika, bílý lesklý lak,2x jednosklo, ozn. O/B 12 - vč. všech systémových detailů, rámu, okeních křídel, kování a povrchové úpravy, atp. - viz. podrobný popis PD</t>
  </si>
  <si>
    <t>-947150737</t>
  </si>
  <si>
    <t>114</t>
  </si>
  <si>
    <t>766 13</t>
  </si>
  <si>
    <t>D+M okno 580x680 mm, dřevěné, špaleta, replika, bílý lesklý lak, 2x jednosklo, ozn. O/B 13 - vč. všech systémových detailů, rámu, okeních křídel, kování a povrchové úpravy, atp. - viz. podrobný popis PD</t>
  </si>
  <si>
    <t>1411904126</t>
  </si>
  <si>
    <t>115</t>
  </si>
  <si>
    <t>766 14</t>
  </si>
  <si>
    <t>D+M střešní okno 1600x1800 mm, dřevěné, členěné na 6 polí, 3 otevíravá, bílý lesklý lak, izolační dvojsklo, ozn. O/B 14 - vč. všech systémových detailů, rámu, okeních křídel, kování a povrchové úpravy, atp. - viz. podrobný popis PD</t>
  </si>
  <si>
    <t>-421193427</t>
  </si>
  <si>
    <t>116</t>
  </si>
  <si>
    <t>766 15</t>
  </si>
  <si>
    <t>D+M dveře vstupní 1800/2100, dřevěné, jednoduché, prosklené, lesklý lak, ozn. D/B 01 - vč. všech systémových detailů, dveřního křídla, zárubní, kování a povrchové úpravy - viz. podrobný popis PD</t>
  </si>
  <si>
    <t>1684618847</t>
  </si>
  <si>
    <t>117</t>
  </si>
  <si>
    <t>766 16</t>
  </si>
  <si>
    <t>D+M dveře vstupní 1800/2835, dřevěné, jednoduché, prosklené, lesklý lak, ozn. D/B 02 - vč. všech systémových detailů, dveřního křídla, zárubní, kování a povrchové úpravy - viz. podrobný popis PD</t>
  </si>
  <si>
    <t>2104367690</t>
  </si>
  <si>
    <t>118</t>
  </si>
  <si>
    <t>766 17</t>
  </si>
  <si>
    <t>D+M dveře vstupní 1330x2100, dřevěné, hladké, prosklené, lesklý lak, ozn. D/B 03 - vč. všech systémových detailů, dveřního křídla, zárubní, kování a povrchové úpravy - viz. podrobný popis PD</t>
  </si>
  <si>
    <t>-845509948</t>
  </si>
  <si>
    <t>119</t>
  </si>
  <si>
    <t>766 18</t>
  </si>
  <si>
    <t>D+M dveře 900x2100 (L), dřevěné, požáru odolné, hladké, prosklené, lesklý lak, ozn. D/B 04a - vč. všech systémových detailů, dveřního křídla, zárubní, kování a povrchové úpravy - viz. podrobný popis PD</t>
  </si>
  <si>
    <t>-1476628825</t>
  </si>
  <si>
    <t>182</t>
  </si>
  <si>
    <t>766 35</t>
  </si>
  <si>
    <t>D+M dveře 900x2100 (P), dřevěné, požáru odolné, hladké, prosklené, lesklý lak, ozn. D/B 04a - vč. všech systémových detailů, dveřního křídla, zárubní, kování a povrchové úpravy - viz. podrobný popis PD</t>
  </si>
  <si>
    <t>-1671709830</t>
  </si>
  <si>
    <t>183</t>
  </si>
  <si>
    <t>766 36</t>
  </si>
  <si>
    <t>D+M dveře 900x2100 (L), dřevěné, požáru odolné, hladké, prosklené, lesklý lak, ozn. D/B 04b - vč. všech systémových detailů, dveřního křídla, zárubní, kování a povrchové úpravy - viz. podrobný popis PD</t>
  </si>
  <si>
    <t>1673774848</t>
  </si>
  <si>
    <t>120</t>
  </si>
  <si>
    <t>766 19</t>
  </si>
  <si>
    <t>D+M dveře 900x2100 (P), dřevěné, požáru odolné, hladké, prosklené, lesklý lak, ozn. D/B 04b - vč. všech systémových detailů, dveřního křídla, zárubní, kování a povrchové úpravy - viz. podrobný popis PD</t>
  </si>
  <si>
    <t>1290628132</t>
  </si>
  <si>
    <t>121</t>
  </si>
  <si>
    <t>766 20</t>
  </si>
  <si>
    <t>D+M dveře 1730x2100, dřevěné, požáru odolné, hladké, prosklené, lesklý lak, ozn. D/B 05 - vč. všech systémových detailů, dveřního křídla, zárubní, kování a povrchové úpravy - viz. podrobný popis PD</t>
  </si>
  <si>
    <t>258346507</t>
  </si>
  <si>
    <t>122</t>
  </si>
  <si>
    <t>766 21</t>
  </si>
  <si>
    <t>D+M dveře 900/2100, dřevěné, hladké, prosklené, lesklý lak, ozn. D/B 06 - vč. všech systémových detailů, dveřního křídla, zárubní, kování a povrchové úpravy - viz. podrobný popis PD</t>
  </si>
  <si>
    <t>-1115952978</t>
  </si>
  <si>
    <t>123</t>
  </si>
  <si>
    <t>766 22</t>
  </si>
  <si>
    <t>D+M dveře 700/2100 (L), dřevěné, hladké, prosklené, lesklý lak, ozn. D/B 07 - vč. všech systémových detailů, dveřního křídla, zárubní, kování a povrchové úpravy - viz. podrobný popis PD</t>
  </si>
  <si>
    <t>-453435104</t>
  </si>
  <si>
    <t>124</t>
  </si>
  <si>
    <t>766 23</t>
  </si>
  <si>
    <t>D+M dveře 700/2100 (P), dřevěné, hladké, prosklené, lesklý lak, ozn. D/B 07 - vč. všech systémových detailů, dveřního křídla, zárubní, kování a povrchové úpravy - viz. podrobný popis PD</t>
  </si>
  <si>
    <t>-659769538</t>
  </si>
  <si>
    <t>125</t>
  </si>
  <si>
    <t>766 24</t>
  </si>
  <si>
    <t>D+M dveře 900/2100 (L), dřevěné, hladké, prosklené, lesklý lak, ozn. D/B 08 - vč. všech systémových detailů, dveřního křídla, zárubní, kování a povrchové úpravy - viz. podrobný popis PD</t>
  </si>
  <si>
    <t>-173728475</t>
  </si>
  <si>
    <t>126</t>
  </si>
  <si>
    <t>766 25</t>
  </si>
  <si>
    <t>D+M dveře 900/2100 (P), dřevěné, hladké, prosklené, lesklý lak, ozn. D/B 08 - všech systémových detailů, dveřního křídla, zárubní, kování a povrchové úpravy - viz. podrobný popis PD</t>
  </si>
  <si>
    <t>250530429</t>
  </si>
  <si>
    <t>127</t>
  </si>
  <si>
    <t>766 26</t>
  </si>
  <si>
    <t>D+M dveře 700/2100 (L), dřevěné, hladké, prosklené, lesklý lak, ozn. D/B 09a - vč. všech systémových detailů, dveřního křídla, zárubní, kování a povrchové úpravy - viz. podrobný popis PD</t>
  </si>
  <si>
    <t>-312571162</t>
  </si>
  <si>
    <t>128</t>
  </si>
  <si>
    <t>766 27</t>
  </si>
  <si>
    <t>D+M dveře 700/2100 (L), dřevěné, hladké, prosklené, lesklý lak, ozn. D/B 09b - vč. všech systémových detailů, dveřního křídla, zárubní, kování a povrchové úpravy - viz. podrobný popis PD</t>
  </si>
  <si>
    <t>831930863</t>
  </si>
  <si>
    <t>184</t>
  </si>
  <si>
    <t>766 37</t>
  </si>
  <si>
    <t>D+M dveře 700/2100 (P), dřevěné, hladké, prosklené, lesklý lak, ozn. D/B 09b - vč. všech systémových detailů, dveřního křídla, zárubní, kování a povrchové úpravy - viz. podrobný popis PD</t>
  </si>
  <si>
    <t>2131606359</t>
  </si>
  <si>
    <t>129</t>
  </si>
  <si>
    <t>766 28</t>
  </si>
  <si>
    <t>D+M dveře 800/2100 (P), dřevěné, hladké, prosklené, lesklý lak, ozn. D/B 10a - vč. všech systémových detailů, dveřního křídla, zárubní, kování a povrchové úpravy - viz. podrobný popis PD</t>
  </si>
  <si>
    <t>-1708517779</t>
  </si>
  <si>
    <t>130</t>
  </si>
  <si>
    <t>766 29</t>
  </si>
  <si>
    <t>D+M dveře 800/2100 (L), dřevěné, hladké, prosklené, lesklý lak, ozn. D/B 10a - vč. všech systémových detailů, dveřního křídla, zárubní, kování a povrchové úpravy - viz. podrobný popis PD</t>
  </si>
  <si>
    <t>828358022</t>
  </si>
  <si>
    <t>185</t>
  </si>
  <si>
    <t>766 38</t>
  </si>
  <si>
    <t>D+M dveře 800/2100 (L), dřevěné, hladké, prosklené, lesklý lak, ozn. D/B 10b - vč. všech systémových detailů, dveřního křídla, zárubní, kování a povrchové úpravy - viz. podrobný popis PD</t>
  </si>
  <si>
    <t>-444729087</t>
  </si>
  <si>
    <t>186</t>
  </si>
  <si>
    <t>766 39</t>
  </si>
  <si>
    <t>D+M dveře 800/2100 (P), dřevěné, hladké, prosklené, lesklý lak, ozn. D/B 10b - vč. všech systémových detailů, dveřního křídla, zárubní, kování a povrchové úpravy - viz. podrobný popis PD</t>
  </si>
  <si>
    <t>-1513337357</t>
  </si>
  <si>
    <t>131</t>
  </si>
  <si>
    <t>766 30</t>
  </si>
  <si>
    <t>D+M dveře 800/2100 (L), dřevěné, hladké, prosklené, lesklý lak, ozn. D/B 11a - vč. všech systémových detailů, dveřního křídla, zárubní, kování a povrchové úpravy - viz. podrobný popis PD</t>
  </si>
  <si>
    <t>651658879</t>
  </si>
  <si>
    <t>132</t>
  </si>
  <si>
    <t>766 31</t>
  </si>
  <si>
    <t>D+M dveře 800/2100 (P), dřevěné, hladké, prosklené, lesklý lak, ozn. D/B 11a - vč. všech systémových detailů, dveřního křídla, zárubní, kování a povrchové úpravy - viz. podrobný popis PD</t>
  </si>
  <si>
    <t>-854719909</t>
  </si>
  <si>
    <t>133</t>
  </si>
  <si>
    <t>766 32</t>
  </si>
  <si>
    <t>D+M dveře 800/2100 (L), dřevěné, hladké, prosklené, lesklý lak, ozn. D/B 11b - vč. všech systémových detailů, dveřního křídla, zárubní, kování a povrchové úpravy - viz. podrobný popis PD</t>
  </si>
  <si>
    <t>280448046</t>
  </si>
  <si>
    <t>187</t>
  </si>
  <si>
    <t>766 40</t>
  </si>
  <si>
    <t>D+M dveře 800/2100 (P), dřevěné, hladké, prosklené, lesklý lak, ozn. D/B 11b - vč. všech systémových detailů, dveřního křídla, zárubní, kování a povrchové úpravy - viz. podrobný popis PD</t>
  </si>
  <si>
    <t>-1965215882</t>
  </si>
  <si>
    <t>134</t>
  </si>
  <si>
    <t>766 33</t>
  </si>
  <si>
    <t>D+M dveře 900/2100 (L), dřevěné, hladké, prosklené, lesklý lak, ozn. D/B 12 - vč. všech systémových detailů, dveřního křídla, zárubní, kování a povrchové úpravy - viz. podrobný popis PD</t>
  </si>
  <si>
    <t>-773944088</t>
  </si>
  <si>
    <t>135</t>
  </si>
  <si>
    <t>766 34</t>
  </si>
  <si>
    <t>D+M dveře balkónové 950x2070, dřevěné, špaletová, prosklené, lesklý lak, ozn. D/B 13 - vč. všech systémových detailů, dveřního křídla, zárubní, kování a povrchové úpravy - viz. podrobný popis PD</t>
  </si>
  <si>
    <t>1490279194</t>
  </si>
  <si>
    <t>188</t>
  </si>
  <si>
    <t>766 41</t>
  </si>
  <si>
    <t>D+M dveře dvoukřídlé 1600/2100, dřevěné, jednoduché, prosklené, lesklý lak, ozn. D/B 14 - vč. všech systémových detailů, dveřního křídla, zárubní, kování a povrchové úpravy - viz. podrobný popis PD</t>
  </si>
  <si>
    <t>291992131</t>
  </si>
  <si>
    <t>136</t>
  </si>
  <si>
    <t>-991188208</t>
  </si>
  <si>
    <t>137</t>
  </si>
  <si>
    <t>D+M ocelový válc překlad 2x HEA 100, rozměr 1x 1460 mm + 1x 1760 mm, ozn. 0/B 04  - vč. všech syst. detailů, vysekání kapes, podbetonávky, podstojkování, osazení, zaplentování, atp. - viz. podrobný popis PD</t>
  </si>
  <si>
    <t>-1062447142</t>
  </si>
  <si>
    <t>138</t>
  </si>
  <si>
    <t>D+M ocelový válc překlad 2x HEA 100, rozměr 1x 1030 mm + 1x 1130 mm, ozn. 0/B 07  - vč. všech syst. detailů, vysekání kapes, podbetonávky, podstojkování, osazení, zaplentování, atp. - viz. podrobný popis PD</t>
  </si>
  <si>
    <t>-1105560169</t>
  </si>
  <si>
    <t>139</t>
  </si>
  <si>
    <t>767 03</t>
  </si>
  <si>
    <t>D+M ocelový válc překlad 2x HEA 100, rozměr 1x 1460 mm + 1x 1760 mm, ozn. 0/B 08  - vč. všech syst. detailů, vysekání kapes, podbetonávky, podstojkování, osazení, zaplentování, atp. - viz. podrobný popis PD</t>
  </si>
  <si>
    <t>-1603948568</t>
  </si>
  <si>
    <t>140</t>
  </si>
  <si>
    <t>767 04</t>
  </si>
  <si>
    <t>D+M ocelový válc překlad 2x HEA 100, rozměr 1x 1510 mm + 1x 1610 mm, ozn. 0/B 12  - vč. všech syst. detailů, vysekání kapes, podbetonávky, podstojkování, osazení, zaplentování, atp. - viz. podrobný popis PD</t>
  </si>
  <si>
    <t>-1316526514</t>
  </si>
  <si>
    <t>141</t>
  </si>
  <si>
    <t>767 05</t>
  </si>
  <si>
    <t>D+M ocelový válc překlad 2x HEA 140, rozměr 2x 2280 mm, ozn. D/B 01  - vč. všech syst. detailů, vysekání kapes, podbetonávky, podstojkování, osazení, zaplentování, atp. - viz. podrobný popis PD</t>
  </si>
  <si>
    <t>1264888669</t>
  </si>
  <si>
    <t>142</t>
  </si>
  <si>
    <t>767 06</t>
  </si>
  <si>
    <t>D+M ocelový válc překlad 2x HEA 100, rozměr 2x 1800 mm, ozn. D/B 03 - vč. všech syst. detailů, vysekání kapes, podbetonávky, podstojkování, osazení, zaplentování, atp. - viz. podrobný popis PD</t>
  </si>
  <si>
    <t>-895290293</t>
  </si>
  <si>
    <t>143</t>
  </si>
  <si>
    <t>767 07</t>
  </si>
  <si>
    <t>D+M ocelový válc překlad 2x HEA 100, rozměr 2x 2200 mm, ozn. D/B 05 - vč. všech syst. detailů, vysekání kapes, podbetonávky, podstojkování, osazení, zaplentování, atp. - viz. podrobný popis PD</t>
  </si>
  <si>
    <t>-616511109</t>
  </si>
  <si>
    <t>144</t>
  </si>
  <si>
    <t>767 08</t>
  </si>
  <si>
    <t>D+M ocelový válc překlad 2x HEA 100, rozměr 2x 1180 mm, ozn. D/B 11a - vč. všech syst. detailů, vysekání kapes, podbetonávky, podstojkování, osazení, zaplentování, atp. - viz. podrobný popis PD</t>
  </si>
  <si>
    <t>-164526897</t>
  </si>
  <si>
    <t>145</t>
  </si>
  <si>
    <t>D+M ocelový válc překlad 2x HEA 100, rozměr 2x 1370 mm, ozn. D/B 12 - vč. všech syst. detailů, vysekání kapes, podbetonávky, podstojkování, osazení, zaplentování, atp. - viz. podrobný popis PD</t>
  </si>
  <si>
    <t>-1427615392</t>
  </si>
  <si>
    <t>146</t>
  </si>
  <si>
    <t>767 10</t>
  </si>
  <si>
    <t>D+M ocelový válc překlad 2x HEA 100, rozměr 2x 1300 mm, ozn. OTV/B01 - vč. všech syst. detailů, vysekání kapes, podbetonávky, podstojkování, osazení, zaplentování, atp. - viz. podrobný popis PD</t>
  </si>
  <si>
    <t>191836798</t>
  </si>
  <si>
    <t>147</t>
  </si>
  <si>
    <t>767 11</t>
  </si>
  <si>
    <t>D+M ocelový válc překlad 2x HEA 140, rozměr 2x 2300 mm, ozn. OTV/B02 - vč. všech syst. detailů, vysekání kapes, podbetonávky, podstojkování, osazení, zaplentování, atp. - viz. podrobný popis PD</t>
  </si>
  <si>
    <t>-1506134138</t>
  </si>
  <si>
    <t>148</t>
  </si>
  <si>
    <t>767 12</t>
  </si>
  <si>
    <t>D+M jdnostranné zábradlí, nové madlo z pásoviny 10/50, 6x madlo rozměr 3 až 5 m, zábradlí na podestě 5 m, 6 sloupků, výplň, ozn. Z/B 01 - vč. všech syst. detailů, kotvení, finální povrch úpravy, pomocného materiálu - viz. podrobný popis PD</t>
  </si>
  <si>
    <t>592220773</t>
  </si>
  <si>
    <t>149</t>
  </si>
  <si>
    <t>767 13</t>
  </si>
  <si>
    <t>D+M čistící zóna ve vstup prostoru, rozměr 1500/1900 mm, ozn. Z/B 04 - vč. všech syst. detailů, komplet skladby podkladu, lišt, pomocného materiálu, atp. - viz. podrobný popis PD</t>
  </si>
  <si>
    <t>1164361371</t>
  </si>
  <si>
    <t>150</t>
  </si>
  <si>
    <t>767 14</t>
  </si>
  <si>
    <t>D+M vybavení wc (držák na toaletní papír, zásobník na papír utěrky, dávkovač mýdla, wc štětka, odpadkový koš, zrcadlo) - vč. všech syst. detailů, kotvení, pomocného materiálu , atp. - viz. podrobný popis PD</t>
  </si>
  <si>
    <t>1321957064</t>
  </si>
  <si>
    <t>151</t>
  </si>
  <si>
    <t>767 15</t>
  </si>
  <si>
    <t>D+M hasící přístroje vč. informačních tabulí</t>
  </si>
  <si>
    <t>-1979902623</t>
  </si>
  <si>
    <t>152</t>
  </si>
  <si>
    <t>767 16</t>
  </si>
  <si>
    <t>D+M hydrant - vč. všech systémových detailů, kotvení, konstrukce pro zavěšení, popř. skříňky, pomocného materiálu - viz. podrobný popis PD</t>
  </si>
  <si>
    <t>-2032176997</t>
  </si>
  <si>
    <t>153</t>
  </si>
  <si>
    <t>767 17</t>
  </si>
  <si>
    <t>D+M značení výstražných a bezpečnostní tabulek - vč. všech syst. detailů, kotvení, lepení, pomocného materiálu - viz. podrobný popis PD</t>
  </si>
  <si>
    <t>-257534629</t>
  </si>
  <si>
    <t>154</t>
  </si>
  <si>
    <t>-7065454</t>
  </si>
  <si>
    <t>155</t>
  </si>
  <si>
    <t>771121011</t>
  </si>
  <si>
    <t>Příprava podkladu před provedením dlažby nátěr penetrační na podlahu</t>
  </si>
  <si>
    <t>-482477559</t>
  </si>
  <si>
    <t>4,24</t>
  </si>
  <si>
    <t>2,61</t>
  </si>
  <si>
    <t>4,95</t>
  </si>
  <si>
    <t>156</t>
  </si>
  <si>
    <t>771571116</t>
  </si>
  <si>
    <t>Montáž podlah z dlaždic keramických kladených do malty kladených do malty hladkých přes 22 do 25 ks/ m2</t>
  </si>
  <si>
    <t>492669171</t>
  </si>
  <si>
    <t>157</t>
  </si>
  <si>
    <t>LSS.DAR26720-1</t>
  </si>
  <si>
    <t>dlaždice rozměr 198 x 198 x 10 mm</t>
  </si>
  <si>
    <t>1705495929</t>
  </si>
  <si>
    <t>Poznámka k položce:_x000D_
slonová kost, hladký, matný</t>
  </si>
  <si>
    <t>11,8*1,1 'Přepočtené koeficientem množství</t>
  </si>
  <si>
    <t>158</t>
  </si>
  <si>
    <t>711113117</t>
  </si>
  <si>
    <t>Izolace proti zemní vlhkosti natěradly a tmely za studena na ploše vodorovné V těsnicí stěrkou jednosložkovu na bázi cementu, vč. těsnících bandáží</t>
  </si>
  <si>
    <t>1402224973</t>
  </si>
  <si>
    <t>"hydroizolace v okolí sprchových koutů/van</t>
  </si>
  <si>
    <t>39,60</t>
  </si>
  <si>
    <t>159</t>
  </si>
  <si>
    <t>1733352851</t>
  </si>
  <si>
    <t>160</t>
  </si>
  <si>
    <t>998771202</t>
  </si>
  <si>
    <t>Přesun hmot pro podlahy z dlaždic stanovený procentní sazbou (%) z ceny vodorovná dopravní vzdálenost do 50 m v objektech výšky přes 6 do 12 m</t>
  </si>
  <si>
    <t>1352509916</t>
  </si>
  <si>
    <t>773</t>
  </si>
  <si>
    <t>Podlahy z litého teraca</t>
  </si>
  <si>
    <t>161</t>
  </si>
  <si>
    <t>773521361</t>
  </si>
  <si>
    <t>Podlahy z barveného litého teraca  zřízení podlahy z vápencových drtí, cementu a barviva nebo suché teracové směsi (prováděné po dilatačních částech) prosté (drť ve specifikaci) tl. do 30 mm, vč. všech systémových detailů, pásek, soklíků, finální povrchové úpravy - viz. podbrobný popis PD</t>
  </si>
  <si>
    <t>-1762318438</t>
  </si>
  <si>
    <t>" podlaha 1NP (SKL/B 02)</t>
  </si>
  <si>
    <t>2,70</t>
  </si>
  <si>
    <t>162</t>
  </si>
  <si>
    <t>58346130</t>
  </si>
  <si>
    <t>drť vápencová bílá frakce 4/8</t>
  </si>
  <si>
    <t>1662347103</t>
  </si>
  <si>
    <t>173,91*0,06 'Přepočtené koeficientem množství</t>
  </si>
  <si>
    <t>163</t>
  </si>
  <si>
    <t>773901112</t>
  </si>
  <si>
    <t>Strojní broušení povrchu litého teraca</t>
  </si>
  <si>
    <t>-525081954</t>
  </si>
  <si>
    <t>164</t>
  </si>
  <si>
    <t>998773202</t>
  </si>
  <si>
    <t>Přesun hmot pro podlahy teracové lité  stanovený procentní sazbou (%) z ceny vodorovná dopravní vzdálenost do 50 m v objektech výšky přes 6 do 12 m</t>
  </si>
  <si>
    <t>-84030770</t>
  </si>
  <si>
    <t>165</t>
  </si>
  <si>
    <t>998773203</t>
  </si>
  <si>
    <t>Přesun hmot pro podlahy teracové lité  stanovený procentní sazbou (%) z ceny vodorovná dopravní vzdálenost do 50 m v objektech výšky přes 12 do 24 m</t>
  </si>
  <si>
    <t>-729701058</t>
  </si>
  <si>
    <t>775</t>
  </si>
  <si>
    <t>Podlahy skládané</t>
  </si>
  <si>
    <t>166</t>
  </si>
  <si>
    <t>775511411</t>
  </si>
  <si>
    <t xml:space="preserve">Podlahy vlysové masivní lepené  rybinový, řemenový, průpletový vzor do 50 mm, délky do 300 mm dub, třída I, vč. všech systémových detailů, lišt, pásek, pomocného materiálu, finální povrchové úpravy - vz. podrobný popis PD </t>
  </si>
  <si>
    <t>-507416883</t>
  </si>
  <si>
    <t>167</t>
  </si>
  <si>
    <t>775511800</t>
  </si>
  <si>
    <t>Demontáž podlah vlysových  s lištami lepených</t>
  </si>
  <si>
    <t>787219070</t>
  </si>
  <si>
    <t>168</t>
  </si>
  <si>
    <t>998775202</t>
  </si>
  <si>
    <t>Přesun hmot pro podlahy skládané  stanovený procentní sazbou (%) z ceny vodorovná dopravní vzdálenost do 50 m v objektech výšky přes 6 do 12 m</t>
  </si>
  <si>
    <t>-413958714</t>
  </si>
  <si>
    <t>776</t>
  </si>
  <si>
    <t>Podlahy povlakové</t>
  </si>
  <si>
    <t>169</t>
  </si>
  <si>
    <t>776201812</t>
  </si>
  <si>
    <t>Demontáž povlakových podlahovin lepených ručně s podložkou</t>
  </si>
  <si>
    <t>-1480425102</t>
  </si>
  <si>
    <t>170</t>
  </si>
  <si>
    <t>998776202</t>
  </si>
  <si>
    <t>Přesun hmot pro podlahy povlakové  stanovený procentní sazbou (%) z ceny vodorovná dopravní vzdálenost do 50 m v objektech výšky přes 6 do 12 m</t>
  </si>
  <si>
    <t>1997184550</t>
  </si>
  <si>
    <t>777</t>
  </si>
  <si>
    <t>Podlahy lité</t>
  </si>
  <si>
    <t>171</t>
  </si>
  <si>
    <t>777521105-1</t>
  </si>
  <si>
    <t>Krycí PUR stěrka tloušťky do 5 mm dekorativní lité podlahy, vč. všech systémových detailů, pásek, finální povrchové úpravy - viz. podrobný popis PD</t>
  </si>
  <si>
    <t>-450497041</t>
  </si>
  <si>
    <t>5,13</t>
  </si>
  <si>
    <t>172</t>
  </si>
  <si>
    <t>998777202</t>
  </si>
  <si>
    <t>Přesun hmot pro podlahy lité  stanovený procentní sazbou (%) z ceny vodorovná dopravní vzdálenost do 50 m v objektech výšky přes 6 do 12 m</t>
  </si>
  <si>
    <t>1805908462</t>
  </si>
  <si>
    <t>781</t>
  </si>
  <si>
    <t>Dokončovací práce - obklady</t>
  </si>
  <si>
    <t>173</t>
  </si>
  <si>
    <t>781121011</t>
  </si>
  <si>
    <t>Příprava podkladu před provedením obkladu nátěr penetrační na stěnu</t>
  </si>
  <si>
    <t>285459568</t>
  </si>
  <si>
    <t>44,87</t>
  </si>
  <si>
    <t>110,91</t>
  </si>
  <si>
    <t>87,54</t>
  </si>
  <si>
    <t>98,70</t>
  </si>
  <si>
    <t>174</t>
  </si>
  <si>
    <t>781474120</t>
  </si>
  <si>
    <t>Montáž obkladů vnitřních stěn z dlaždic keramických lepených flexibilním lepidlem maloformátových hladkých přes 85 do 100 ks/m2</t>
  </si>
  <si>
    <t>-1914087260</t>
  </si>
  <si>
    <t>175</t>
  </si>
  <si>
    <t>59761064-1</t>
  </si>
  <si>
    <t>keramický obklad bílý, 100x100 mm</t>
  </si>
  <si>
    <t>-2097465669</t>
  </si>
  <si>
    <t>342,02*1,1 'Přepočtené koeficientem množství</t>
  </si>
  <si>
    <t>176</t>
  </si>
  <si>
    <t>998781202</t>
  </si>
  <si>
    <t>Přesun hmot pro obklady keramické  stanovený procentní sazbou (%) z ceny vodorovná dopravní vzdálenost do 50 m v objektech výšky přes 6 do 12 m</t>
  </si>
  <si>
    <t>-2112712261</t>
  </si>
  <si>
    <t>784</t>
  </si>
  <si>
    <t>Dokončovací práce - malby a tapety</t>
  </si>
  <si>
    <t>177</t>
  </si>
  <si>
    <t>-1905278378</t>
  </si>
  <si>
    <t>178</t>
  </si>
  <si>
    <t>676284193</t>
  </si>
  <si>
    <t>"SDK stěny</t>
  </si>
  <si>
    <t>179</t>
  </si>
  <si>
    <t>Prosklená stěna vč. dveří, rozměr 4100x3125 mm, dvoukřídlé, 5x fixní panel, dřevěný rám, lesklý lak, bezp. zasklení, ozn. PS/B 01a - D+M vč. všech systémových detailů, rámu, dveří, kování a povrchové úpravy - viz. podrobný popis PD</t>
  </si>
  <si>
    <t>608413551</t>
  </si>
  <si>
    <t>180</t>
  </si>
  <si>
    <t>Pol 2</t>
  </si>
  <si>
    <t>Prosklená stěna vč. dveří, rozměr 4250x2880 mm, dvoukřídlé, 5x fixní panel, dřevěný rám, lesklý lak, bezp. zasklení, ozn. PS/B 01b - D+M vč. všech systémových detailů, rámu, dveří, kování a povrchové úpravy - viz. podrobný popis PD</t>
  </si>
  <si>
    <t>-1863995376</t>
  </si>
  <si>
    <t>181</t>
  </si>
  <si>
    <t>Pol 3</t>
  </si>
  <si>
    <t>Prosklená stěna vč. dveří, rozměr 4420x2,655 mm, dvoukřídlé, 5x fixní panel, dřevěný rám, lesklý lak, bezp. zasklení, ozn. PS/B 01c - D+M vč. všech systémových detailů, rámu, dveří, kování a povrchové úpravy - viz. podrobný popis PD</t>
  </si>
  <si>
    <t>-1800802151</t>
  </si>
  <si>
    <t>SO 05 - Budova D - stavební a konstrukční část</t>
  </si>
  <si>
    <t xml:space="preserve">    3 - Konstrukce výtahové šachty</t>
  </si>
  <si>
    <t xml:space="preserve">    4 - Konstrukce schodiště do budovy D</t>
  </si>
  <si>
    <t xml:space="preserve">    712 - Povlakové krytiny</t>
  </si>
  <si>
    <t>2018123181</t>
  </si>
  <si>
    <t>"hloubení jam budovy D a schodiště</t>
  </si>
  <si>
    <t>4,754*2,400*2,400</t>
  </si>
  <si>
    <t>5,584*4,805</t>
  </si>
  <si>
    <t>1,541*4,805</t>
  </si>
  <si>
    <t>131203109</t>
  </si>
  <si>
    <t>Hloubení zapažených i nezapažených jam ručním nebo pneumatickým nářadím s urovnáním dna do předepsaného profilu a spádu v horninách tř. 3 Příplatek k cenám za lepivost horniny tř. 3</t>
  </si>
  <si>
    <t>1257223625</t>
  </si>
  <si>
    <t>-951254557</t>
  </si>
  <si>
    <t>2113740805</t>
  </si>
  <si>
    <t>61,619-22,933</t>
  </si>
  <si>
    <t xml:space="preserve">"zpětný zásyp výkopkem (cesta na deponii) </t>
  </si>
  <si>
    <t>1,576*4,805</t>
  </si>
  <si>
    <t>0,803*2,395</t>
  </si>
  <si>
    <t>7,072*1,900</t>
  </si>
  <si>
    <t>"zpětný zásyp výkopkem (cesta zpět)</t>
  </si>
  <si>
    <t>1301231880</t>
  </si>
  <si>
    <t>2076664285</t>
  </si>
  <si>
    <t>-1013964300</t>
  </si>
  <si>
    <t>(61,619-22,933)*10</t>
  </si>
  <si>
    <t>-884855802</t>
  </si>
  <si>
    <t>779023594</t>
  </si>
  <si>
    <t>(61,619-22,933)*1,80</t>
  </si>
  <si>
    <t>834237635</t>
  </si>
  <si>
    <t>"zpětný zásyp výkopkem</t>
  </si>
  <si>
    <t>273313511</t>
  </si>
  <si>
    <t>Základy z betonu prostého desky z betonu kamenem neprokládaného tř. C 12/15</t>
  </si>
  <si>
    <t>404035535</t>
  </si>
  <si>
    <t>"podkladní beton tl. 50mm</t>
  </si>
  <si>
    <t>"vybudování základů budova A"2,375*0,050*1,250</t>
  </si>
  <si>
    <t>"dojez výtahu"2,375*0,050*2,830</t>
  </si>
  <si>
    <t>"mezipodesta"1,755*0,050*1,575</t>
  </si>
  <si>
    <t>"základový pas"2,375*0,050*0,500</t>
  </si>
  <si>
    <t>"základový pas"1,755*0,050*0,400</t>
  </si>
  <si>
    <t>273323511-1</t>
  </si>
  <si>
    <t>Základy z betonu železového (bez výztuže) desky z betonu pro konstrukce bílých van tř. C 20/25</t>
  </si>
  <si>
    <t>178383964</t>
  </si>
  <si>
    <t>"1PP"2,455*0,200*2,375</t>
  </si>
  <si>
    <t>"1PP"2,375*0,300*2,550</t>
  </si>
  <si>
    <t>273351121</t>
  </si>
  <si>
    <t>Bednění základů desek zřízení</t>
  </si>
  <si>
    <t>595923529</t>
  </si>
  <si>
    <t>"1PP"(2,375+2,455+2,455)*0,200</t>
  </si>
  <si>
    <t>"1PP"(2,550+2,550)*0,300</t>
  </si>
  <si>
    <t>273351122</t>
  </si>
  <si>
    <t>Bednění základů desek odstranění</t>
  </si>
  <si>
    <t>479632933</t>
  </si>
  <si>
    <t>274323511-1</t>
  </si>
  <si>
    <t>Základy z betonu železového (bez výztuže) pasy z betonu pro konstrukce bílých van tř. C 20/25</t>
  </si>
  <si>
    <t>-1252614421</t>
  </si>
  <si>
    <t>"základový pas"2,375*0,325*0,500</t>
  </si>
  <si>
    <t>"základový pas"1,755*0,325*0,400</t>
  </si>
  <si>
    <t>2108826636</t>
  </si>
  <si>
    <t>"základový pas"(2,375+2,255+2,255+1,755+1,755)*0,395</t>
  </si>
  <si>
    <t>655698479</t>
  </si>
  <si>
    <t>279232513-1</t>
  </si>
  <si>
    <t>Postupná podezdívka základového zdiva vč. vyklínování a případné injektáže</t>
  </si>
  <si>
    <t>337921143</t>
  </si>
  <si>
    <t>"podezdění, vyklínování a injektáž základů budovy A</t>
  </si>
  <si>
    <t>2,375*1,050*1,250</t>
  </si>
  <si>
    <t>279234221</t>
  </si>
  <si>
    <t>Zdivo základové z cihel pálených stěn z cihel plných, dl. 290 mm P 15 M, na maltu MC-5 až MC-10</t>
  </si>
  <si>
    <t>1970399805</t>
  </si>
  <si>
    <t>"základy přizdívka</t>
  </si>
  <si>
    <t>2,375*0,895*0,13</t>
  </si>
  <si>
    <t>Konstrukce výtahové šachty</t>
  </si>
  <si>
    <t>311321817</t>
  </si>
  <si>
    <t>Nadzákladové zdi z betonu železového (bez výztuže) nosné pohledového (v přírodní barvě drtí a přísad) tř. C 20/25</t>
  </si>
  <si>
    <t>-1447113926</t>
  </si>
  <si>
    <t>"dojez výtahu"2,375*0,645*0,200</t>
  </si>
  <si>
    <t>"styk s budovou A"2,375*14,205*0,200</t>
  </si>
  <si>
    <t>"styk se sousedním pozemkem"2,550*14,205*0,200</t>
  </si>
  <si>
    <t>"styk s dvorem"2,550*14,205*0,200</t>
  </si>
  <si>
    <t>"odečet otvorů"-(1,100*2,100*0,200)</t>
  </si>
  <si>
    <t>"styk s budovou B"2,375*13,360*0,200</t>
  </si>
  <si>
    <t>"odečet otvorů"-(0,900*2,150*0,200)</t>
  </si>
  <si>
    <t>"odečet otvorů"-(1,500*2,150*0,200)</t>
  </si>
  <si>
    <t>"odečet otvorů"-(1,000*2,150*0,200)</t>
  </si>
  <si>
    <t>"styk se sousedním pozemkem"2,255*13,360*0,200</t>
  </si>
  <si>
    <t>"styk s dvorem"2,255*13,360*0,200</t>
  </si>
  <si>
    <t>"odečet otvorů"-(1,800*2,500*0,200)</t>
  </si>
  <si>
    <t>"vnitřní stěna"1,975*13,360*0,200</t>
  </si>
  <si>
    <t>"odečet otvorů"-(1,100*2,200*0,200)</t>
  </si>
  <si>
    <t>"zítky atikové"1,975*0,400*0,200</t>
  </si>
  <si>
    <t>"zítky atikové"4,805*0,400*0,200</t>
  </si>
  <si>
    <t>311351121</t>
  </si>
  <si>
    <t>Bednění nadzákladových zdí nosných rovné oboustranné za každou stranu zřízení</t>
  </si>
  <si>
    <t>518244952</t>
  </si>
  <si>
    <t>"dojez výtahu"2,375*0,645</t>
  </si>
  <si>
    <t>"styk s budovou A"2,375*14,205</t>
  </si>
  <si>
    <t>"styk se sousedním pozemkem"(2,550*14,205)*2</t>
  </si>
  <si>
    <t>"styk s dvorem"(2,550*14,205)*2</t>
  </si>
  <si>
    <t>"styk s budovou B"2,375*13,360</t>
  </si>
  <si>
    <t>"styk se sousedním pozemkem"(2,255*13,360)*2</t>
  </si>
  <si>
    <t>"styk s dvorem"(2,255*13,360)*2</t>
  </si>
  <si>
    <t>"vnitřní stěna"(1,975*13,360)*2</t>
  </si>
  <si>
    <t>"zítky atikové"1,975*0,400</t>
  </si>
  <si>
    <t>"zítky atikové"4,805*0,400</t>
  </si>
  <si>
    <t>311351122</t>
  </si>
  <si>
    <t>Bednění nadzákladových zdí nosných rovné oboustranné za každou stranu odstranění</t>
  </si>
  <si>
    <t>-1532230580</t>
  </si>
  <si>
    <t>311351911-1</t>
  </si>
  <si>
    <t xml:space="preserve">Příplatek k cenám bednění za pohledový beton vč. prken vložených do bednění </t>
  </si>
  <si>
    <t>-498274518</t>
  </si>
  <si>
    <t>411324545</t>
  </si>
  <si>
    <t>Stropy z betonu železového (bez výztuže)  pohledového stropů deskových, plochých střech, desek balkonových, desek hřibových stropů včetně hlavic hřibových sloupů tř. C 20/25</t>
  </si>
  <si>
    <t>114494678</t>
  </si>
  <si>
    <t>"stropy m. 1.01"2,055*0,200*1,975</t>
  </si>
  <si>
    <t>"stropy m. 2.01"2,055*0,200*1,975</t>
  </si>
  <si>
    <t>"stropy m. 3.01"2,055*0,200*1,975</t>
  </si>
  <si>
    <t>411351011</t>
  </si>
  <si>
    <t>Bednění stropních konstrukcí - bez podpěrné konstrukce desek tloušťky stropní desky přes 5 do 25 cm zřízení</t>
  </si>
  <si>
    <t>1683072535</t>
  </si>
  <si>
    <t>"stropy m. 1.01"2,055*1,975</t>
  </si>
  <si>
    <t>"stropy m. 2.01"2,055*1,975</t>
  </si>
  <si>
    <t>"stropy m. 3.01"2,055*1,975</t>
  </si>
  <si>
    <t>411351012</t>
  </si>
  <si>
    <t>Bednění stropních konstrukcí - bez podpěrné konstrukce desek tloušťky stropní desky přes 5 do 25 cm odstranění</t>
  </si>
  <si>
    <t>-856221948</t>
  </si>
  <si>
    <t>411354311</t>
  </si>
  <si>
    <t>Podpěrná konstrukce stropů - desek, kleneb a skořepin výška podepření do 4 m tloušťka stropu přes 5 do 15 cm zřízení</t>
  </si>
  <si>
    <t>199147150</t>
  </si>
  <si>
    <t>411354312</t>
  </si>
  <si>
    <t>Podpěrná konstrukce stropů - desek, kleneb a skořepin výška podepření do 4 m tloušťka stropu přes 5 do 15 cm odstranění</t>
  </si>
  <si>
    <t>610607848</t>
  </si>
  <si>
    <t>411354000-1</t>
  </si>
  <si>
    <t>-2018803677</t>
  </si>
  <si>
    <t>440321515</t>
  </si>
  <si>
    <t>Střešní konstrukce a trámy z betonu železového (bez výztuže) sedlových, pilových, mansardových, věžových střech tř. C 20/25</t>
  </si>
  <si>
    <t>45891905</t>
  </si>
  <si>
    <t>"střecha"4,805*0,200*2,375</t>
  </si>
  <si>
    <t>"střížka"4,500*0,150*0,750</t>
  </si>
  <si>
    <t>440351201</t>
  </si>
  <si>
    <t>Bednění střešních konstrukcí a trámů bez podpěrné konstrukce sedlových, pilových, mansardových, věžových, tyčových konzol, pro jakýkoliv sklon šířky dna do 250 mm zřízení</t>
  </si>
  <si>
    <t>-2122655723</t>
  </si>
  <si>
    <t>"střecha"4,805*2,375+(4,805*2+2,375*2)*0,200</t>
  </si>
  <si>
    <t>"střížka"4,500*0,750+(4,500*2+0,750*2)*0,150</t>
  </si>
  <si>
    <t>440351202</t>
  </si>
  <si>
    <t>Bednění střešních konstrukcí a trámů bez podpěrné konstrukce sedlových, pilových, mansardových, věžových, tyčových konzol, pro jakýkoliv sklon šířky dna do 250 mm odstranění</t>
  </si>
  <si>
    <t>-419965795</t>
  </si>
  <si>
    <t>440351255</t>
  </si>
  <si>
    <t>Podpěrná konstrukce se zpevněním dna bednění střešních konstrukcí výšky do 4 m, na výměru m2 půdorysu pro konstrukci tloušťky přes 100 cm zřízení</t>
  </si>
  <si>
    <t>-301396928</t>
  </si>
  <si>
    <t>"střecha"4,805*2,375</t>
  </si>
  <si>
    <t>"střížka"4,500*0,750</t>
  </si>
  <si>
    <t>440351256</t>
  </si>
  <si>
    <t>Podpěrná konstrukce se zpevněním dna bednění střešních konstrukcí výšky do 4 m, na výměru m2 půdorysu pro konstrukci tloušťky přes 100 cm odstranění</t>
  </si>
  <si>
    <t>1137571864</t>
  </si>
  <si>
    <t>440351000-1</t>
  </si>
  <si>
    <t>1109575135</t>
  </si>
  <si>
    <t>311361821-1</t>
  </si>
  <si>
    <t>Výztuž konstrukce výtahové šachty betonářskou ocelí 10 505 z betonářské oceli 10 505 (R) nebo BSt 500</t>
  </si>
  <si>
    <t>996990095</t>
  </si>
  <si>
    <t>"viz. výkaz výztuže statik</t>
  </si>
  <si>
    <t>6573,66/1000</t>
  </si>
  <si>
    <t>Konstrukce schodiště do budovy D</t>
  </si>
  <si>
    <t>430321515</t>
  </si>
  <si>
    <t>Schodišťové konstrukce a rampy z betonu železového (bez výztuže) stupně, schodnice, ramena, podesty s nosníky tř. C 20/25</t>
  </si>
  <si>
    <t>-1551767225</t>
  </si>
  <si>
    <t>"rameno se stupni"1,900*0,888</t>
  </si>
  <si>
    <t>"podesta"1,900*1,050*0,200</t>
  </si>
  <si>
    <t>"základ"1,900*3,290*0,300</t>
  </si>
  <si>
    <t>"základ"1,900*1,000*0,300</t>
  </si>
  <si>
    <t>"boční stěna - k objektu A"9,458*0,300</t>
  </si>
  <si>
    <t>"boční stěna - k objektu B"9,458*0,300</t>
  </si>
  <si>
    <t>434351141</t>
  </si>
  <si>
    <t>Bednění stupňů betonovaných na podstupňové desce nebo na terénu půdorysně přímočarých zřízení</t>
  </si>
  <si>
    <t>-888059081</t>
  </si>
  <si>
    <t>"stupně"(2,500*0,165)*10</t>
  </si>
  <si>
    <t>434351142</t>
  </si>
  <si>
    <t>Bednění stupňů betonovaných na podstupňové desce nebo na terénu půdorysně přímočarých odstranění</t>
  </si>
  <si>
    <t>770415738</t>
  </si>
  <si>
    <t>311351121-1</t>
  </si>
  <si>
    <t>Zřízení jednostranného bednění zdí schodišť</t>
  </si>
  <si>
    <t>-838868485</t>
  </si>
  <si>
    <t>"základ"1,900*3,290</t>
  </si>
  <si>
    <t>"základ"(1,900*1,000)*2</t>
  </si>
  <si>
    <t>"boční stěna - k objektu A"9,458*2</t>
  </si>
  <si>
    <t>"boční stěna - k objektu B"9,458*2</t>
  </si>
  <si>
    <t>311351122-1</t>
  </si>
  <si>
    <t>Odstranění jednostranného bednění zdí schodišť</t>
  </si>
  <si>
    <t>-556730928</t>
  </si>
  <si>
    <t>430321000-1</t>
  </si>
  <si>
    <t>-348202090</t>
  </si>
  <si>
    <t>"boční stěna - k objektu A"9,458</t>
  </si>
  <si>
    <t>430361821</t>
  </si>
  <si>
    <t>Výztuž schodišťových konstrukcí a ramp stupňů, schodnic, ramen, podest s nosníky z betonářské oceli 10 505 (R) nebo BSt 500</t>
  </si>
  <si>
    <t>-234029518</t>
  </si>
  <si>
    <t>"konstrukce schodiště do budovy D</t>
  </si>
  <si>
    <t>(85,68+84,40+29,00)/1000</t>
  </si>
  <si>
    <t>0,199*0,10</t>
  </si>
  <si>
    <t>0,199*0,05</t>
  </si>
  <si>
    <t>430362021</t>
  </si>
  <si>
    <t>Výztuž schodišťových konstrukcí a ramp  stupňů, schodnic, ramen, podest s nosníky ze svařovaných sítí z drátů typu KARI</t>
  </si>
  <si>
    <t>671289987</t>
  </si>
  <si>
    <t>(15,85+49,67+171,12)/1000</t>
  </si>
  <si>
    <t>0,237*0,10</t>
  </si>
  <si>
    <t>0,237*0,05</t>
  </si>
  <si>
    <t>Zakrytí vnějších ploch před znečištěním včetně pozdějšího odkrytí výplní otvorů a svislých ploch fólií přilepenou lepící páskou</t>
  </si>
  <si>
    <t>-384547049</t>
  </si>
  <si>
    <t>"Výtahová šachta - okna</t>
  </si>
  <si>
    <t>1,800*2,500*2</t>
  </si>
  <si>
    <t>571908111-1</t>
  </si>
  <si>
    <t>Vymývané dekorační kamenivo (kačírek) tl 50-100 mm</t>
  </si>
  <si>
    <t>-1601578425</t>
  </si>
  <si>
    <t>"SKL/D 03 střecha"4,405*1,975</t>
  </si>
  <si>
    <t>Mazanina z betonu prostého bez zvýšených nároků na prostředí tl. přes 50 do 80 mm tř. C 20/25</t>
  </si>
  <si>
    <t>-1431333160</t>
  </si>
  <si>
    <t>"SKL/D 01 místnost m. -1.01"4,460*0,05</t>
  </si>
  <si>
    <t>"SKL/D 02 m. 1.01"4,69*0,05</t>
  </si>
  <si>
    <t>"SKL/D 02 m. 2.01"4,69*0,05</t>
  </si>
  <si>
    <t>"SKL/D 02 m. 3.01"4,69*0,05</t>
  </si>
  <si>
    <t>Příplatek k cenám mazanin za stržení povrchu spodní vrstvy mazaniny latí před vložením výztuže nebo pletiva pro tl. obou vrstev mazaniny přes 50 do 80 mm</t>
  </si>
  <si>
    <t>-791399879</t>
  </si>
  <si>
    <t>484849002</t>
  </si>
  <si>
    <t>"SKL/D 01 místnost m. -1.01"4,460*(5,900/1000)</t>
  </si>
  <si>
    <t>"SKL/D 02 m. 1.01"4,69*(5,900/1000)</t>
  </si>
  <si>
    <t>"SKL/D 02 m. 2.01"4,69*(5,900/1000)</t>
  </si>
  <si>
    <t>"SKL/D 02 m. 3.01"4,69*(5,900/1000)</t>
  </si>
  <si>
    <t>632441000-1</t>
  </si>
  <si>
    <t>Litá PUR stěrka, matný hardtop nátěr, odstín RAL 9002 tl. 5 mm vč. soklu</t>
  </si>
  <si>
    <t>-356454035</t>
  </si>
  <si>
    <t>"SKL/D 01 místnost m. -1.01"4,460</t>
  </si>
  <si>
    <t>Separační vrstva k oddělení podlahových vrstev z polyetylénové fólie</t>
  </si>
  <si>
    <t>636336877</t>
  </si>
  <si>
    <t>"SKL/D 02 m. 1.01"4,69</t>
  </si>
  <si>
    <t>"SKL/D 02 m. 2.01"4,69</t>
  </si>
  <si>
    <t>"SKL/D 02 m. 3.01"4,69</t>
  </si>
  <si>
    <t>-321585268</t>
  </si>
  <si>
    <t>"pohledové plochy"(4,905*13,100)*2</t>
  </si>
  <si>
    <t>"styk s budovou B"(2,480*13,100)</t>
  </si>
  <si>
    <t>-1171855159</t>
  </si>
  <si>
    <t>"předpoklad pronájem 3 měs.</t>
  </si>
  <si>
    <t>"pohledové plochy"(4,905*13,100)*2*90</t>
  </si>
  <si>
    <t>"styk s budovou B"(2,480*13,100)*90</t>
  </si>
  <si>
    <t>-1818962560</t>
  </si>
  <si>
    <t>-1942700444</t>
  </si>
  <si>
    <t>1987194884</t>
  </si>
  <si>
    <t>1735415252</t>
  </si>
  <si>
    <t>977151123</t>
  </si>
  <si>
    <t>Jádrové vrty diamantovými korunkami do stavebních materiálů (železobetonu, betonu, cihel, obkladů, dlažeb, kamene) průměru přes 130 do 150 mm</t>
  </si>
  <si>
    <t>378230109</t>
  </si>
  <si>
    <t>"střešní konstrukce"</t>
  </si>
  <si>
    <t>0,2</t>
  </si>
  <si>
    <t>977151125</t>
  </si>
  <si>
    <t>Jádrové vrty diamantovými korunkami do stavebních materiálů (železobetonu, betonu, cihel, obkladů, dlažeb, kamene) průměru přes 180 do 200 mm</t>
  </si>
  <si>
    <t>-384445613</t>
  </si>
  <si>
    <t>"výtahová šachta"0,20</t>
  </si>
  <si>
    <t>"schodiště u budovy D"0,300</t>
  </si>
  <si>
    <t>Lešení pomocné pracovní pro objekty pozemních staveb pro zatížení do 150 kg/m2, o výšce lešeňové podlahy přes 1,9 do 3,5 m</t>
  </si>
  <si>
    <t>-175038255</t>
  </si>
  <si>
    <t>"1PP"8,71</t>
  </si>
  <si>
    <t>"1NP"9,04</t>
  </si>
  <si>
    <t>"2NP"8,73</t>
  </si>
  <si>
    <t>"3NP"8,73</t>
  </si>
  <si>
    <t>Vyčištění budov nebo objektů před předáním do užívání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předmětů, při světlé výšce podlaží do 4 m</t>
  </si>
  <si>
    <t>983237686</t>
  </si>
  <si>
    <t>998017003</t>
  </si>
  <si>
    <t>Přesun hmot pro budovy občanské výstavby, bydlení, výrobu a služby s omezením mechanizace vodorovná dopravní vzdálenost do 100 m pro budovy s jakoukoliv nosnou konstrukcí výšky přes 12 do 24 m</t>
  </si>
  <si>
    <t>-286826473</t>
  </si>
  <si>
    <t>712</t>
  </si>
  <si>
    <t>Povlakové krytiny</t>
  </si>
  <si>
    <t>712361705</t>
  </si>
  <si>
    <t>Provedení povlakové krytiny střech plochých do 10° fólií  lepená se svařovanými spoji</t>
  </si>
  <si>
    <t>1637170271</t>
  </si>
  <si>
    <t>28322001-1</t>
  </si>
  <si>
    <t xml:space="preserve">fólie hydroizolační střešní </t>
  </si>
  <si>
    <t>-1783826233</t>
  </si>
  <si>
    <t>"SKL/D 03 svislá plocha"1,975*0,400</t>
  </si>
  <si>
    <t>"SKL/D 03 svislá plocha"4,405*0,400</t>
  </si>
  <si>
    <t>"SKL/D 03 svislá plocha"1,975*0,200</t>
  </si>
  <si>
    <t>"SKL/D 03 svislá plocha"4,405*0,200</t>
  </si>
  <si>
    <t>"SKL/D 03 vodorovná plocha"4,405*1,975</t>
  </si>
  <si>
    <t>"SKL/D 03 vodorovná plocha"1,975*0,200</t>
  </si>
  <si>
    <t>"SKL/D 03 vodorovná plocha"4,805*0,200</t>
  </si>
  <si>
    <t>27,768*1,02 'Přepočtené koeficientem množství</t>
  </si>
  <si>
    <t>998712203</t>
  </si>
  <si>
    <t>Přesun hmot pro povlakové krytiny stanovený procentní sazbou (%) z ceny vodorovná dopravní vzdálenost do 50 m v objektech výšky přes 12 do 24 m</t>
  </si>
  <si>
    <t>-198841849</t>
  </si>
  <si>
    <t>-1911758629</t>
  </si>
  <si>
    <t>-1403716949</t>
  </si>
  <si>
    <t>4,46*1,02 'Přepočtené koeficientem množství</t>
  </si>
  <si>
    <t>28375675-1</t>
  </si>
  <si>
    <t>deska pro kročejový útlum tl 50mm</t>
  </si>
  <si>
    <t>1272959432</t>
  </si>
  <si>
    <t>713131141</t>
  </si>
  <si>
    <t>Montáž tepelné izolace stěn rohožemi, pásy, deskami, dílci, bloky (izolační materiál ve specifikaci) lepením celoplošně</t>
  </si>
  <si>
    <t>-875290113</t>
  </si>
  <si>
    <t>28376030</t>
  </si>
  <si>
    <t>deska EPS grafitová fasadní λ=0,032 tl 20mm</t>
  </si>
  <si>
    <t>461811921</t>
  </si>
  <si>
    <t>"dilatace mezi budovami tl. 20 mm</t>
  </si>
  <si>
    <t>"schodiště"2,500*3,290</t>
  </si>
  <si>
    <t>"schodiště"9,458</t>
  </si>
  <si>
    <t>"odečet otvorů"-(0,900*2,150)</t>
  </si>
  <si>
    <t>"odečet otvorů"-(1,500*2,150)</t>
  </si>
  <si>
    <t>"odečet otvorů"-(1,000*2,150)</t>
  </si>
  <si>
    <t>39,953*1,05 'Přepočtené koeficientem množství</t>
  </si>
  <si>
    <t>28375938</t>
  </si>
  <si>
    <t>deska EPS fasádní λ=0,039 tl 100mm</t>
  </si>
  <si>
    <t>-1596989849</t>
  </si>
  <si>
    <t>"zateplení svislých konstrukcí - styk s budovou A - část zateplnení pod zemí"2,375*2,300</t>
  </si>
  <si>
    <t>"zateplení svislých konstrukcí - styk s budovou A - část zateplnení nad zemí"2,375*11,750</t>
  </si>
  <si>
    <t>33,369*1,05 'Přepočtené koeficientem množství</t>
  </si>
  <si>
    <t>713141151</t>
  </si>
  <si>
    <t>Montáž tepelné izolace střech plochých rohožemi, pásy, deskami, dílci, bloky (izolační materiál ve specifikaci) kladenými volně jednovrstvá</t>
  </si>
  <si>
    <t>-63091885</t>
  </si>
  <si>
    <t>28375962</t>
  </si>
  <si>
    <t>deska EPS 200 do plochých střech a podlah λ=0,034 tl 180mm</t>
  </si>
  <si>
    <t>-1124541548</t>
  </si>
  <si>
    <t>8,7*1,02 'Přepočtené koeficientem množství</t>
  </si>
  <si>
    <t>998713203</t>
  </si>
  <si>
    <t>Přesun hmot pro izolace tepelné stanovený procentní sazbou (%) z ceny vodorovná dopravní vzdálenost do 50 m v objektech výšky přes 12 do 24 m</t>
  </si>
  <si>
    <t>-783857626</t>
  </si>
  <si>
    <t>Podhled z prken na laťovém roštu - vč. všech syst. detailů, kotvení, pomocného materiálu, finální povrchové úpravy - viz. podrobný popis PD</t>
  </si>
  <si>
    <t>707882585</t>
  </si>
  <si>
    <t>"SKL/D 02 m.-1.01"1,975*2,055</t>
  </si>
  <si>
    <t>"SKL/D 02 m. 1.01"1,975*2,055</t>
  </si>
  <si>
    <t>"SKL/D 02 m. 2.01"1,975*2,055</t>
  </si>
  <si>
    <t>"SKL/D 02 m. 3.01"1,975*2,055</t>
  </si>
  <si>
    <t>998762203</t>
  </si>
  <si>
    <t>Přesun hmot pro konstrukce tesařské stanovený procentní sazbou (%) z ceny vodorovná dopravní vzdálenost do 50 m v objektech výšky přes 12 do 24 m</t>
  </si>
  <si>
    <t>652002588</t>
  </si>
  <si>
    <t>D+M svod dle stávajícího vzoru, průměr 100 mm, délka 14 m, TiZn předzvětralý, ozn. K/D 01 - vč. všech syst. detailů, kotvení, pomocného materiálu, příponek, finální povrchové úpravy, atp. - viz. podrobný popis PD</t>
  </si>
  <si>
    <t>1254454945</t>
  </si>
  <si>
    <t>D+M oplechování atiky, rš 430 mm, délka 13,60 m, TiZn předzvětralý, ozn. K/D 02 - vč. všech syst. detailů, kotvení, pomocného materiálu, příponek,  finální povrchové úpravy, atp. - viz. podrobný popis PD</t>
  </si>
  <si>
    <t>-1469233891</t>
  </si>
  <si>
    <t>D+M oplechování střížky před vstupem, rš 1200 mm, délka 4,50 m, TiZn předzvětralý, ozn. K/D 03 - vč. všech syst. detailů, kotvení, pomocného materiálu, příponek,  finální povrchové úpravy, atp. - viz. podrobný popis PD</t>
  </si>
  <si>
    <t>401246212</t>
  </si>
  <si>
    <t>D+M komín hlavice odvětrávací, průměr 150 mm, nerez plech, ozn. K/D 04 - vč. všech syst. detailů, kotvení, pomocného materiálu, přírub,  finální povrchové úpravy, atp. - viz. podrobný popis PD</t>
  </si>
  <si>
    <t>1732923498</t>
  </si>
  <si>
    <t>D+M oplechování styk s budovou A, rš 403 mm, délka 2,40 m, TiZn předzvětralý, ozn. K/D 05 - vč. všech syst. detailů, kotvení, pomocného materiálu, příponek,  finální povrchové úpravy, atp. - viz. podrobný popis PD</t>
  </si>
  <si>
    <t>1222738637</t>
  </si>
  <si>
    <t>998764203</t>
  </si>
  <si>
    <t>Přesun hmot pro konstrukce klempířské stanovený procentní sazbou (%) z ceny vodorovná dopravní vzdálenost do 50 m v objektech výšky přes 12 do 24 m</t>
  </si>
  <si>
    <t>207412900</t>
  </si>
  <si>
    <t>D+M dřevěný vnitřní parapet délka 1800 mm - vč. všech systémových detailů, lepení, kotvení, finální povrchové úpravy - viz. podrobný popis PD</t>
  </si>
  <si>
    <t>-2142761975</t>
  </si>
  <si>
    <t>998766203</t>
  </si>
  <si>
    <t>Přesun hmot pro konstrukce truhlářské stanovený procentní sazbou (%) z ceny vodorovná dopravní vzdálenost do 50 m v objektech výšky přes 12 do 24 m</t>
  </si>
  <si>
    <t>2025473054</t>
  </si>
  <si>
    <t xml:space="preserve">D+M okno 1800/2500 mm, hliníkové, jednoduché, přírodní elox, izolační dvojsklo, ozn. O/D 01 - vč. všech systémových detailů, kování a povrchové úpravy - viz.  podrobný popis PD </t>
  </si>
  <si>
    <t>-1226612111</t>
  </si>
  <si>
    <t xml:space="preserve">D+M vstupní dveře, křídlo 1000/2420 mm + fix. část 640/2500 mm, hliníkové, přírodní elox, čiré dvojsklo, ozn. D/D 01 - vč. všech systémových detailů, dveřního křídla, rámu, kování a povrchové úpravy, atp. - viz.  podrobný popis PD </t>
  </si>
  <si>
    <t>903991027</t>
  </si>
  <si>
    <t>D+M čistící zóna ve vstup prostoru, rozměr 1500/1500 mm, ozn. Z/D 01 - vč. všech syst. detailů, komplet skladby podkladu, lišt, pomocného materiálu, atp. - viz. podrobný popis PD</t>
  </si>
  <si>
    <t>325423999</t>
  </si>
  <si>
    <t>D+M nerez mřížka pro odvětrávání výtahové šachty průměr 250 mm - vč. všech syst. detailů. kotvení, pomocného materiálu, povrchové úpravy - viz. podrobný popis PD</t>
  </si>
  <si>
    <t>-1605361104</t>
  </si>
  <si>
    <t>D+M nerez plech tvar L tl. 5 mm, rš 255 mm - vč. všech syst. detailů, kotvení, pomocného materiálu, povrchové úpravy - viz. podrobný popis PD</t>
  </si>
  <si>
    <t>-817750480</t>
  </si>
  <si>
    <t>D+M nerez plech tvar L tl. 5 mm, rš 225 mm - vč. všech syst. detailů, kotvení, pomocného materiálu, povrchové úpravy - viz. podrobný popis PD</t>
  </si>
  <si>
    <t>-1905105299</t>
  </si>
  <si>
    <t>D+M hliníkový vnějsí parapet délka 1800 mm - vč. všech systémových detailů, lepení, kotvení, finální povrchové úpravy - viz. podrobný popis PD</t>
  </si>
  <si>
    <t>1615470096</t>
  </si>
  <si>
    <t>D+M ocelová lišta L profil 100/50 mm, délka 12 m, svařovaná ocel pásovina, komaxit, odstín antracit, ozn. Z/D 02 - vč. všech syst. detailů, kotvení, finální povrchové úpravy - viz. podrobný popis PD</t>
  </si>
  <si>
    <t>-226605719</t>
  </si>
  <si>
    <t>998767203</t>
  </si>
  <si>
    <t>Přesun hmot pro zámečnické konstrukce stanovený procentní sazbou (%) z ceny vodorovná dopravní vzdálenost do 50 m v objektech výšky přes 12 do 24 m</t>
  </si>
  <si>
    <t>40539168</t>
  </si>
  <si>
    <t>Podlahy z barveného litého teraca  zřízení podlahy z vápencových drtí, cementu a barviva nebo suché teracové směsi (prováděné po dilatačních částech) prosté (drť ve specifikaci) tl. do 30 mm, vč. všech systémových detailů, pásek, soklíků, finální povrchov</t>
  </si>
  <si>
    <t>-1356129449</t>
  </si>
  <si>
    <t>-476208343</t>
  </si>
  <si>
    <t>14,07*0,06 'Přepočtené koeficientem množství</t>
  </si>
  <si>
    <t>Opravy podlah z litého teraca strojní broušení povrchu</t>
  </si>
  <si>
    <t>-193649980</t>
  </si>
  <si>
    <t>Přesun hmot pro podlahy teracové lité stanovený procentní sazbou (%) z ceny vodorovná dopravní vzdálenost do 50 m v objektech výšky přes 12 do 24 m</t>
  </si>
  <si>
    <t>-1793381934</t>
  </si>
  <si>
    <t>783827000-1</t>
  </si>
  <si>
    <t>Krycí (ochranný ) nátěr dvojnásobný členitých betonových povrchů (SKL P/D 01)</t>
  </si>
  <si>
    <t>-1703007313</t>
  </si>
  <si>
    <t>"odečet otvorů"-(1,100*2,100)*2</t>
  </si>
  <si>
    <t>"odečet otvorů"-0,900*2,150</t>
  </si>
  <si>
    <t>"odečet otvorů"-1,500*2,150</t>
  </si>
  <si>
    <t>"odečet otvorů"-1,000*2,150</t>
  </si>
  <si>
    <t>"odečet otvorů"-(1,800*2,500)*2</t>
  </si>
  <si>
    <t>"odečet otvorů"-(1,100*2,200)*2</t>
  </si>
  <si>
    <t>"atika"1,975*0,400</t>
  </si>
  <si>
    <t>"atika"4,805*0,400</t>
  </si>
  <si>
    <t>"střížka"(4,500+0,750+0,750)*0,150</t>
  </si>
  <si>
    <t>"strop m.-1.01"1,975*2,055</t>
  </si>
  <si>
    <t>"strop m. 1.01"1,975*2,055</t>
  </si>
  <si>
    <t>"strop m. 2.01"1,975*2,055</t>
  </si>
  <si>
    <t>"strop m. 3.01"1,975*2,055</t>
  </si>
  <si>
    <t>"strop výtah šachta"2,150*1,975</t>
  </si>
  <si>
    <t>"schodiště u budovy D"(6,000*2,500)+9,458</t>
  </si>
  <si>
    <t>Pol 01</t>
  </si>
  <si>
    <t xml:space="preserve">D+M výtah budova D, kabina 1400mm/1900mm/2200mm, bez strojovny s plynulou regulací frekvenčním měničem, závěsu, nosnost 630 kg / 8 os., 4 stanice, ozn. TS/DO1 - vč. všech systémových detailů, vybavení, elektroinstalace, atp. - viz. podrobný popis PD  </t>
  </si>
  <si>
    <t>-1240577517</t>
  </si>
  <si>
    <t>SO 06 - Dvůr - stavební a konstrukční část</t>
  </si>
  <si>
    <t xml:space="preserve">    5 - Komunikace pozemní</t>
  </si>
  <si>
    <t>111201101</t>
  </si>
  <si>
    <t>Odstranění křovin a stromů s odstraněním kořenů  průměru kmene do 100 mm do sklonu terénu 1 : 5, při celkové ploše do 1 000 m2  vč. likvidace</t>
  </si>
  <si>
    <t>323342317</t>
  </si>
  <si>
    <t>"likvidace křovin v rámci bourání bet. konstrukcí</t>
  </si>
  <si>
    <t>9,870+4,356</t>
  </si>
  <si>
    <t>113106121-1</t>
  </si>
  <si>
    <t>Rozebrání dlažeb komunikací pro pěší s přemístěním hmot na skládku na vzdálenost do 3 m nebo s naložením na dopravní prostředek s ložem z kameniva nebo živice a s jakoukoliv výplní spár ručně z betonových nebo kameninových dlaždic, kostek, desek nebo tvarovek vč. očištění a uložení pro zpětné použití</t>
  </si>
  <si>
    <t>1658772605</t>
  </si>
  <si>
    <t>"žulová dlažba dvůr (SKL/X 02)</t>
  </si>
  <si>
    <t>108,5</t>
  </si>
  <si>
    <t>113107121</t>
  </si>
  <si>
    <t>Odstranění podkladů nebo krytů ručně s přemístěním hmot na skládku na vzdálenost do 3 m nebo s naložením na dopravní prostředek z kameniva hrubého drceného, o tl. vrstvy do 100 mm</t>
  </si>
  <si>
    <t>-1320140666</t>
  </si>
  <si>
    <t>"průjezd (SKL/X 01)</t>
  </si>
  <si>
    <t>46,6</t>
  </si>
  <si>
    <t>122201102</t>
  </si>
  <si>
    <t>Odkopávky a prokopávky nezapažené  s přehozením výkopku na vzdálenost do 3 m nebo s naložením na dopravní prostředek v hornině tř. 3 přes 100 do 1 000 m3</t>
  </si>
  <si>
    <t>166908336</t>
  </si>
  <si>
    <t>108,50*0,25</t>
  </si>
  <si>
    <t>46,60*0,13</t>
  </si>
  <si>
    <t>"částečné odstranění svahu</t>
  </si>
  <si>
    <t>22,550*1,950*1,925</t>
  </si>
  <si>
    <t>Hloubení zapažených i nezapažených jam ručním nebo pneumatickým nářadím  s urovnáním dna do předepsaného profilu a spádu v horninách tř. 3 soudržných</t>
  </si>
  <si>
    <t>-919586886</t>
  </si>
  <si>
    <t xml:space="preserve">"plošina </t>
  </si>
  <si>
    <t>3,050*0,300*1,500</t>
  </si>
  <si>
    <t>"hloubení jam - patky schodiště</t>
  </si>
  <si>
    <t>(0,600*0,400*0,600)*2</t>
  </si>
  <si>
    <t>(0,500*0,400*0,500)*4</t>
  </si>
  <si>
    <t>"viz. detail instalační kanál a kanalizační vpusť"0,510*1,705</t>
  </si>
  <si>
    <t>"viz. detail instalační kanál a odvodňovací žlab dvora"0,700*0,610*0,500</t>
  </si>
  <si>
    <t>"viz. hydrozizolace instalačních kanálků"(11,900+1,800)*0,400*0,500*2</t>
  </si>
  <si>
    <t>Hloubení zapažených i nezapažených jam ručním nebo pneumatickým nářadím  s urovnáním dna do předepsaného profilu a spádu v horninách tř. 3 Příplatek k cenám za lepivost horniny tř. 3</t>
  </si>
  <si>
    <t>-1230691679</t>
  </si>
  <si>
    <t>-1000243233</t>
  </si>
  <si>
    <t>(117,830+8,625)-7,635</t>
  </si>
  <si>
    <t xml:space="preserve">"přesun výkopku na mezideponii </t>
  </si>
  <si>
    <t>7,365</t>
  </si>
  <si>
    <t>"přesun výkopku na zpětný zásyp</t>
  </si>
  <si>
    <t>1885938744</t>
  </si>
  <si>
    <t>"zpětný zásyp výkopkem (cesta na deponii)</t>
  </si>
  <si>
    <t>"instalační kanálky</t>
  </si>
  <si>
    <t>0,510*1,705</t>
  </si>
  <si>
    <t>0,700*0,610*0,500</t>
  </si>
  <si>
    <t>(11,900+1,800)*0,400*0,500*2</t>
  </si>
  <si>
    <t>"plošina</t>
  </si>
  <si>
    <t>-(1,700*0,300*1,380)</t>
  </si>
  <si>
    <t>"patky</t>
  </si>
  <si>
    <t>(0,200*0,400*0,200)*2</t>
  </si>
  <si>
    <t>(0,250*0,400*0,250)*4</t>
  </si>
  <si>
    <t>1714259125</t>
  </si>
  <si>
    <t>"přesun výkopku na skládku</t>
  </si>
  <si>
    <t>117,83+8,625-7,365</t>
  </si>
  <si>
    <t>1069394289</t>
  </si>
  <si>
    <t>119,090*10</t>
  </si>
  <si>
    <t>751394234</t>
  </si>
  <si>
    <t>119,090</t>
  </si>
  <si>
    <t>Poplatek za uložení stavebního odpadu na skládce (skládkovné) zeminy a kameniva zatříděného do Katalogu odpadů pod kódem 170 504</t>
  </si>
  <si>
    <t>338210570</t>
  </si>
  <si>
    <t>119,09*1,80</t>
  </si>
  <si>
    <t>1779141993</t>
  </si>
  <si>
    <t>274234221</t>
  </si>
  <si>
    <t>Zdivo základové z cihel pálených pasů z cihel plných, dl. 290 mm P 15 M, na maltu MC-5 až MC-10</t>
  </si>
  <si>
    <t>-1273083104</t>
  </si>
  <si>
    <t>"viz. detail instalační kanál a kanalizační vpusť"2,100*0,390*0,250</t>
  </si>
  <si>
    <t>"viz. detail instalační kanál a odvodňovací žlab dvora"0,500*0,390*0,250</t>
  </si>
  <si>
    <t>-434772442</t>
  </si>
  <si>
    <t>"žb patky"(0,475*0,475)*0,050*2</t>
  </si>
  <si>
    <t>"žb patky"(0,250*0,250)*0,050*4</t>
  </si>
  <si>
    <t>"rampa pro handikepované"1,700*0,050*1,380</t>
  </si>
  <si>
    <t>273321411</t>
  </si>
  <si>
    <t>Základy z betonu železového (bez výztuže) desky z betonu bez zvláštních nároků na prostředí tř. C 20/25</t>
  </si>
  <si>
    <t>-1285468560</t>
  </si>
  <si>
    <t>"rampa pro handikepované"1,700*0,150*1,380</t>
  </si>
  <si>
    <t>275321411</t>
  </si>
  <si>
    <t>Základy z betonu železového (bez výztuže) patky z betonu bez zvláštních nároků na prostředí tř. C 20/25</t>
  </si>
  <si>
    <t>121564553</t>
  </si>
  <si>
    <t>"základové patky"(0,475*0,800*0,475)*2</t>
  </si>
  <si>
    <t>"základové patky"(0,250*0,700*0,250)*4</t>
  </si>
  <si>
    <t>-1307067314</t>
  </si>
  <si>
    <t>"základové patky"(0,475*0,800*4)*2</t>
  </si>
  <si>
    <t>"základové patky"(0,250*0,700*4)*4</t>
  </si>
  <si>
    <t>-1482333060</t>
  </si>
  <si>
    <t>279321346</t>
  </si>
  <si>
    <t>Základové zdi z betonu železového (bez výztuže)  bez zvláštních nároků na prostředí tř. C 20/25</t>
  </si>
  <si>
    <t>573417079</t>
  </si>
  <si>
    <t>"rampa pro handikepované"1,700*0,500*0,150</t>
  </si>
  <si>
    <t>"rampa pro handikepované"1,230*0,500*0,150</t>
  </si>
  <si>
    <t>279351121</t>
  </si>
  <si>
    <t>Bednění základových zdí rovné oboustranné za každou stranu zřízení</t>
  </si>
  <si>
    <t>728557006</t>
  </si>
  <si>
    <t>"rampa pro handikepované"1,700*0,650*2</t>
  </si>
  <si>
    <t>"rampa pro handikepované"1,230*0,650*2</t>
  </si>
  <si>
    <t>279351122</t>
  </si>
  <si>
    <t>Bednění základových zdí rovné oboustranné za každou stranu odstranění</t>
  </si>
  <si>
    <t>-208785106</t>
  </si>
  <si>
    <t>279362021</t>
  </si>
  <si>
    <t>Výztuž základových zdí nosných  svislých nebo odkloněných od svislice, rovinných nebo oblých, deskových nebo žebrových, včetně výztuže jejich žeber ze svařovaných sítí z drátů typu KARI</t>
  </si>
  <si>
    <t>869408882</t>
  </si>
  <si>
    <t>"viz. výkaz statik (plošina)</t>
  </si>
  <si>
    <t>14,64/1000</t>
  </si>
  <si>
    <t>0,015*0,10</t>
  </si>
  <si>
    <t>0,015*0,05</t>
  </si>
  <si>
    <t>279361821</t>
  </si>
  <si>
    <t>Výztuž základových zdí nosných  svislých nebo odkloněných od svislice, rovinných nebo oblých, deskových nebo žebrových, včetně výztuže jejich žeber z betonářské oceli 10 505 (R) nebo BSt 500</t>
  </si>
  <si>
    <t>1969760794</t>
  </si>
  <si>
    <t>(9,48+11,96+5,52)/1000</t>
  </si>
  <si>
    <t>0,027*0,10</t>
  </si>
  <si>
    <t>0,027*0,05</t>
  </si>
  <si>
    <t>"viz. výkaz statik (patky)</t>
  </si>
  <si>
    <t>42,88/1000</t>
  </si>
  <si>
    <t>0,043*0,10</t>
  </si>
  <si>
    <t>0,043*0,05</t>
  </si>
  <si>
    <t>Komunikace pozemní</t>
  </si>
  <si>
    <t>181951102</t>
  </si>
  <si>
    <t>Úprava pláně vyrovnáním výškových rozdílů  v hornině tř. 1 až 4 se zhutněním</t>
  </si>
  <si>
    <t>437172616</t>
  </si>
  <si>
    <t>122,841</t>
  </si>
  <si>
    <t>591211111</t>
  </si>
  <si>
    <t xml:space="preserve">Kladení dlažby z kostek  s provedením lože do tl. 50 mm, s vyplněním spár, s dvojím beraněním a se smetením přebytečného materiálu na krajnici drobných z kamene, do lože z kameniva těženého frakce 4-8 mm </t>
  </si>
  <si>
    <t>1240126341</t>
  </si>
  <si>
    <t>"žulová dlažební kostka - ze skládky (SKL/X 03)</t>
  </si>
  <si>
    <t>"nová žulová dlažební kostka - doplnění (SKL/X 03)</t>
  </si>
  <si>
    <t>122,841+46,60-108,50</t>
  </si>
  <si>
    <t>58381007</t>
  </si>
  <si>
    <t>kostka dlažební žula drobná 8/10</t>
  </si>
  <si>
    <t>-47602239</t>
  </si>
  <si>
    <t>60,941*1,02 'Přepočtené koeficientem množství</t>
  </si>
  <si>
    <t>564710011</t>
  </si>
  <si>
    <t>Podklad nebo kryt z kameniva hrubého drceného  vel. 8-16 mm s rozprostřením a zhutněním, po zhutnění tl. 50 mm</t>
  </si>
  <si>
    <t>-1097520479</t>
  </si>
  <si>
    <t>"žulová dlažba dvůr (SKL/X 03)</t>
  </si>
  <si>
    <t>46,60</t>
  </si>
  <si>
    <t>564740012</t>
  </si>
  <si>
    <t>Podklad nebo kryt z kameniva hrubého drceného  vel. 8-16 mm s rozprostřením a zhutněním, po zhutnění tl. 130 mm</t>
  </si>
  <si>
    <t>2143251612</t>
  </si>
  <si>
    <t>"provizorní cesta (SKL/X 06)</t>
  </si>
  <si>
    <t>43,107</t>
  </si>
  <si>
    <t>564761111</t>
  </si>
  <si>
    <t>Podklad nebo kryt z kameniva hrubého drceného  vel. 0-63 mm s rozprostřením a zhutněním, po zhutnění tl. 200 mm</t>
  </si>
  <si>
    <t>-2017835358</t>
  </si>
  <si>
    <t>935111111</t>
  </si>
  <si>
    <t>Osazení betonového příkopového žlabu s vyplněním a zatřením spár cementovou maltou s ložem tl. 100 mm z kameniva těženého nebo štěrkopísku z betonových příkopových tvárnic šířky do 500 mm</t>
  </si>
  <si>
    <t>-1129461810</t>
  </si>
  <si>
    <t>"SKL/X 05</t>
  </si>
  <si>
    <t>34,05</t>
  </si>
  <si>
    <t>BET000-1</t>
  </si>
  <si>
    <t>žlab betonový, rozměr 210 x 280, tl. 100 mm</t>
  </si>
  <si>
    <t>657025995</t>
  </si>
  <si>
    <t>935 01</t>
  </si>
  <si>
    <t xml:space="preserve">D+M dvorní vpusť  vložená do lemujícího pásu a litinové mříže vč. napojení na potrubí </t>
  </si>
  <si>
    <t>-566540800</t>
  </si>
  <si>
    <t>961031311</t>
  </si>
  <si>
    <t>Bourání základů ze zdiva cihelného  na maltu vápennou nebo vápenocementovou</t>
  </si>
  <si>
    <t>-1863096117</t>
  </si>
  <si>
    <t>"ubourání instalačních kanálků</t>
  </si>
  <si>
    <t>"viz. detail instalační kanál a kanalizační vpusť"2,100*0,610*0,570</t>
  </si>
  <si>
    <t>"viz. detail instalační kanál a odvodňovací žlab dvora"0,500*0,610*0,400</t>
  </si>
  <si>
    <t>961031000-1</t>
  </si>
  <si>
    <t>D+M prostupu instalačním kanálkem pro svítidlo, vč. chráničky a napojení kabelu elektro</t>
  </si>
  <si>
    <t>-1700903196</t>
  </si>
  <si>
    <t>Bourání základů z betonu  železového</t>
  </si>
  <si>
    <t>659836507</t>
  </si>
  <si>
    <t>"schodišť mezipodesta</t>
  </si>
  <si>
    <t>1,30*1,09*0,15</t>
  </si>
  <si>
    <t>3,64*0,15</t>
  </si>
  <si>
    <t>962052211</t>
  </si>
  <si>
    <t>Bourání zdiva železobetonového  nadzákladového, objemu přes 1 m3</t>
  </si>
  <si>
    <t>1606409159</t>
  </si>
  <si>
    <t xml:space="preserve">"odstranění schodišť zdí, bloků </t>
  </si>
  <si>
    <t>3,00*0,60*0,40</t>
  </si>
  <si>
    <t>1,80*1,00*1,50</t>
  </si>
  <si>
    <t>4,00*1,25</t>
  </si>
  <si>
    <t>6,00*1,25</t>
  </si>
  <si>
    <t>1017691504</t>
  </si>
  <si>
    <t>"odstranění schodišť stupňů</t>
  </si>
  <si>
    <t>1,05*13</t>
  </si>
  <si>
    <t>965022131</t>
  </si>
  <si>
    <t>Bourání podlah kamenných  bez podkladního lože, s jakoukoliv výplní spár z lomového kamene nebo kostek, plochy přes 1 m2</t>
  </si>
  <si>
    <t>333151609</t>
  </si>
  <si>
    <t>"průjezd - SKL/X 01"46,60</t>
  </si>
  <si>
    <t>93883097</t>
  </si>
  <si>
    <t>"průjezd - SKL/X 01"46,60*0,10</t>
  </si>
  <si>
    <t>997221571</t>
  </si>
  <si>
    <t>Vodorovná doprava vybouraných hmot  bez naložení, ale se složením a s hrubým urovnáním na vzdálenost do 1 km</t>
  </si>
  <si>
    <t>2013162403</t>
  </si>
  <si>
    <t>997221579</t>
  </si>
  <si>
    <t>Vodorovná doprava vybouraných hmot  bez naložení, ale se složením a s hrubým urovnáním na vzdálenost Příplatek k ceně za každý další i započatý 1 km přes 1 km</t>
  </si>
  <si>
    <t>-2047065057</t>
  </si>
  <si>
    <t>"předpoklad skládka vzdálena 20 km</t>
  </si>
  <si>
    <t>107,477*19</t>
  </si>
  <si>
    <t>997221815</t>
  </si>
  <si>
    <t>Poplatek za uložení stavebního odpadu na skládce (skládkovné) z prostého betonu zatříděného do Katalogu odpadů pod kódem 170 101</t>
  </si>
  <si>
    <t>-1740867911</t>
  </si>
  <si>
    <t>32,812</t>
  </si>
  <si>
    <t>997221825</t>
  </si>
  <si>
    <t>Poplatek za uložení stavebního odpadu na skládce (skládkovné) z armovaného betonu zatříděného do Katalogu odpadů pod kódem 170 101</t>
  </si>
  <si>
    <t>1156607508</t>
  </si>
  <si>
    <t>"bourání ŽB konstrukcí</t>
  </si>
  <si>
    <t>1,882+46,416</t>
  </si>
  <si>
    <t>997221855</t>
  </si>
  <si>
    <t>1653903262</t>
  </si>
  <si>
    <t xml:space="preserve">"odvoz odstraněného podkladu z kameniva drceného </t>
  </si>
  <si>
    <t>26,367</t>
  </si>
  <si>
    <t>998223011</t>
  </si>
  <si>
    <t xml:space="preserve">Přesun hmot pro pozemní komunikace s krytem dlážděným  dopravní vzdálenost do 200 m </t>
  </si>
  <si>
    <t>892915179</t>
  </si>
  <si>
    <t>-255112076</t>
  </si>
  <si>
    <t>1,700*1,380</t>
  </si>
  <si>
    <t>"instalační kanálek u budovy A</t>
  </si>
  <si>
    <t>1,900*11,900</t>
  </si>
  <si>
    <t>"instalační kanálek u budovy B</t>
  </si>
  <si>
    <t>1,250*1,800</t>
  </si>
  <si>
    <t>lak asfaltový penetrační</t>
  </si>
  <si>
    <t>-134596099</t>
  </si>
  <si>
    <t>27,206*0,0003 'Přepočtené koeficientem množství</t>
  </si>
  <si>
    <t>711112001</t>
  </si>
  <si>
    <t>Provedení izolace proti zemní vlhkosti natěradly a tmely za studena  na ploše svislé S nátěrem penetračním</t>
  </si>
  <si>
    <t>-1436453461</t>
  </si>
  <si>
    <t>(1,700+1,380+1,380)*0,650</t>
  </si>
  <si>
    <t>0,610*2*11,900</t>
  </si>
  <si>
    <t>0,610*2*1,800</t>
  </si>
  <si>
    <t>-1882015524</t>
  </si>
  <si>
    <t>19,613*0,00035 'Přepočtené koeficientem množství</t>
  </si>
  <si>
    <t>-888914266</t>
  </si>
  <si>
    <t>62833158</t>
  </si>
  <si>
    <t>pás asfaltový s minerálním posypem tl 4mm s vložkou ze skelné tkaniny 200g/m2</t>
  </si>
  <si>
    <t>1989819830</t>
  </si>
  <si>
    <t>27,206*1,15 'Přepočtené koeficientem množství</t>
  </si>
  <si>
    <t>711142559</t>
  </si>
  <si>
    <t>Provedení izolace proti zemní vlhkosti pásy přitavením  NAIP na ploše svislé S</t>
  </si>
  <si>
    <t>800668897</t>
  </si>
  <si>
    <t>62832001</t>
  </si>
  <si>
    <t>pás asfaltový natavitelný oxidovaný tl. 3,5mm typu V60 S35 s vložkou ze skleněné rohože, s jemnozrnným minerálním posypem</t>
  </si>
  <si>
    <t>-1057532291</t>
  </si>
  <si>
    <t>19,613*1,2 'Přepočtené koeficientem množství</t>
  </si>
  <si>
    <t>D+M zábradlí ke schodišti k budově D, výška 0,90 m, nerez, tyč profil, kruh madlo, ozn. Z/X 02 - vč. všech syst. detailů, kotvení, svařování, pomoc. materiálu - viz. podrobný popis PD</t>
  </si>
  <si>
    <t>1862306149</t>
  </si>
  <si>
    <t>8,4</t>
  </si>
  <si>
    <t>D+M zábradlí ke schodišti do kavárny, výška 0,96 m, bez výplně, ocel tyč profil, hrana madlo, ozn. Z/X 08 - vč. všech syst. detailů, kotvení, svařování, pomoc. materiálu - viz. podrobný popis PD</t>
  </si>
  <si>
    <t>1861841284</t>
  </si>
  <si>
    <t>12,4</t>
  </si>
  <si>
    <t>D+M ocel schodiště do kavárny, ozn. Z/X 09 - vč. všech syst. detailů, kotvení, svařování, pomoc. materiálu, pochozí plochy, povrchové úpravy - viz. podrobný popis PD</t>
  </si>
  <si>
    <t>-180119318</t>
  </si>
  <si>
    <t xml:space="preserve">Krycí (ochranný ) nátěr dvojnásobný členitých betonových povrchů </t>
  </si>
  <si>
    <t>419828890</t>
  </si>
  <si>
    <t>(1,400+1,230+1,230)*0,500</t>
  </si>
  <si>
    <t xml:space="preserve">D+M plošina pro handicapované, rozměr 1400x1200 mm, výška zdvihu 1,60 m, bez strojovny, s elektro pohonem, manuál ovládání, ozn. TS/X01 - vč, všech syst detailů, pohonu, instalace, zaškolení, atp. - viz. podrobný popis PD </t>
  </si>
  <si>
    <t>956827023</t>
  </si>
  <si>
    <t>SO 07 - Elektroinstalace</t>
  </si>
  <si>
    <t>D0 - Elektroinstalace</t>
  </si>
  <si>
    <t xml:space="preserve">    D1 - Silnoproud C21M</t>
  </si>
  <si>
    <t xml:space="preserve">    D2 - Silnoproud C21M - svítidla vč zdrojů LED/zářivka/výbojka</t>
  </si>
  <si>
    <t xml:space="preserve">    D3 - Hromosvodd C21M</t>
  </si>
  <si>
    <t xml:space="preserve">    D4 - Zemní práce C46M</t>
  </si>
  <si>
    <t xml:space="preserve">    D5 - Slaboproud C22M</t>
  </si>
  <si>
    <t xml:space="preserve">    D6 - Stavební práce C801-3</t>
  </si>
  <si>
    <t xml:space="preserve">    D7 - Rozvaděče RE + HR</t>
  </si>
  <si>
    <t xml:space="preserve">    D8 - Rozvaděč RB0</t>
  </si>
  <si>
    <t xml:space="preserve">    D9 - Rozvaděč RB1</t>
  </si>
  <si>
    <t xml:space="preserve">    D10 - Rozvaděč RB2</t>
  </si>
  <si>
    <t xml:space="preserve">    D11 - Rozvaděč RB3</t>
  </si>
  <si>
    <t xml:space="preserve">    D12 - Rozvodnice osvětlení RB106</t>
  </si>
  <si>
    <t xml:space="preserve">    D13 - Rozvaděče R303/308/311/314/317</t>
  </si>
  <si>
    <t xml:space="preserve">    D14 - HZS</t>
  </si>
  <si>
    <t xml:space="preserve">    D15 - Dodávky</t>
  </si>
  <si>
    <t>D0</t>
  </si>
  <si>
    <t>D1</t>
  </si>
  <si>
    <t>Silnoproud C21M</t>
  </si>
  <si>
    <t>210010021</t>
  </si>
  <si>
    <t>trubka tuhá el.inst.z PVC typ 1516 R=16mm (PU)</t>
  </si>
  <si>
    <t>1173619094</t>
  </si>
  <si>
    <t>210010022</t>
  </si>
  <si>
    <t>trubka tuhá el.inst.z PVC typ 1523 R=23mm (PU)</t>
  </si>
  <si>
    <t>-782304647</t>
  </si>
  <si>
    <t>210010023</t>
  </si>
  <si>
    <t>trubka tuhá el.inst.z PVC typ 1529 R=29mm (PU)</t>
  </si>
  <si>
    <t>-811387168</t>
  </si>
  <si>
    <t>210010123</t>
  </si>
  <si>
    <t>trubka ochr. KOPODUR 50 (PU)</t>
  </si>
  <si>
    <t>-1069390903</t>
  </si>
  <si>
    <t>210010125</t>
  </si>
  <si>
    <t>trubka ochr.KOPODUR 150 (PU)</t>
  </si>
  <si>
    <t>784142794</t>
  </si>
  <si>
    <t>210010301</t>
  </si>
  <si>
    <t>krab.přístrojová hluboká KU68</t>
  </si>
  <si>
    <t>-1528369552</t>
  </si>
  <si>
    <t>210010321</t>
  </si>
  <si>
    <t>krab.odboč.s víčkem.svor.KR 68 kruh.vč.zap.</t>
  </si>
  <si>
    <t>-1440679179</t>
  </si>
  <si>
    <t>210010351</t>
  </si>
  <si>
    <t>krab.rozvodka typ 6455-11 do 4mm2 vč.zapoj.</t>
  </si>
  <si>
    <t>-1107364228</t>
  </si>
  <si>
    <t>210100375P</t>
  </si>
  <si>
    <t>kab. plynotěsná průchodka - do 180 mm</t>
  </si>
  <si>
    <t>-630521655</t>
  </si>
  <si>
    <t>210100001</t>
  </si>
  <si>
    <t>ukonč.vod.v rozv.vč.zap.a konc.do 2.5mm2</t>
  </si>
  <si>
    <t>1184322603</t>
  </si>
  <si>
    <t>210100003</t>
  </si>
  <si>
    <t>ukonč.vod.v rozv.vč.zap.a konc.do 16mm2</t>
  </si>
  <si>
    <t>801063535</t>
  </si>
  <si>
    <t>210100005</t>
  </si>
  <si>
    <t>ukonč.vod.v rozv.vč.zap.a konc.do 35 mm2</t>
  </si>
  <si>
    <t>-1431867113</t>
  </si>
  <si>
    <t>210102003</t>
  </si>
  <si>
    <t>spojka epoxid. pro celoplast.kab. do 4x35mm2/1kV</t>
  </si>
  <si>
    <t>1191108655</t>
  </si>
  <si>
    <t>210110023A</t>
  </si>
  <si>
    <t>sériový přep.stříd. IP44 - řazení 5/5A</t>
  </si>
  <si>
    <t>637455841</t>
  </si>
  <si>
    <t>210110041</t>
  </si>
  <si>
    <t>spín.zápust.vč.zap.1-pólový - řazení 1</t>
  </si>
  <si>
    <t>1441608942</t>
  </si>
  <si>
    <t>210110043</t>
  </si>
  <si>
    <t>sériový přep.stříd. - řazení 5 zápust.vč.zap.</t>
  </si>
  <si>
    <t>753326998</t>
  </si>
  <si>
    <t>210110044B</t>
  </si>
  <si>
    <t>dvojitý přep.stříd. - řazení 5B zápust.vč.zap.</t>
  </si>
  <si>
    <t>-2070652690</t>
  </si>
  <si>
    <t>210110045</t>
  </si>
  <si>
    <t>střídavý přepínač - řazení 6 zápust.vč.zap.</t>
  </si>
  <si>
    <t>-198092349</t>
  </si>
  <si>
    <t>210110091P</t>
  </si>
  <si>
    <t>soumrakový a pohybový spínač 230V/10/15 lx/0-10 minnut "Sr"</t>
  </si>
  <si>
    <t>-294299141</t>
  </si>
  <si>
    <t>210111012</t>
  </si>
  <si>
    <t>zás.polozap./zapuštěné 10/16A 250V 2P+Z</t>
  </si>
  <si>
    <t>1888596637</t>
  </si>
  <si>
    <t>210111013</t>
  </si>
  <si>
    <t>dvojzás.polozap./zapuštěné 10/16A 250V 2P+Z</t>
  </si>
  <si>
    <t>-1356657932</t>
  </si>
  <si>
    <t>210111021</t>
  </si>
  <si>
    <t>zás.IP54 10/16A 250V 2P+Z</t>
  </si>
  <si>
    <t>-539184417</t>
  </si>
  <si>
    <t>210220321</t>
  </si>
  <si>
    <t>svorka na potrubí "Bernard" vč.pásku (bez vodič.)</t>
  </si>
  <si>
    <t>1557792902</t>
  </si>
  <si>
    <t>210220321P</t>
  </si>
  <si>
    <t>svorka na potrubí "ó kroužek" pod vodovodní šroubení</t>
  </si>
  <si>
    <t>-237636933</t>
  </si>
  <si>
    <t>210800545</t>
  </si>
  <si>
    <t>CY 2.5 mm2 zelenožlutý (PU)</t>
  </si>
  <si>
    <t>-1608960362</t>
  </si>
  <si>
    <t>210800546</t>
  </si>
  <si>
    <t>CY 4 mm2 zelenožlutý (PU)</t>
  </si>
  <si>
    <t>-1895327399</t>
  </si>
  <si>
    <t>210800549</t>
  </si>
  <si>
    <t>CY 16 mm2 zelenožlutý (PU)</t>
  </si>
  <si>
    <t>768165429</t>
  </si>
  <si>
    <t>210800650</t>
  </si>
  <si>
    <t>CYA 35 mm2 zelenožlutý (PU)</t>
  </si>
  <si>
    <t>-1641383474</t>
  </si>
  <si>
    <t>210810045</t>
  </si>
  <si>
    <t>CYKY-CYKYm O3(3A) x1.5 mm2 750V (PU)</t>
  </si>
  <si>
    <t>-1954873970</t>
  </si>
  <si>
    <t>210810045.1</t>
  </si>
  <si>
    <t>CYKY-CYKYm J3(3C) x1.5 mm2 750V (PU)</t>
  </si>
  <si>
    <t>169390766</t>
  </si>
  <si>
    <t>210810046</t>
  </si>
  <si>
    <t>CYKY-CYKYm J3(3C)x2.5 mm2 750V (PU)</t>
  </si>
  <si>
    <t>168439648</t>
  </si>
  <si>
    <t>210810050</t>
  </si>
  <si>
    <t>CYKY-CYKYm J4(4C)x1.5 mm2 750V (PU) (MaR/ÚT)</t>
  </si>
  <si>
    <t>507141573</t>
  </si>
  <si>
    <t>210810053</t>
  </si>
  <si>
    <t>CYKY-CYKYm J4(4B)x10 mm2 750V (PU)</t>
  </si>
  <si>
    <t>1296615526</t>
  </si>
  <si>
    <t>210810054</t>
  </si>
  <si>
    <t>CYKY-CYKYm J4(4B)x16 mm2 750V (PU)</t>
  </si>
  <si>
    <t>1267211930</t>
  </si>
  <si>
    <t>210810055</t>
  </si>
  <si>
    <t>CYKY-CYKYm J5(5C)x1.5 mm2 750V (PU)</t>
  </si>
  <si>
    <t>-871237515</t>
  </si>
  <si>
    <t>210810056</t>
  </si>
  <si>
    <t>CYKY-CYKYm J5(5C)x2.5 mm2 750V (PU)</t>
  </si>
  <si>
    <t>1414157378</t>
  </si>
  <si>
    <t>210810058</t>
  </si>
  <si>
    <t>CYKY-CYKYm J5(5C)x6 mm2 750V (PU)</t>
  </si>
  <si>
    <t>1780812525</t>
  </si>
  <si>
    <t>210810111</t>
  </si>
  <si>
    <t>CYKY-CYKYm J4(4B) 4x50 mm2 1kV (PU)</t>
  </si>
  <si>
    <t>-1207271963</t>
  </si>
  <si>
    <t>210860222</t>
  </si>
  <si>
    <t>JYTY 4x1mm  s Al laminovanou folií (PU) (MaR/ÚT)</t>
  </si>
  <si>
    <t>1885487493</t>
  </si>
  <si>
    <t>P210202021</t>
  </si>
  <si>
    <t>VZT ventilátor s doběhem "V"</t>
  </si>
  <si>
    <t>1349016671</t>
  </si>
  <si>
    <t>P210202022</t>
  </si>
  <si>
    <t>VZT ventilátor s hydrospínačem a doběhem "VH"</t>
  </si>
  <si>
    <t>766080208</t>
  </si>
  <si>
    <t>R 01</t>
  </si>
  <si>
    <t>Nespecifikovaný a pomocný materiál</t>
  </si>
  <si>
    <t>1621664606</t>
  </si>
  <si>
    <t>D2</t>
  </si>
  <si>
    <t>Silnoproud C21M - svítidla vč zdrojů LED/zářivka/výbojka</t>
  </si>
  <si>
    <t>P-02S</t>
  </si>
  <si>
    <t>svít. závěsné stropní oválné 450x200 mm cca 4000 lm "02S"</t>
  </si>
  <si>
    <t>-1021517048</t>
  </si>
  <si>
    <t>Poznámka k položce:_x000D_
tyčový závěs ocelový chromovaný, referenční výrobce: LUCIS,typ: Daphne ZT.L1.D450.80 LED - 34,6W,3000K,IP20,Cr</t>
  </si>
  <si>
    <t>P-02S/N</t>
  </si>
  <si>
    <t>shodné s "02S" doplněné o autonomní NZ 60 minut "02S/N"</t>
  </si>
  <si>
    <t>1019483381</t>
  </si>
  <si>
    <t>P-03aS</t>
  </si>
  <si>
    <t>svít. záv. stropní - 3xhrníček 280x280 mm cca 1500 lm "03aS"</t>
  </si>
  <si>
    <t>103560849</t>
  </si>
  <si>
    <t>Poznámka k položce:_x000D_
lankový závěs, referenční výrobce: LUCIS, typ: JUNO; Juno ZK.K11.J1.03 LED - 7,9W,3000K,IP20, černá / bílá</t>
  </si>
  <si>
    <t>P-03aS/N</t>
  </si>
  <si>
    <t>shodné s "03aS" doplněné o autonomní NZ 60 minut "03aS/N"</t>
  </si>
  <si>
    <t>1394429795</t>
  </si>
  <si>
    <t>P-03bS</t>
  </si>
  <si>
    <t>svít. záv. stropní - hrníček 150x150 mm cca 1500 lm "03bS"</t>
  </si>
  <si>
    <t>-1644713868</t>
  </si>
  <si>
    <t>Poznámka k položce:_x000D_
lankový závěs , referenční výrobce: LUCIS, typ: Juno ZK.K11.J1.03 LED - 7,9W,3000K,IP20, černá / bílá</t>
  </si>
  <si>
    <t>P-03bS/N</t>
  </si>
  <si>
    <t>shodné s "03bS" doplněné o autonomní NZ 60 minut "03bS/N"</t>
  </si>
  <si>
    <t>-969866246</t>
  </si>
  <si>
    <t>P-04S/N</t>
  </si>
  <si>
    <t>shodné s "04S" doplněné o autonomní NZ 60 minut "04S/N"</t>
  </si>
  <si>
    <t>-1826429794</t>
  </si>
  <si>
    <t>P-13S</t>
  </si>
  <si>
    <t>svít. bodové zapuštěné LED 6W cca 700 lm "13S"</t>
  </si>
  <si>
    <t>-1283133647</t>
  </si>
  <si>
    <t>P-13S/N</t>
  </si>
  <si>
    <t>shodné s "13S" doplněné o autonomní NZ 60 minut "13S/N"</t>
  </si>
  <si>
    <t>-1941242377</t>
  </si>
  <si>
    <t>P-14aS</t>
  </si>
  <si>
    <t>přisazené svít.zář. 1x58W "14aS"</t>
  </si>
  <si>
    <t>1995912411</t>
  </si>
  <si>
    <t>P-14aS/N</t>
  </si>
  <si>
    <t>shodné s "14aS" doplněné o autonomní NZ 60 minut "14aS/N"</t>
  </si>
  <si>
    <t>-933001024</t>
  </si>
  <si>
    <t>P-16S</t>
  </si>
  <si>
    <t>podélné svít. LED zapuštěné 3W cca 200 lm "16S"</t>
  </si>
  <si>
    <t>-802874687</t>
  </si>
  <si>
    <t>P-16S/N</t>
  </si>
  <si>
    <t>shodné s "16S" doplněné o autonomní NZ 60 minut "16S/N"</t>
  </si>
  <si>
    <t>672983264</t>
  </si>
  <si>
    <t>P-18aS</t>
  </si>
  <si>
    <t>zemní asym. výb. refl. HIT 70W 150x200 mm "18aS"</t>
  </si>
  <si>
    <t>1300371145</t>
  </si>
  <si>
    <t>P-19S</t>
  </si>
  <si>
    <t>nástěnný halogenová reflekktor 1x35W/IP43, 160x76 mm "19S"</t>
  </si>
  <si>
    <t>-1158200524</t>
  </si>
  <si>
    <t>P-20aS</t>
  </si>
  <si>
    <t>svít. závěsné stropní designové 250x159 mm cca 700 lm "20aS"</t>
  </si>
  <si>
    <t>696981826</t>
  </si>
  <si>
    <t>P-20aS/N</t>
  </si>
  <si>
    <t>shodné s "20aS" doplněné o autonomní NZ 60 minut "20aS/N"</t>
  </si>
  <si>
    <t>-2112398723</t>
  </si>
  <si>
    <t>P-27S</t>
  </si>
  <si>
    <t>LED pásek 15-17W/m v zapuštěné liště, pod omítkou "27S" včetně napájecích zdrojů (17 ks)</t>
  </si>
  <si>
    <t>-1597073843</t>
  </si>
  <si>
    <t>P-S</t>
  </si>
  <si>
    <t>Nouzové svítidlo EXIT 6LED 6W se šipkou ve směru úniku - stále svítí, NZ 60 minut, včetně zdroje "S"</t>
  </si>
  <si>
    <t>556839083</t>
  </si>
  <si>
    <t>R 02</t>
  </si>
  <si>
    <t>-869982886</t>
  </si>
  <si>
    <t>D3</t>
  </si>
  <si>
    <t>Hromosvodd C21M</t>
  </si>
  <si>
    <t>210220001-8</t>
  </si>
  <si>
    <t>uzem.na povrchu AlMgSi D=8 mm včetně podpěr</t>
  </si>
  <si>
    <t>851125447</t>
  </si>
  <si>
    <t>210220001-10</t>
  </si>
  <si>
    <t>uzem.na povrchu AlMgSi D=10 mm včetně podpěr - svod</t>
  </si>
  <si>
    <t>1616307653</t>
  </si>
  <si>
    <t>210220003</t>
  </si>
  <si>
    <t>uzem.na povrchu FeZn D=10 mm bez nátěr.ochr.posp.</t>
  </si>
  <si>
    <t>2137595790</t>
  </si>
  <si>
    <t>210220004</t>
  </si>
  <si>
    <t>uzem. v zemi FeZn D=10 mm vč.svorek; propoj.aj.</t>
  </si>
  <si>
    <t>268353396</t>
  </si>
  <si>
    <t>210220005</t>
  </si>
  <si>
    <t>uzem. v zemi FeZn 30 x 4 mm vč.svorek; propoj.aj.</t>
  </si>
  <si>
    <t>-1899023248</t>
  </si>
  <si>
    <t>210220008-1</t>
  </si>
  <si>
    <t>pomocný jímač AlMgSi/Nerez 10/60 vč.upevnění, připojení</t>
  </si>
  <si>
    <t>2131818245</t>
  </si>
  <si>
    <t>210220009</t>
  </si>
  <si>
    <t>nerezové svorky hromosvodové do 2 šroubu (SS;SR 03)</t>
  </si>
  <si>
    <t>1337345966</t>
  </si>
  <si>
    <t>210220010</t>
  </si>
  <si>
    <t>nerezové svorky hromosv.nad 2 šrouby(ST;SJ;SK;SZ;SR01;02)</t>
  </si>
  <si>
    <t>1322233595</t>
  </si>
  <si>
    <t>210220011</t>
  </si>
  <si>
    <t>zemní nerezová zkušební svorka hromosvodová (ZSS)</t>
  </si>
  <si>
    <t>-1388502518</t>
  </si>
  <si>
    <t>210220012</t>
  </si>
  <si>
    <t>tyčový zemnič vč.zaražení do země a připoj. do 3m</t>
  </si>
  <si>
    <t>607867156</t>
  </si>
  <si>
    <t>R 03</t>
  </si>
  <si>
    <t>462328388</t>
  </si>
  <si>
    <t>D4</t>
  </si>
  <si>
    <t>Zemní práce C46M</t>
  </si>
  <si>
    <t>460010011</t>
  </si>
  <si>
    <t>vytyčení trati venk.sil.vedení nn v přehled.terénu</t>
  </si>
  <si>
    <t>-1157507814</t>
  </si>
  <si>
    <t>460030071</t>
  </si>
  <si>
    <t>bourání živičných povrchů do 3-5cm</t>
  </si>
  <si>
    <t>-2125276418</t>
  </si>
  <si>
    <t>460050004P</t>
  </si>
  <si>
    <t>odkanalizovaná jáma odbočná šachta 700x700x900 mm zem.tř.4</t>
  </si>
  <si>
    <t>204015480</t>
  </si>
  <si>
    <t>460200153</t>
  </si>
  <si>
    <t>kabel.rýha 35cm šíř. 50cm hl. zem.tř.3 (hromosvod)</t>
  </si>
  <si>
    <t>435555315</t>
  </si>
  <si>
    <t>460560153</t>
  </si>
  <si>
    <t>ruč.zához.kab.rýhy 35cm šíř.50cm hl.zem.tř.3 (hronmosvod)</t>
  </si>
  <si>
    <t>-1710725995</t>
  </si>
  <si>
    <t>460620013P</t>
  </si>
  <si>
    <t>provizorní položení dlažby</t>
  </si>
  <si>
    <t>-662469456</t>
  </si>
  <si>
    <t>R 04</t>
  </si>
  <si>
    <t>2014476889</t>
  </si>
  <si>
    <t>D5</t>
  </si>
  <si>
    <t>Slaboproud C22M</t>
  </si>
  <si>
    <t>220280221P</t>
  </si>
  <si>
    <t>UTP 4x2x0.5mm kat. min. 6A (TR)</t>
  </si>
  <si>
    <t>41077205</t>
  </si>
  <si>
    <t>220280450P</t>
  </si>
  <si>
    <t>koaxiální kabel PTV 75 ohmů s datovou vazbou</t>
  </si>
  <si>
    <t>1941421144</t>
  </si>
  <si>
    <t>220330112P</t>
  </si>
  <si>
    <t>telefonní/PC dvojzásuvka 2xRJ45</t>
  </si>
  <si>
    <t>-1987736832</t>
  </si>
  <si>
    <t>220330113P</t>
  </si>
  <si>
    <t>STA zásuvka koncová</t>
  </si>
  <si>
    <t>-22530046</t>
  </si>
  <si>
    <t>220380311P</t>
  </si>
  <si>
    <t>Aktivní PATCH panel/SWITCH, převod optika-metal 2 x optika - 3x24 pozic metal "DR.B" (schváleno srávcem LAN)</t>
  </si>
  <si>
    <t>-345142947</t>
  </si>
  <si>
    <t>220380312P</t>
  </si>
  <si>
    <t>domácí telefon - el. vrátny 1+1 - "EV1"-bzučák, "EV2" odjištění</t>
  </si>
  <si>
    <t>1887756500</t>
  </si>
  <si>
    <t>210010003P</t>
  </si>
  <si>
    <t>trubka oheb.el.inst. typ 23 R=23mm (PO)</t>
  </si>
  <si>
    <t>1909850697</t>
  </si>
  <si>
    <t>210010301P</t>
  </si>
  <si>
    <t>-420774853</t>
  </si>
  <si>
    <t>210010311P</t>
  </si>
  <si>
    <t>krab.odbočná s víčkem KO 68 kruh. bez zap.</t>
  </si>
  <si>
    <t>-1342721575</t>
  </si>
  <si>
    <t>210010125P</t>
  </si>
  <si>
    <t>-1210958057</t>
  </si>
  <si>
    <t>-176187778</t>
  </si>
  <si>
    <t>220380311P.1</t>
  </si>
  <si>
    <t>Pobočková ústředna EZS/EPS "DR.B" (schválená správce EZS)</t>
  </si>
  <si>
    <t>1740306866</t>
  </si>
  <si>
    <t>R 05</t>
  </si>
  <si>
    <t>-442363387</t>
  </si>
  <si>
    <t>D6</t>
  </si>
  <si>
    <t>Stavební práce C801-3</t>
  </si>
  <si>
    <t>97301-1141</t>
  </si>
  <si>
    <t>uložení krab. do zdiva dol rozměru 50x50x50mm</t>
  </si>
  <si>
    <t>1589055594</t>
  </si>
  <si>
    <t>97303-1614</t>
  </si>
  <si>
    <t>uložení krab. do betonu nad rozměr &lt;50x50x50mm</t>
  </si>
  <si>
    <t>-1573529336</t>
  </si>
  <si>
    <t>97402-9121</t>
  </si>
  <si>
    <t>uložení trubek PVC 16-23 a kabelů do zdiva včetěně vysekání a začištní rýh, hl.30mm š.do 30mm</t>
  </si>
  <si>
    <t>-590046681</t>
  </si>
  <si>
    <t>97402-9122</t>
  </si>
  <si>
    <t>uložení trubek PVC 29-48 a kabelů do zdiva včetěně vysekání a začištní rýh, hl.70mm š.do 50mm</t>
  </si>
  <si>
    <t>-1694418461</t>
  </si>
  <si>
    <t>97402-9132</t>
  </si>
  <si>
    <t>uložení kabelů do zdiva včetěně vysekání a začištní rýh, hl.200mm š.do 200mm</t>
  </si>
  <si>
    <t>-1032382849</t>
  </si>
  <si>
    <t>460050004P.1</t>
  </si>
  <si>
    <t>odkanalizovaná jáma odbočná šachta 600x600x800 mm</t>
  </si>
  <si>
    <t>1787627487</t>
  </si>
  <si>
    <t>974402-0000-1</t>
  </si>
  <si>
    <t>Chráničky</t>
  </si>
  <si>
    <t>508691217</t>
  </si>
  <si>
    <t>R 06</t>
  </si>
  <si>
    <t>-724058522</t>
  </si>
  <si>
    <t>D7</t>
  </si>
  <si>
    <t>Rozvaděče RE + HR</t>
  </si>
  <si>
    <t>10000-0001</t>
  </si>
  <si>
    <t>Montáž atypického OCEP rozvaděče RE 1x nepřímé měření 3x 160A + 4x přímé měření 2x 3x 25A; 1x 1x 25A; 1x 3x 63A - IP43/IP20</t>
  </si>
  <si>
    <t>1034048771</t>
  </si>
  <si>
    <t>10000-0002</t>
  </si>
  <si>
    <t>Jistič 3x 160A/B</t>
  </si>
  <si>
    <t>-1129652180</t>
  </si>
  <si>
    <t>10000-0003</t>
  </si>
  <si>
    <t>Jistič 3x 63A/B</t>
  </si>
  <si>
    <t>1520869983</t>
  </si>
  <si>
    <t>10000-0004</t>
  </si>
  <si>
    <t>Jistič 3x 25A/B</t>
  </si>
  <si>
    <t>33702677</t>
  </si>
  <si>
    <t>10000-0005</t>
  </si>
  <si>
    <t>Jistič 1x 25A/B</t>
  </si>
  <si>
    <t>1624413464</t>
  </si>
  <si>
    <t>10000-0006</t>
  </si>
  <si>
    <t>Zkušební sbvorka 250A</t>
  </si>
  <si>
    <t>-239976564</t>
  </si>
  <si>
    <t>10000-0007</t>
  </si>
  <si>
    <t>PEN svorka 250A 6 pozic</t>
  </si>
  <si>
    <t>-1270757399</t>
  </si>
  <si>
    <t>10000-0008</t>
  </si>
  <si>
    <t>Pen svorka 250A 12 pozic</t>
  </si>
  <si>
    <t>-1863677804</t>
  </si>
  <si>
    <t>10000-0009</t>
  </si>
  <si>
    <t>Hlavní ochranní svorka HOS 250A</t>
  </si>
  <si>
    <t>-655879075</t>
  </si>
  <si>
    <t>10000-0010</t>
  </si>
  <si>
    <t>Výstupní svorka 25-100</t>
  </si>
  <si>
    <t>1071189574</t>
  </si>
  <si>
    <t>10000-0011</t>
  </si>
  <si>
    <t>Výstupní svorka 10-25</t>
  </si>
  <si>
    <t>-1139328112</t>
  </si>
  <si>
    <t>10000-0012</t>
  </si>
  <si>
    <t>Montáž atypického OCEP rozvaděče HR; IP43IP20</t>
  </si>
  <si>
    <t>-856156626</t>
  </si>
  <si>
    <t>10000-0013</t>
  </si>
  <si>
    <t>Vypínač 3x 250A s vyrážecí cívkou centrál stop "CS"</t>
  </si>
  <si>
    <t>583009234</t>
  </si>
  <si>
    <t>10000-0014</t>
  </si>
  <si>
    <t>Kombinovaná SPD třídy 1+2 (přepěťová ochrana stupeň B+C)</t>
  </si>
  <si>
    <t>889371321</t>
  </si>
  <si>
    <t>10000-0015</t>
  </si>
  <si>
    <t>-590976666</t>
  </si>
  <si>
    <t>10000-0016</t>
  </si>
  <si>
    <t>Jistič 3x 40A/B</t>
  </si>
  <si>
    <t>-162012061</t>
  </si>
  <si>
    <t>10000-0017</t>
  </si>
  <si>
    <t>Jistič 3x 32A/B</t>
  </si>
  <si>
    <t>810430483</t>
  </si>
  <si>
    <t>10000-0018</t>
  </si>
  <si>
    <t>56016248</t>
  </si>
  <si>
    <t>10000-0019</t>
  </si>
  <si>
    <t>Jistič 3x 16A/B</t>
  </si>
  <si>
    <t>-111805521</t>
  </si>
  <si>
    <t>10000-0020</t>
  </si>
  <si>
    <t>33676350</t>
  </si>
  <si>
    <t>10000-0021</t>
  </si>
  <si>
    <t>Stykač 3x 25 + 1x 6A/230V</t>
  </si>
  <si>
    <t>71316155</t>
  </si>
  <si>
    <t>10000-0022</t>
  </si>
  <si>
    <t>Přepínač 1-0-1 6A/230V</t>
  </si>
  <si>
    <t>1284307506</t>
  </si>
  <si>
    <t>R 07</t>
  </si>
  <si>
    <t>806965113</t>
  </si>
  <si>
    <t>D8</t>
  </si>
  <si>
    <t>Rozvaděč RB0</t>
  </si>
  <si>
    <t>10000-0023</t>
  </si>
  <si>
    <t>Motáž rozvaděče OCEP, minimálně 3x 24 pozic, zapuštěná              montáž IP40/IP20; EI-30-DP1-S</t>
  </si>
  <si>
    <t>-1307306852</t>
  </si>
  <si>
    <t>10000-0024</t>
  </si>
  <si>
    <t>Hlavní vypínač 3x 63A</t>
  </si>
  <si>
    <t>893899321</t>
  </si>
  <si>
    <t>10000-0025</t>
  </si>
  <si>
    <t>SPD typu 2 zapojení "V" (přepěťová ochrana stupeň C)</t>
  </si>
  <si>
    <t>130950904</t>
  </si>
  <si>
    <t>10000-0026</t>
  </si>
  <si>
    <t>-301789950</t>
  </si>
  <si>
    <t>10000-0027</t>
  </si>
  <si>
    <t>Jistič 1x 16A/C</t>
  </si>
  <si>
    <t>1434430274</t>
  </si>
  <si>
    <t>10000-0028</t>
  </si>
  <si>
    <t>Jistič 1x 6A/B</t>
  </si>
  <si>
    <t>897754367</t>
  </si>
  <si>
    <t>10000-0029</t>
  </si>
  <si>
    <t>Jistič s proudovým chráničem 1x 16A/B/30mA</t>
  </si>
  <si>
    <t>624807257</t>
  </si>
  <si>
    <t>10000-0030</t>
  </si>
  <si>
    <t>Jistič s proudovým chráničem 1x 10A/B/30mA</t>
  </si>
  <si>
    <t>327997215</t>
  </si>
  <si>
    <t>10000-0031</t>
  </si>
  <si>
    <t>Propojovací hřeben L1;L2; L3 - 100A/10kA-24 pozic</t>
  </si>
  <si>
    <t>1718892678</t>
  </si>
  <si>
    <t>10000-0032</t>
  </si>
  <si>
    <t>PE svorka 63A/24 pozic</t>
  </si>
  <si>
    <t>-239573916</t>
  </si>
  <si>
    <t>10000-0033</t>
  </si>
  <si>
    <t>N svorka 63A/24 pozic</t>
  </si>
  <si>
    <t>789708207</t>
  </si>
  <si>
    <t>10000-0034</t>
  </si>
  <si>
    <t>Zkušební svorka 63A</t>
  </si>
  <si>
    <t>-998269209</t>
  </si>
  <si>
    <t>10000-0035</t>
  </si>
  <si>
    <t>Ochranná svorka OSB0 - 63A</t>
  </si>
  <si>
    <t>-1671919200</t>
  </si>
  <si>
    <t>R 08</t>
  </si>
  <si>
    <t>-2090839619</t>
  </si>
  <si>
    <t>D9</t>
  </si>
  <si>
    <t>Rozvaděč RB1</t>
  </si>
  <si>
    <t>10000-0036</t>
  </si>
  <si>
    <t>-176754216</t>
  </si>
  <si>
    <t>10000-0037</t>
  </si>
  <si>
    <t>-1427033628</t>
  </si>
  <si>
    <t>10000-0038</t>
  </si>
  <si>
    <t>-1529467460</t>
  </si>
  <si>
    <t>10000-0039</t>
  </si>
  <si>
    <t>-1592719280</t>
  </si>
  <si>
    <t>10000-0040</t>
  </si>
  <si>
    <t>-1587230049</t>
  </si>
  <si>
    <t>10000-0041</t>
  </si>
  <si>
    <t>-1435692200</t>
  </si>
  <si>
    <t>10000-0042</t>
  </si>
  <si>
    <t>Jistič s proudovým chráničem 3x 16A/B/30mA</t>
  </si>
  <si>
    <t>1430809973</t>
  </si>
  <si>
    <t>10000-0043</t>
  </si>
  <si>
    <t>-319284230</t>
  </si>
  <si>
    <t>10000-0044</t>
  </si>
  <si>
    <t>-465613535</t>
  </si>
  <si>
    <t>10000-0045</t>
  </si>
  <si>
    <t>228346590</t>
  </si>
  <si>
    <t>10000-0046</t>
  </si>
  <si>
    <t>-761778548</t>
  </si>
  <si>
    <t>10000-0047</t>
  </si>
  <si>
    <t>Ochranná svorka OSB1 - 63A</t>
  </si>
  <si>
    <t>-142244305</t>
  </si>
  <si>
    <t>R 09</t>
  </si>
  <si>
    <t>2057660497</t>
  </si>
  <si>
    <t>D10</t>
  </si>
  <si>
    <t>Rozvaděč RB2</t>
  </si>
  <si>
    <t>10000-0048</t>
  </si>
  <si>
    <t>-1043850659</t>
  </si>
  <si>
    <t>10000-0049</t>
  </si>
  <si>
    <t>-314636168</t>
  </si>
  <si>
    <t>10000-0050</t>
  </si>
  <si>
    <t>-472563868</t>
  </si>
  <si>
    <t>10000-0051</t>
  </si>
  <si>
    <t>-469984703</t>
  </si>
  <si>
    <t>10000-0052</t>
  </si>
  <si>
    <t>-1724664879</t>
  </si>
  <si>
    <t>10000-0053</t>
  </si>
  <si>
    <t>-989556677</t>
  </si>
  <si>
    <t>10000-0054</t>
  </si>
  <si>
    <t>-762890669</t>
  </si>
  <si>
    <t>10000-0055</t>
  </si>
  <si>
    <t>1344535995</t>
  </si>
  <si>
    <t>10000-0056</t>
  </si>
  <si>
    <t>961034511</t>
  </si>
  <si>
    <t>10000-0057</t>
  </si>
  <si>
    <t>2087041654</t>
  </si>
  <si>
    <t>10000-0058</t>
  </si>
  <si>
    <t>Ochranná svorka OSB2 - 63A</t>
  </si>
  <si>
    <t>-1052893997</t>
  </si>
  <si>
    <t>R 10</t>
  </si>
  <si>
    <t>2026514111</t>
  </si>
  <si>
    <t>D11</t>
  </si>
  <si>
    <t>Rozvaděč RB3</t>
  </si>
  <si>
    <t>10000-0059</t>
  </si>
  <si>
    <t>-1779394218</t>
  </si>
  <si>
    <t>10000-0060</t>
  </si>
  <si>
    <t>1855769768</t>
  </si>
  <si>
    <t>10000-0061</t>
  </si>
  <si>
    <t>-1124953861</t>
  </si>
  <si>
    <t>10000-0062</t>
  </si>
  <si>
    <t>-2118070804</t>
  </si>
  <si>
    <t>10000-0063</t>
  </si>
  <si>
    <t>-204977508</t>
  </si>
  <si>
    <t>10000-0064</t>
  </si>
  <si>
    <t>28459225</t>
  </si>
  <si>
    <t>10000-0065</t>
  </si>
  <si>
    <t>1681900035</t>
  </si>
  <si>
    <t>10000-0066</t>
  </si>
  <si>
    <t>337125908</t>
  </si>
  <si>
    <t>10000-0067</t>
  </si>
  <si>
    <t>369188760</t>
  </si>
  <si>
    <t>10000-0068</t>
  </si>
  <si>
    <t>-1242317268</t>
  </si>
  <si>
    <t>10000-0069</t>
  </si>
  <si>
    <t>-803056696</t>
  </si>
  <si>
    <t>10000-0070</t>
  </si>
  <si>
    <t>Ochranná svorka OSB3 - 63A</t>
  </si>
  <si>
    <t>1211015717</t>
  </si>
  <si>
    <t>R 11</t>
  </si>
  <si>
    <t>642064485</t>
  </si>
  <si>
    <t>D12</t>
  </si>
  <si>
    <t>Rozvodnice osvětlení RB106</t>
  </si>
  <si>
    <t>10000-0071</t>
  </si>
  <si>
    <t>Motáž plast rozvodnive 2x 12-14 pozic, zapuštěná              montáž IP40/IP20</t>
  </si>
  <si>
    <t>-1872183042</t>
  </si>
  <si>
    <t>10000-0072</t>
  </si>
  <si>
    <t>Přepínač 1-0-1 min. 16A</t>
  </si>
  <si>
    <t>1368755098</t>
  </si>
  <si>
    <t>10000-0073</t>
  </si>
  <si>
    <t>Přepínač 0-1 - min. 16A</t>
  </si>
  <si>
    <t>160722517</t>
  </si>
  <si>
    <t>10000-0074</t>
  </si>
  <si>
    <t>PE svorka 16A/12 pozic</t>
  </si>
  <si>
    <t>700499817</t>
  </si>
  <si>
    <t>10000-0075</t>
  </si>
  <si>
    <t>N svorka 16A/6 pozic</t>
  </si>
  <si>
    <t>2068167336</t>
  </si>
  <si>
    <t>R 12</t>
  </si>
  <si>
    <t>234953893</t>
  </si>
  <si>
    <t>D13</t>
  </si>
  <si>
    <t>Rozvaděče R303/308/311/314/317</t>
  </si>
  <si>
    <t>10000-0076</t>
  </si>
  <si>
    <t>Motáž plastového rozvaděče minimálně 1x 12-14 pozic, zapuštěná              montáž IP40/IP20;</t>
  </si>
  <si>
    <t>694314073</t>
  </si>
  <si>
    <t>10000-0077</t>
  </si>
  <si>
    <t>SPD typu 2 zapojení "V1+1" (přepěťová ochrana stupeň C)</t>
  </si>
  <si>
    <t>2133025649</t>
  </si>
  <si>
    <t>10000-0078</t>
  </si>
  <si>
    <t>1656333284</t>
  </si>
  <si>
    <t>10000-0079</t>
  </si>
  <si>
    <t>508227498</t>
  </si>
  <si>
    <t>10000-0080</t>
  </si>
  <si>
    <t>Propojovací hřeben L1 - 40A/10kA-12 pozic</t>
  </si>
  <si>
    <t>-1395755721</t>
  </si>
  <si>
    <t>10000-0081</t>
  </si>
  <si>
    <t>PE svorka 40A/12pozic</t>
  </si>
  <si>
    <t>2067443965</t>
  </si>
  <si>
    <t>189</t>
  </si>
  <si>
    <t>10000-0082</t>
  </si>
  <si>
    <t>N svorka 40A/12 pozic</t>
  </si>
  <si>
    <t>-1696181711</t>
  </si>
  <si>
    <t>190</t>
  </si>
  <si>
    <t>10000-0083</t>
  </si>
  <si>
    <t>Zkušební svorka 40A</t>
  </si>
  <si>
    <t>842160915</t>
  </si>
  <si>
    <t>191</t>
  </si>
  <si>
    <t>10000-0084</t>
  </si>
  <si>
    <t>Pomocná svorkovnice 2,5-6 mm</t>
  </si>
  <si>
    <t>-814984023</t>
  </si>
  <si>
    <t>192</t>
  </si>
  <si>
    <t>10000-0085</t>
  </si>
  <si>
    <t>Ochranná svorka OS303/308/311/314/317- 40A</t>
  </si>
  <si>
    <t>737196220</t>
  </si>
  <si>
    <t>193</t>
  </si>
  <si>
    <t>R 13</t>
  </si>
  <si>
    <t>-1703682266</t>
  </si>
  <si>
    <t>D14</t>
  </si>
  <si>
    <t>HZS</t>
  </si>
  <si>
    <t>194</t>
  </si>
  <si>
    <t>10000-0086</t>
  </si>
  <si>
    <t>Montáž rozvaděč RB0+ OSB0</t>
  </si>
  <si>
    <t>hod</t>
  </si>
  <si>
    <t>-2099912398</t>
  </si>
  <si>
    <t>195</t>
  </si>
  <si>
    <t>10000-0087</t>
  </si>
  <si>
    <t>Montáž rozvaděč RB1+ OSB1</t>
  </si>
  <si>
    <t>-243026763</t>
  </si>
  <si>
    <t>196</t>
  </si>
  <si>
    <t>10000-0088</t>
  </si>
  <si>
    <t>Montáž rozvaděč RB2+ OSB2</t>
  </si>
  <si>
    <t>-1478935543</t>
  </si>
  <si>
    <t>197</t>
  </si>
  <si>
    <t>10000-0089</t>
  </si>
  <si>
    <t>Montáž rozvaděč RB3+ OSB3</t>
  </si>
  <si>
    <t>-1326502959</t>
  </si>
  <si>
    <t>198</t>
  </si>
  <si>
    <t>10000-0090</t>
  </si>
  <si>
    <t>Montáž rozvodnice osvětlení RB106</t>
  </si>
  <si>
    <t>-12090897</t>
  </si>
  <si>
    <t>199</t>
  </si>
  <si>
    <t>10000-0091</t>
  </si>
  <si>
    <t>Montáž rozvoděčů ubytovacích buněk R303/308/311/314/317</t>
  </si>
  <si>
    <t>-984396998</t>
  </si>
  <si>
    <t>200</t>
  </si>
  <si>
    <t>10000-0092</t>
  </si>
  <si>
    <t>Spolupráce s ostatními profesemi (VZT, ZTI, ÚT)</t>
  </si>
  <si>
    <t>-322289068</t>
  </si>
  <si>
    <t>201</t>
  </si>
  <si>
    <t>10000-0093</t>
  </si>
  <si>
    <t>Kontrola, měření</t>
  </si>
  <si>
    <t>1939686670</t>
  </si>
  <si>
    <t>202</t>
  </si>
  <si>
    <t>10000-0094</t>
  </si>
  <si>
    <t>Nespecifikovaná montáž, demontáž a ekologická likvidace odpadu</t>
  </si>
  <si>
    <t>-1113386381</t>
  </si>
  <si>
    <t>203</t>
  </si>
  <si>
    <t>10000-0095</t>
  </si>
  <si>
    <t>Zhot. dokumentace skut. stavu</t>
  </si>
  <si>
    <t>-1584167080</t>
  </si>
  <si>
    <t>204</t>
  </si>
  <si>
    <t>10000-0096</t>
  </si>
  <si>
    <t>Revize elektro</t>
  </si>
  <si>
    <t>2136873556</t>
  </si>
  <si>
    <t>205</t>
  </si>
  <si>
    <t>R 14</t>
  </si>
  <si>
    <t>408688708</t>
  </si>
  <si>
    <t>D15</t>
  </si>
  <si>
    <t>Dodávky</t>
  </si>
  <si>
    <t>206</t>
  </si>
  <si>
    <t>10000-0097</t>
  </si>
  <si>
    <t>Atypický rozv. měření RE + HR + HOS</t>
  </si>
  <si>
    <t>-604264812</t>
  </si>
  <si>
    <t>207</t>
  </si>
  <si>
    <t>10000-0098</t>
  </si>
  <si>
    <t>Celkem rozvaděč RB0+ OSB0</t>
  </si>
  <si>
    <t>989798539</t>
  </si>
  <si>
    <t>208</t>
  </si>
  <si>
    <t>10000-0099</t>
  </si>
  <si>
    <t>Celkem rozvaděč RB1+ OSB1</t>
  </si>
  <si>
    <t>-1066278403</t>
  </si>
  <si>
    <t>209</t>
  </si>
  <si>
    <t>10000-0100</t>
  </si>
  <si>
    <t>Celkem rozvaděč RB2+ OSB2</t>
  </si>
  <si>
    <t>147698728</t>
  </si>
  <si>
    <t>210</t>
  </si>
  <si>
    <t>10000-0101</t>
  </si>
  <si>
    <t>Celkem rozvaděč RB3+ OSB3</t>
  </si>
  <si>
    <t>2065910927</t>
  </si>
  <si>
    <t>211</t>
  </si>
  <si>
    <t>10000-0102</t>
  </si>
  <si>
    <t>Celkem rozvodnice osvětlení RB106</t>
  </si>
  <si>
    <t>1880576241</t>
  </si>
  <si>
    <t>212</t>
  </si>
  <si>
    <t>10000-0103</t>
  </si>
  <si>
    <t>Celkem rozvaděče R303/308/311/314/317+OS30 až OS317</t>
  </si>
  <si>
    <t>-1055649482</t>
  </si>
  <si>
    <t>213</t>
  </si>
  <si>
    <t>10000-0104</t>
  </si>
  <si>
    <t>Výstražná reflexní tabulka "EXIT"</t>
  </si>
  <si>
    <t>1595644763</t>
  </si>
  <si>
    <t>214</t>
  </si>
  <si>
    <t>R 15</t>
  </si>
  <si>
    <t>-1177238235</t>
  </si>
  <si>
    <t>SO 08 - Ústřední vytápění</t>
  </si>
  <si>
    <t>D0 - Ústřední vytápění</t>
  </si>
  <si>
    <t xml:space="preserve">    D1 - Dodávky a montáže - otopné plochy</t>
  </si>
  <si>
    <t xml:space="preserve">    D2 - Dodávka a montáž armatur</t>
  </si>
  <si>
    <t xml:space="preserve">    D3 - Dodávka a montáž potrubí a izolace</t>
  </si>
  <si>
    <t xml:space="preserve">    D4 - Ostatní výkony</t>
  </si>
  <si>
    <t>Dodávky a montáže - otopné plochy</t>
  </si>
  <si>
    <t>R 001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</si>
  <si>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C2/600/06</t>
  </si>
  <si>
    <t>-633924887</t>
  </si>
  <si>
    <t>R 002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</si>
  <si>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C2/600/08</t>
  </si>
  <si>
    <t>-473214503</t>
  </si>
  <si>
    <t>R 003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</si>
  <si>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C2/600/09</t>
  </si>
  <si>
    <t>-284516811</t>
  </si>
  <si>
    <t>R 004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</si>
  <si>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C2/600/10</t>
  </si>
  <si>
    <t>-1894704061</t>
  </si>
  <si>
    <t>R 005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</si>
  <si>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C2/600/11</t>
  </si>
  <si>
    <t>-2017962930</t>
  </si>
  <si>
    <t>R 006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</si>
  <si>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C2/600/12</t>
  </si>
  <si>
    <t>1298785414</t>
  </si>
  <si>
    <t>R 007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</si>
  <si>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C2/600/13</t>
  </si>
  <si>
    <t>218072484</t>
  </si>
  <si>
    <t>R 008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</si>
  <si>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C2/600/14</t>
  </si>
  <si>
    <t>1789893180</t>
  </si>
  <si>
    <t>R 010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</si>
  <si>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C2/600/16</t>
  </si>
  <si>
    <t>-199412858</t>
  </si>
  <si>
    <t>R 011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</si>
  <si>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C2/600/17</t>
  </si>
  <si>
    <t>229456591</t>
  </si>
  <si>
    <t>R 013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</si>
  <si>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C2/600/19</t>
  </si>
  <si>
    <t>-1647459495</t>
  </si>
  <si>
    <t>R 015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</si>
  <si>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C2/600/24</t>
  </si>
  <si>
    <t>1523665044</t>
  </si>
  <si>
    <t>R 016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</si>
  <si>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C2/600/25</t>
  </si>
  <si>
    <t>1224227567</t>
  </si>
  <si>
    <t>R 017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</si>
  <si>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C2/600/35</t>
  </si>
  <si>
    <t>287523908</t>
  </si>
  <si>
    <t>R 018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</si>
  <si>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C2/900/07</t>
  </si>
  <si>
    <t>932859405</t>
  </si>
  <si>
    <t>R 019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</si>
  <si>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C2/900/13</t>
  </si>
  <si>
    <t>1830289682</t>
  </si>
  <si>
    <t>R 020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</si>
  <si>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C2/900/16</t>
  </si>
  <si>
    <t>166291613</t>
  </si>
  <si>
    <t>R 030</t>
  </si>
  <si>
    <t>Dodávka otopných těles se předpokládá kompletní,vč. uložení, zavěšení, konzol, armatur montážního příslušenství, zakrytí pro ochranu povrchu, vyčištění, uvedení do provozu.</t>
  </si>
  <si>
    <t>-1205108111</t>
  </si>
  <si>
    <t>R 031</t>
  </si>
  <si>
    <t>Koupelnové trubkové těleso lineární, š. 600mm, výška 1500mm, vč. připojovacích armatur, termostatické hlavice, uchycení na zeď.</t>
  </si>
  <si>
    <t>72734624</t>
  </si>
  <si>
    <t>Dodávka a montáž armatur</t>
  </si>
  <si>
    <t>R 032</t>
  </si>
  <si>
    <t>Regulační ventil regulační s vyvažovací funkcí, uzavírací s vypouštěním, DN25</t>
  </si>
  <si>
    <t>-499305346</t>
  </si>
  <si>
    <t>R 033</t>
  </si>
  <si>
    <t>Kulový kohout ruční, s páčkou, DN25/PN6</t>
  </si>
  <si>
    <t>-2057476013</t>
  </si>
  <si>
    <t>R 034</t>
  </si>
  <si>
    <t>Kulový kohout ruční, s páčkou, DN32/PN6</t>
  </si>
  <si>
    <t>-772417888</t>
  </si>
  <si>
    <t>R 035</t>
  </si>
  <si>
    <t>Kulový kohout ruční, s páčkou, DN40/PN6</t>
  </si>
  <si>
    <t>101973640</t>
  </si>
  <si>
    <t>R 036</t>
  </si>
  <si>
    <t>Vypouštěcí kohout se zátkou a hadičníkem, DN15</t>
  </si>
  <si>
    <t>-2078469683</t>
  </si>
  <si>
    <t>R 037</t>
  </si>
  <si>
    <t>Odvzdušňovací ventil ruční, DN15</t>
  </si>
  <si>
    <t>-1249481733</t>
  </si>
  <si>
    <t>Dodávka a montáž potrubí a izolace</t>
  </si>
  <si>
    <t>R 038</t>
  </si>
  <si>
    <t>Potrubí ocelové pro otopné systémy, vč. tvarovek, fitinek a spojovacího materiálu. Uložení, závěsů, objímek apod. tepelná izolace návleková z PE profilu tl.20mm DN15</t>
  </si>
  <si>
    <t>978283514</t>
  </si>
  <si>
    <t>R 039</t>
  </si>
  <si>
    <t>Potrubí ocelové pro otopné systémy, vč. tvarovek, fitinek a spojovacího materiálu. Uložení, závěsů, objímek apod. tepelná izolace návleková z PE profilu tl.20mm DN20</t>
  </si>
  <si>
    <t>-1515315852</t>
  </si>
  <si>
    <t>R 040</t>
  </si>
  <si>
    <t>Potrubí ocelové pro otopné systémy, vč. tvarovek, fitinek a spojovacího materiálu. Uložení, závěsů, objímek apod. tepelná izolace návleková z PE profilu tl.25mm DN25</t>
  </si>
  <si>
    <t>309110041</t>
  </si>
  <si>
    <t>R 041</t>
  </si>
  <si>
    <t>Potrubí ocelové pro otopné systémy, vč. tvarovek, fitinek a spojovacího materiálu. Uložení, závěsů, objímek apod. tepelná izolace návleková z PE profilu tl.30mm DN32</t>
  </si>
  <si>
    <t>-1869069095</t>
  </si>
  <si>
    <t>R 042</t>
  </si>
  <si>
    <t>Potrubí ocelové pro otopné systémy, vč. tvarovek, fitinek a spojovacího materiálu. Uložení, závěsů, objímek apod. tepelná izolace návleková z PE profilu tl.30mm DN40</t>
  </si>
  <si>
    <t>-1322968835</t>
  </si>
  <si>
    <t>R 043</t>
  </si>
  <si>
    <t>Potrubí ocelové pro otopné systémy, vč. tvarovek, fitinek a spojovacího materiálu. Uložení, závěsů, objímek apod. tepelná izolace návleková z PE profilu tl.40mm DN50</t>
  </si>
  <si>
    <t>931405086</t>
  </si>
  <si>
    <t>Ostatní výkony</t>
  </si>
  <si>
    <t>R 044</t>
  </si>
  <si>
    <t>Zaregulování systému, zkoušky těsnosti vč. náplní, topná zkouška 72 hodin</t>
  </si>
  <si>
    <t>523734547</t>
  </si>
  <si>
    <t>R 045</t>
  </si>
  <si>
    <t>Požární ucpávky potrubních prostupů požárně-dělícími konstrukcemi</t>
  </si>
  <si>
    <t>-874066917</t>
  </si>
  <si>
    <t>R 046</t>
  </si>
  <si>
    <t>Bourací práce původních rozvodů/prvků, přesuny hmot a odvoz suti, skládkovné.</t>
  </si>
  <si>
    <t>548351319</t>
  </si>
  <si>
    <t>SO 09 - Vzduchotechnika</t>
  </si>
  <si>
    <t>D0 - Vzduchotechnika</t>
  </si>
  <si>
    <t xml:space="preserve">    D1 - VZT jednotky a ventilátory - dodávka a montáž</t>
  </si>
  <si>
    <t xml:space="preserve">    D2 - Dodávky a montáže - potrubí a příslušenství</t>
  </si>
  <si>
    <t xml:space="preserve">    D3 - Ostatní výkony</t>
  </si>
  <si>
    <t>VZT jednotky a ventilátory - dodávka a montáž</t>
  </si>
  <si>
    <t>Odvodní ventilátor radiální, koupelnový, s filtrem, hladkou čelní plochou, k zabudování do zdi nebo podhledu, podomítkový, se zpětnou klapkou, vzduchový výkon 100m3/hod-35Pa</t>
  </si>
  <si>
    <t>733255840</t>
  </si>
  <si>
    <t>Dodávky a montáže - potrubí a příslušenství</t>
  </si>
  <si>
    <t>Potrubí kruhové spiro, z pozinkovaného plechu, vč. uložení, tvarovek spoj. materiálu a příslušenství DN80</t>
  </si>
  <si>
    <t>222232550</t>
  </si>
  <si>
    <t>Potrubí kruhové spiro, z pozinkovaného plechu, vč. uložení, tvarovek spoj. materiálu a příslušenství DN100</t>
  </si>
  <si>
    <t>-1741263600</t>
  </si>
  <si>
    <t>Potrubí kruhové spiro, z pozinkovaného plechu, vč. uložení, tvarovek spoj. materiálu a příslušenství DN125</t>
  </si>
  <si>
    <t>322843439</t>
  </si>
  <si>
    <t>Potrubí kruhové spiro, z pozinkovaného plechu, vč. uložení, tvarovek spoj. materiálu a příslušenství DN160</t>
  </si>
  <si>
    <t>-2058404758</t>
  </si>
  <si>
    <t>Potrubí kruhové spiro, z pozinkovaného plechu, vč. uložení, tvarovek spoj. materiálu a příslušenství DN200</t>
  </si>
  <si>
    <t>1543251069</t>
  </si>
  <si>
    <t>Potrubí flexo, stáčené hliníkové potrubí, DN100</t>
  </si>
  <si>
    <t>1000656808</t>
  </si>
  <si>
    <t>Izolace tepelná, minerální vata 40mm, s AL kašírováním,</t>
  </si>
  <si>
    <t>-679108654</t>
  </si>
  <si>
    <t>R 009</t>
  </si>
  <si>
    <t>Zaregulování systému, zkoušky funkčnosti</t>
  </si>
  <si>
    <t>1147888740</t>
  </si>
  <si>
    <t>1018460804</t>
  </si>
  <si>
    <t>SO 10 - Zdravotechnika</t>
  </si>
  <si>
    <t>D0 - Zdravotechnika</t>
  </si>
  <si>
    <t xml:space="preserve">    D1 - Zemní práce</t>
  </si>
  <si>
    <t xml:space="preserve">    D2 - Dokončovací konstrukce na pozemních stavbách</t>
  </si>
  <si>
    <t xml:space="preserve">    D3 - Bourání konstrukcí</t>
  </si>
  <si>
    <t xml:space="preserve">    D4 - Staveništní přesun hmot</t>
  </si>
  <si>
    <t xml:space="preserve">    D5 - Vnitřní kanalizace</t>
  </si>
  <si>
    <t xml:space="preserve">    D6 - Vnitřní vodovod</t>
  </si>
  <si>
    <t xml:space="preserve">    D7 - Zařizovací předměty</t>
  </si>
  <si>
    <t>Pol15</t>
  </si>
  <si>
    <t>Hloubení rýh š.do 200 cm hor.3 do 100 m3,STROJNĚ</t>
  </si>
  <si>
    <t>1046864462</t>
  </si>
  <si>
    <t>Pol16</t>
  </si>
  <si>
    <t>Příplatek za lepivost - hloubení rýh 200cm v hor.3</t>
  </si>
  <si>
    <t>-960683286</t>
  </si>
  <si>
    <t>Pol17</t>
  </si>
  <si>
    <t>Ruční výkop jam, rýh a šachet v hornině tř. 3</t>
  </si>
  <si>
    <t>-1200034053</t>
  </si>
  <si>
    <t>Pol18</t>
  </si>
  <si>
    <t>Svislé přemístění výkopku z hor.1-4 do 2,5 m</t>
  </si>
  <si>
    <t>1841506416</t>
  </si>
  <si>
    <t>Pol19</t>
  </si>
  <si>
    <t>Vodorovné přemístění výkopku z hor.1-4 do 20 m</t>
  </si>
  <si>
    <t>-1593911153</t>
  </si>
  <si>
    <t>Pol20</t>
  </si>
  <si>
    <t>Vodorovné přemístění výkopku z hor.1-4 do 10000 m</t>
  </si>
  <si>
    <t>316264264</t>
  </si>
  <si>
    <t>Pol21</t>
  </si>
  <si>
    <t>Nakládání výkopku z hor.1-4 v množství do 100 m3</t>
  </si>
  <si>
    <t>-1456875421</t>
  </si>
  <si>
    <t>Pol22</t>
  </si>
  <si>
    <t>Uložení sypaniny na skl.-sypanina na výšku přes 2m</t>
  </si>
  <si>
    <t>-542209302</t>
  </si>
  <si>
    <t>Pol23</t>
  </si>
  <si>
    <t>Zásyp jam, rýh, šachet se zhutněním</t>
  </si>
  <si>
    <t>98345526</t>
  </si>
  <si>
    <t>Pol24</t>
  </si>
  <si>
    <t>Obsyp potrubí bez prohození sypaniny s dodáním štěrkopísku frakce 0 - 22 mm</t>
  </si>
  <si>
    <t>2104902524</t>
  </si>
  <si>
    <t>Pol25</t>
  </si>
  <si>
    <t>Poplatek za skládku horniny 1- 4</t>
  </si>
  <si>
    <t>1280039803</t>
  </si>
  <si>
    <t>Dokončovací konstrukce na pozemních stavbách</t>
  </si>
  <si>
    <t>Pol26</t>
  </si>
  <si>
    <t>HZS - Práce v tarifní třídě 5 stavební přípomoce k instalacím</t>
  </si>
  <si>
    <t>h</t>
  </si>
  <si>
    <t>-1216647870</t>
  </si>
  <si>
    <t>Bourání konstrukcí</t>
  </si>
  <si>
    <t>Pol27</t>
  </si>
  <si>
    <t>Vybourání vodovod., plynového vedení DN do 52 mm</t>
  </si>
  <si>
    <t>1640979604</t>
  </si>
  <si>
    <t>Pol28</t>
  </si>
  <si>
    <t>Vybourání kanalizačního potrubí DN do 100 mm</t>
  </si>
  <si>
    <t>602905437</t>
  </si>
  <si>
    <t>Pol29</t>
  </si>
  <si>
    <t>Vybourání kanalizačního potrubí DN do 200 mm</t>
  </si>
  <si>
    <t>911371298</t>
  </si>
  <si>
    <t>Pol30</t>
  </si>
  <si>
    <t>Nakládání vybouraných hmot na dopravní prostředky</t>
  </si>
  <si>
    <t>-290052019</t>
  </si>
  <si>
    <t>Pol31</t>
  </si>
  <si>
    <t>Svislá doprava suti a vybour. hmot za 2.NP a 1.PP</t>
  </si>
  <si>
    <t>-1843991405</t>
  </si>
  <si>
    <t>Pol32</t>
  </si>
  <si>
    <t>Vnitrostaveništní doprava suti do 10 m</t>
  </si>
  <si>
    <t>578213719</t>
  </si>
  <si>
    <t>Pol33</t>
  </si>
  <si>
    <t>Vodorovné přemístění suti na skládku do 6000 m</t>
  </si>
  <si>
    <t>-783823415</t>
  </si>
  <si>
    <t>Pol34</t>
  </si>
  <si>
    <t>Příplatek za dalších započatých 1000 m nad 6000 m</t>
  </si>
  <si>
    <t>-698550532</t>
  </si>
  <si>
    <t>Pol35</t>
  </si>
  <si>
    <t>Poplatek za skládku 10 % příměsí</t>
  </si>
  <si>
    <t>828240008</t>
  </si>
  <si>
    <t>Pol36</t>
  </si>
  <si>
    <t>Uložení suti na skládku bez zhutnění</t>
  </si>
  <si>
    <t>2123743758</t>
  </si>
  <si>
    <t>Staveništní přesun hmot</t>
  </si>
  <si>
    <t>Pol37</t>
  </si>
  <si>
    <t>Přesun hmot, trubní vedení plastová, otevř. výkop</t>
  </si>
  <si>
    <t>674651110</t>
  </si>
  <si>
    <t>Vnitřní kanalizace</t>
  </si>
  <si>
    <t>Pol38</t>
  </si>
  <si>
    <t>Osazení plastové šachty revizní prům.425 mm, Wavin</t>
  </si>
  <si>
    <t>1785246577</t>
  </si>
  <si>
    <t>Pol39</t>
  </si>
  <si>
    <t>Osazování poklopů litinových, ocelových do 100 kg</t>
  </si>
  <si>
    <t>1759189204</t>
  </si>
  <si>
    <t>Pol40</t>
  </si>
  <si>
    <t>Protipož.trubní ucpávka EI 120, do D 108 mm, strop</t>
  </si>
  <si>
    <t>-1184315411</t>
  </si>
  <si>
    <t>Pol41</t>
  </si>
  <si>
    <t>Potrubí HT připojovací D 32 x 1,8 mm</t>
  </si>
  <si>
    <t>2077680523</t>
  </si>
  <si>
    <t>Pol42</t>
  </si>
  <si>
    <t>Potrubí HT připojovací D 40 x 1,8 mm</t>
  </si>
  <si>
    <t>-243584457</t>
  </si>
  <si>
    <t>Pol43</t>
  </si>
  <si>
    <t>Potrubí HT připojovací D 50 x 1,8 mm</t>
  </si>
  <si>
    <t>-1277999425</t>
  </si>
  <si>
    <t>Pol44</t>
  </si>
  <si>
    <t>Potrubí HT připojovací D 110 x 2,7 mm</t>
  </si>
  <si>
    <t>-1849122021</t>
  </si>
  <si>
    <t>Pol45</t>
  </si>
  <si>
    <t>Potrubí HT odpadní svislé D 110 x 2,7 mm</t>
  </si>
  <si>
    <t>-1173401543</t>
  </si>
  <si>
    <t>Pol46</t>
  </si>
  <si>
    <t>Potrubí KG svodné (ležaté) v zemi D 110 x 3,2 mm</t>
  </si>
  <si>
    <t>559931148</t>
  </si>
  <si>
    <t>Pol47</t>
  </si>
  <si>
    <t>Potrubí KG svodné (ležaté) v zemi D 125 x 3,2 mm</t>
  </si>
  <si>
    <t>773207949</t>
  </si>
  <si>
    <t>Pol48</t>
  </si>
  <si>
    <t>Potrubí KG svodné (ležaté) v zemi D 160 x 4,0 mm</t>
  </si>
  <si>
    <t>-637705591</t>
  </si>
  <si>
    <t>Pol49</t>
  </si>
  <si>
    <t>Vyvedení odpadních výpustek D 32 x 1,8</t>
  </si>
  <si>
    <t>285549576</t>
  </si>
  <si>
    <t>Pol50</t>
  </si>
  <si>
    <t>Vyvedení odpadních výpustek D 40 x 1,8</t>
  </si>
  <si>
    <t>425166832</t>
  </si>
  <si>
    <t>Pol51</t>
  </si>
  <si>
    <t>Vyvedení odpadních výpustek D 50 x 1,8</t>
  </si>
  <si>
    <t>-1179174435</t>
  </si>
  <si>
    <t>Pol52</t>
  </si>
  <si>
    <t>Vyvedení odpadních výpustek D 75 x 1,9</t>
  </si>
  <si>
    <t>1229159590</t>
  </si>
  <si>
    <t>Pol53</t>
  </si>
  <si>
    <t>Vyvedení odpadních výpustek D 110 x 2,3</t>
  </si>
  <si>
    <t>-504386678</t>
  </si>
  <si>
    <t>Pol54</t>
  </si>
  <si>
    <t>Vpusť dvorní HL606, klapka, lapač litinová mřížka, litinový rám, D 110, 160 mm</t>
  </si>
  <si>
    <t>-108926730</t>
  </si>
  <si>
    <t>Pol55</t>
  </si>
  <si>
    <t>Lapač střešních splavenin PP HL600 D 110 mm, kloub zápachová klapka, koš na listí</t>
  </si>
  <si>
    <t>426574947</t>
  </si>
  <si>
    <t>Pol56</t>
  </si>
  <si>
    <t>Uzávěr zpětný automatický HL s ručním zajištěním nerezová klapka HL 712.1 D 125 mm</t>
  </si>
  <si>
    <t>-1771422899</t>
  </si>
  <si>
    <t>Pol57</t>
  </si>
  <si>
    <t>Souprava ventilační střešní HL souprava větrací hlavice PP HL810  D 110 mm</t>
  </si>
  <si>
    <t>489412517</t>
  </si>
  <si>
    <t>Pol58</t>
  </si>
  <si>
    <t>Zkouška těsnosti kanalizace vodou DN 125</t>
  </si>
  <si>
    <t>1434649049</t>
  </si>
  <si>
    <t>Pol59</t>
  </si>
  <si>
    <t>Zkouška těsnosti kanalizace vodou DN 200</t>
  </si>
  <si>
    <t>997733170</t>
  </si>
  <si>
    <t>Pol60</t>
  </si>
  <si>
    <t>Nálevka se sifonem PP HL21, DN 32 rozměry 78x55 mm,výška 100 mm</t>
  </si>
  <si>
    <t>1667791326</t>
  </si>
  <si>
    <t>Pol61</t>
  </si>
  <si>
    <t>Kus čisticí HTRE D 50 mm PP</t>
  </si>
  <si>
    <t>214371301</t>
  </si>
  <si>
    <t>Pol62</t>
  </si>
  <si>
    <t>Kus čisticí HTRE D 110 mm PP</t>
  </si>
  <si>
    <t>1848833501</t>
  </si>
  <si>
    <t>Pol63</t>
  </si>
  <si>
    <t>Roura šachtová korugovaná  bez hrdla 425/3000 mm Tegra 425</t>
  </si>
  <si>
    <t>-710105160</t>
  </si>
  <si>
    <t>Pol64</t>
  </si>
  <si>
    <t>Spojka šachtové roury 425 mm PVC vč. těsnění Tegra 425</t>
  </si>
  <si>
    <t>465277811</t>
  </si>
  <si>
    <t>Pol65</t>
  </si>
  <si>
    <t>Dno šachtové výkyvné TEGRA 425/160 typ T pro KG</t>
  </si>
  <si>
    <t>-658928235</t>
  </si>
  <si>
    <t>Pol66</t>
  </si>
  <si>
    <t>Poklop litina 425/1,5 t do šachtové roury Wavin Tegra 425</t>
  </si>
  <si>
    <t>334059052</t>
  </si>
  <si>
    <t>Pol67</t>
  </si>
  <si>
    <t>Přesun hmot pro vnitřní kanalizaci, výšky do 12 m</t>
  </si>
  <si>
    <t>-1377307091</t>
  </si>
  <si>
    <t>Vnitřní vodovod</t>
  </si>
  <si>
    <t>Pol100</t>
  </si>
  <si>
    <t>Montáž elektr.ohřívačů, ostatní typy  160 l</t>
  </si>
  <si>
    <t>soubor</t>
  </si>
  <si>
    <t>1536444971</t>
  </si>
  <si>
    <t>Pol101</t>
  </si>
  <si>
    <t>Ventil pojistný, GIACOMINI R140 DN 25 x 6,0 bar</t>
  </si>
  <si>
    <t>-74785238</t>
  </si>
  <si>
    <t>Pol102</t>
  </si>
  <si>
    <t>Cirkulační čerpadlo DN15 vč.spínacích hodin</t>
  </si>
  <si>
    <t>390211249</t>
  </si>
  <si>
    <t>Pol103</t>
  </si>
  <si>
    <t>Ohřívač elektrický závěsný svislý tlakový EOV 80</t>
  </si>
  <si>
    <t>-1350253685</t>
  </si>
  <si>
    <t>Pol104</t>
  </si>
  <si>
    <t>Ohřívač elektrický závěsný svislý tlakový EOV 150</t>
  </si>
  <si>
    <t>-754172057</t>
  </si>
  <si>
    <t>Pol105</t>
  </si>
  <si>
    <t>Ohřívač elektrický závěsný ležatý tlakový ELOV 120</t>
  </si>
  <si>
    <t>-1997429712</t>
  </si>
  <si>
    <t>Pol106</t>
  </si>
  <si>
    <t>Přesun hmot pro vnitřní vodovod, výšky do 12 m</t>
  </si>
  <si>
    <t>54004608</t>
  </si>
  <si>
    <t>-77857806</t>
  </si>
  <si>
    <t>Pol68</t>
  </si>
  <si>
    <t>Potrubí z trub.závit.pozink.svařovan. 11343,DN 20</t>
  </si>
  <si>
    <t>-1986358710</t>
  </si>
  <si>
    <t>Pol69</t>
  </si>
  <si>
    <t>Potrubí z trub.závit.pozink.svařovan. 11343,DN 50</t>
  </si>
  <si>
    <t>697858936</t>
  </si>
  <si>
    <t>Pol70</t>
  </si>
  <si>
    <t>Potrubí z PPR Instaplast, studená, D 20x2,8 mm</t>
  </si>
  <si>
    <t>1415080984</t>
  </si>
  <si>
    <t>Pol71</t>
  </si>
  <si>
    <t>Potrubí z PPR Instaplast, studená, D 25x3,5 mm</t>
  </si>
  <si>
    <t>-427812833</t>
  </si>
  <si>
    <t>Pol72</t>
  </si>
  <si>
    <t>Potrubí z PPR Instaplast, studená, D 32x4,4 mm</t>
  </si>
  <si>
    <t>-1333876163</t>
  </si>
  <si>
    <t>Pol73</t>
  </si>
  <si>
    <t>Potrubí z PPR Instaplast, studená, D 40x5,5 mm</t>
  </si>
  <si>
    <t>-1275130118</t>
  </si>
  <si>
    <t>Pol74</t>
  </si>
  <si>
    <t>Potrubí z PPR Instaplast, teplá, D 20x3,4 mm</t>
  </si>
  <si>
    <t>1755606487</t>
  </si>
  <si>
    <t>Pol75</t>
  </si>
  <si>
    <t>Potrubí z PPR Instaplast, teplá, D 25x4,2 mm</t>
  </si>
  <si>
    <t>1161188101</t>
  </si>
  <si>
    <t>Pol76</t>
  </si>
  <si>
    <t>Potrubí z PPR Instaplast, teplá, D 32x5,4 mm</t>
  </si>
  <si>
    <t>357921470</t>
  </si>
  <si>
    <t>Pol77</t>
  </si>
  <si>
    <t>Izolace návleková MIRELON PRO tl. stěny 9 mm vnitřní průměr 22 mm</t>
  </si>
  <si>
    <t>1539986512</t>
  </si>
  <si>
    <t>Pol78</t>
  </si>
  <si>
    <t>Izolace návleková MIRELON PRO tl. stěny 9 mm vnitřní průměr 28 mm</t>
  </si>
  <si>
    <t>1842078985</t>
  </si>
  <si>
    <t>Pol79</t>
  </si>
  <si>
    <t>Izolace návleková MIRELON PRO tl. stěny 9 mm vnitřní průměr 35 mm</t>
  </si>
  <si>
    <t>1956700955</t>
  </si>
  <si>
    <t>Pol80</t>
  </si>
  <si>
    <t>Izolace návleková  MIRELON PRO tl. stěny 25 mm vnitřní průměr 22 mm</t>
  </si>
  <si>
    <t>-433042170</t>
  </si>
  <si>
    <t>Pol81</t>
  </si>
  <si>
    <t>Izolace návleková  MIRELON PRO tl. stěny 25 mm vnitřní průměr 28 mm</t>
  </si>
  <si>
    <t>790721987</t>
  </si>
  <si>
    <t>Pol82</t>
  </si>
  <si>
    <t>Izolace návleková  MIRELON PRO tl. stěny 25 mm vnitřní průměr 35 mm</t>
  </si>
  <si>
    <t>-1304029632</t>
  </si>
  <si>
    <t>Pol83</t>
  </si>
  <si>
    <t>Vyvedení a upevnění výpustek DN 15</t>
  </si>
  <si>
    <t>-181101951</t>
  </si>
  <si>
    <t>Pol84</t>
  </si>
  <si>
    <t>Vyvedení a upevnění výpustek DN 25</t>
  </si>
  <si>
    <t>-1053037984</t>
  </si>
  <si>
    <t>Pol85</t>
  </si>
  <si>
    <t>Nástěnka K 247, pro výtokový ventil G 1/2</t>
  </si>
  <si>
    <t>2022103364</t>
  </si>
  <si>
    <t>Pol86</t>
  </si>
  <si>
    <t>Nástěnka K 247, pro baterii G 1/2</t>
  </si>
  <si>
    <t>pár</t>
  </si>
  <si>
    <t>-183056885</t>
  </si>
  <si>
    <t>Pol87</t>
  </si>
  <si>
    <t>Kohout vod.kul.,2xvnitř.záv.GIACOMINI R250D DN 25</t>
  </si>
  <si>
    <t>-1391832106</t>
  </si>
  <si>
    <t>Pol88</t>
  </si>
  <si>
    <t>Kohout vod.kul.,2xvnitř.záv.GIACOMINI R250D DN 32</t>
  </si>
  <si>
    <t>1744333284</t>
  </si>
  <si>
    <t>Pol89</t>
  </si>
  <si>
    <t>Kohout vod.kulový s vypouš.,GIACOMINI R250DS DN 15</t>
  </si>
  <si>
    <t>-297977417</t>
  </si>
  <si>
    <t>Pol90</t>
  </si>
  <si>
    <t>Kohout kulový,2xvnitřní záv. GIACOMINI R250D DN 15</t>
  </si>
  <si>
    <t>-742705821</t>
  </si>
  <si>
    <t>Pol91</t>
  </si>
  <si>
    <t>Kohout kulový,2xvnitřní záv. GIACOMINI R250D DN 40</t>
  </si>
  <si>
    <t>-277800886</t>
  </si>
  <si>
    <t>Pol92</t>
  </si>
  <si>
    <t>Kohout kulový,2xvnitřní záv. GIACOMINI R250D DN 50</t>
  </si>
  <si>
    <t>543737221</t>
  </si>
  <si>
    <t>Pol93</t>
  </si>
  <si>
    <t>Kohout kulový s vypouštěním,GIACOMINI R250DS DN 25</t>
  </si>
  <si>
    <t>-659945647</t>
  </si>
  <si>
    <t>4+3</t>
  </si>
  <si>
    <t>Pol94</t>
  </si>
  <si>
    <t>Kohout kulový s vypouštěním,GIACOMINI R250DS DN 32</t>
  </si>
  <si>
    <t>-965212651</t>
  </si>
  <si>
    <t>Pol95</t>
  </si>
  <si>
    <t>Ventil zpětný,2xvnitřní závit GIACOMINI R60 DN 25</t>
  </si>
  <si>
    <t>-78835975</t>
  </si>
  <si>
    <t>Pol96</t>
  </si>
  <si>
    <t>Hydrantový systém, box s plnými dveřmi průměr 19/30, stálotvará hadice</t>
  </si>
  <si>
    <t>-849317494</t>
  </si>
  <si>
    <t>Pol97</t>
  </si>
  <si>
    <t>Tlaková zkouška vodovodního potrubí DN 32</t>
  </si>
  <si>
    <t>1187815199</t>
  </si>
  <si>
    <t>Pol98</t>
  </si>
  <si>
    <t>Proplach a dezinfekce vodovod.potrubí DN 80</t>
  </si>
  <si>
    <t>1582216809</t>
  </si>
  <si>
    <t>Pol99</t>
  </si>
  <si>
    <t>Montáž elektr.ohřívačů, ostatní typy  125 l</t>
  </si>
  <si>
    <t>-268126375</t>
  </si>
  <si>
    <t>Zařizovací předměty</t>
  </si>
  <si>
    <t>Pol107</t>
  </si>
  <si>
    <t>Hadice flexibilní k baterii,DN 15 x M10,délka 0,4m</t>
  </si>
  <si>
    <t>-2145426519</t>
  </si>
  <si>
    <t>Pol108</t>
  </si>
  <si>
    <t>Ventil mrazuvzdorný KEMPER FROSTI plus DN 15</t>
  </si>
  <si>
    <t>-254683347</t>
  </si>
  <si>
    <t>Pol109</t>
  </si>
  <si>
    <t>Montáž klozetu závěsného</t>
  </si>
  <si>
    <t>445149449</t>
  </si>
  <si>
    <t>8+3</t>
  </si>
  <si>
    <t>Pol110</t>
  </si>
  <si>
    <t>Montáž pisoárového záchodku bez nádrže</t>
  </si>
  <si>
    <t>195784276</t>
  </si>
  <si>
    <t>Pol111</t>
  </si>
  <si>
    <t>Montáž umyvadel na šrouby do zdiva</t>
  </si>
  <si>
    <t>-1236759369</t>
  </si>
  <si>
    <t>1+7+1*2+3</t>
  </si>
  <si>
    <t>Pol112</t>
  </si>
  <si>
    <t>Montáž van ocel. a plastových</t>
  </si>
  <si>
    <t>1645599585</t>
  </si>
  <si>
    <t>Pol113</t>
  </si>
  <si>
    <t>Montáž sprchových mís a vaniček</t>
  </si>
  <si>
    <t>1066385397</t>
  </si>
  <si>
    <t>Pol114</t>
  </si>
  <si>
    <t>Montáž dřezů jednoduchých</t>
  </si>
  <si>
    <t>-761118193</t>
  </si>
  <si>
    <t>Pol115</t>
  </si>
  <si>
    <t>Montáž výlevky diturvitové, bez nádrže a armatur</t>
  </si>
  <si>
    <t>-417945244</t>
  </si>
  <si>
    <t>Pol116</t>
  </si>
  <si>
    <t>Ventil rohový IVAR.PARSEK DN 15 x DN 10</t>
  </si>
  <si>
    <t>1456152436</t>
  </si>
  <si>
    <t>Pol117</t>
  </si>
  <si>
    <t>Ventil kombi. IVAR.ART.250 DN 15 x (DN 20 + DN 10)</t>
  </si>
  <si>
    <t>726257546</t>
  </si>
  <si>
    <t>Pol118</t>
  </si>
  <si>
    <t>Montáž baterie umyv.a dřezové nástěnné</t>
  </si>
  <si>
    <t>-1545768591</t>
  </si>
  <si>
    <t>Pol119</t>
  </si>
  <si>
    <t>Montáž baterie umyv.a dřezové stojánkové</t>
  </si>
  <si>
    <t>1704131981</t>
  </si>
  <si>
    <t>Pol120</t>
  </si>
  <si>
    <t>Montáž baterie vanové nástěnné G 1/2</t>
  </si>
  <si>
    <t>-476826582</t>
  </si>
  <si>
    <t>Pol121</t>
  </si>
  <si>
    <t>Montáž baterií sprchových, nastavitelná výška</t>
  </si>
  <si>
    <t>1309683609</t>
  </si>
  <si>
    <t>Pol122</t>
  </si>
  <si>
    <t>Sifon pračkový HL405, D 40/50 mm podomítková uzávěrka s přípojem vody 1/2"</t>
  </si>
  <si>
    <t>1460712399</t>
  </si>
  <si>
    <t>Pol123</t>
  </si>
  <si>
    <t>Sifon dřezový HL100G, D 40, 50 mm, 6/4"</t>
  </si>
  <si>
    <t>1975573921</t>
  </si>
  <si>
    <t>Pol124</t>
  </si>
  <si>
    <t>Sifon umyvadlový HL134.0 pod omítku výjimatelná vložka, připoj D 40, 50 mm</t>
  </si>
  <si>
    <t>1167519249</t>
  </si>
  <si>
    <t>Pol125</t>
  </si>
  <si>
    <t>Sifon sprchový PP HL514SN, D 40/50 mm samočisticí, stavitelný odpad 6/4 ", krytka nerez</t>
  </si>
  <si>
    <t>-1776240879</t>
  </si>
  <si>
    <t>Pol126</t>
  </si>
  <si>
    <t>Sifon umyvadlový chromovaný Raf SV1410</t>
  </si>
  <si>
    <t>-250757896</t>
  </si>
  <si>
    <t>1+7+1*2</t>
  </si>
  <si>
    <t>Pol127</t>
  </si>
  <si>
    <t>Montáž dvířek kovových i z PH</t>
  </si>
  <si>
    <t>1215432298</t>
  </si>
  <si>
    <t>Pol128</t>
  </si>
  <si>
    <t>Modul-WC Kombifix, UP320, h 108 cm</t>
  </si>
  <si>
    <t>-1427628618</t>
  </si>
  <si>
    <t>Pol129</t>
  </si>
  <si>
    <t>Modul-WC s vest.nádržkou, možností mont.madel, oddálené splachování, h 108 cm</t>
  </si>
  <si>
    <t>2099830886</t>
  </si>
  <si>
    <t>Pol130</t>
  </si>
  <si>
    <t>Tlačítko ovládací plastové Sigma20 bílá/chrom/bílá</t>
  </si>
  <si>
    <t>1221145515</t>
  </si>
  <si>
    <t>Pol131</t>
  </si>
  <si>
    <t>Baterie umyvadlová směš stojánková s otv odp TM21</t>
  </si>
  <si>
    <t>-1247943575</t>
  </si>
  <si>
    <t>Pol132</t>
  </si>
  <si>
    <t>Baterie vanová směšovací nástěnná bez přísl TM54B</t>
  </si>
  <si>
    <t>151303079</t>
  </si>
  <si>
    <t>Pol133</t>
  </si>
  <si>
    <t>Baterie sprchová nástěnná TM80B</t>
  </si>
  <si>
    <t>1288252553</t>
  </si>
  <si>
    <t>Pol134</t>
  </si>
  <si>
    <t>Baterie dřezová směšovací nástěnná TM02B</t>
  </si>
  <si>
    <t>1612993622</t>
  </si>
  <si>
    <t>Pol135</t>
  </si>
  <si>
    <t>Baterie dřezová směšov stojánková TM05</t>
  </si>
  <si>
    <t>-1726170860</t>
  </si>
  <si>
    <t>Pol136</t>
  </si>
  <si>
    <t>Set sprchový hadice, růžice, držák 901.00</t>
  </si>
  <si>
    <t>1960079263</t>
  </si>
  <si>
    <t>Pol137</t>
  </si>
  <si>
    <t>Sedátko klozetové OLYMP NEW č. 893281 bílé</t>
  </si>
  <si>
    <t>455515982</t>
  </si>
  <si>
    <t>Pol138</t>
  </si>
  <si>
    <t>Sedátko klozetové pro těl. postižené s poklopem antibakteriální</t>
  </si>
  <si>
    <t>-2081533500</t>
  </si>
  <si>
    <t>Pol139</t>
  </si>
  <si>
    <t>Dřez nerez s odkládací plochou typ 548 Mono 1a</t>
  </si>
  <si>
    <t>1769338301</t>
  </si>
  <si>
    <t>Pol140</t>
  </si>
  <si>
    <t>Dvířka revizní se zámkem bílá 150x300 mm</t>
  </si>
  <si>
    <t>-1346967292</t>
  </si>
  <si>
    <t>Pol141</t>
  </si>
  <si>
    <t>Vana akrylátová bílá 180x75cm</t>
  </si>
  <si>
    <t>464565062</t>
  </si>
  <si>
    <t>Pol142</t>
  </si>
  <si>
    <t>Umyvadlo LYRA Plus bílé s otv. pro bat. 550x450 mm</t>
  </si>
  <si>
    <t>793900714</t>
  </si>
  <si>
    <t>Pol143</t>
  </si>
  <si>
    <t>Umyvadlo s otv.bat. 65x56 pro těl.postižené</t>
  </si>
  <si>
    <t>659639418</t>
  </si>
  <si>
    <t>Pol144</t>
  </si>
  <si>
    <t>Dvojumyvadlo CUBITO 130x48,5cm otvor pro bat. bílé</t>
  </si>
  <si>
    <t>796778188</t>
  </si>
  <si>
    <t>Pol145</t>
  </si>
  <si>
    <t>Umývátko LYRA Plus bílé otv. bat. uprost. 45x37 cm</t>
  </si>
  <si>
    <t>-297158272</t>
  </si>
  <si>
    <t>Pol146</t>
  </si>
  <si>
    <t>Mísa klozetová závěsná OLYMP bílá hluboké splach.</t>
  </si>
  <si>
    <t>-908120694</t>
  </si>
  <si>
    <t>Pol147</t>
  </si>
  <si>
    <t>Mísa klozet.závěsná OLYMP Handicap bílá hl.splach. 365x360x700 mm</t>
  </si>
  <si>
    <t>180968030</t>
  </si>
  <si>
    <t>Pol148</t>
  </si>
  <si>
    <t>Pisoár keram. s radar splachovačem a poklopem</t>
  </si>
  <si>
    <t>-1159761261</t>
  </si>
  <si>
    <t>Pol149</t>
  </si>
  <si>
    <t>Výlevka MIRA se sklopnou plastovou mřížkou bílá</t>
  </si>
  <si>
    <t>-1159149063</t>
  </si>
  <si>
    <t>Pol150</t>
  </si>
  <si>
    <t>Vanička sprch. kera. čtve. Connect 900x900mm skluz v. 60 mm, odpad d 90 mm</t>
  </si>
  <si>
    <t>1167167176</t>
  </si>
  <si>
    <t>Pol 151</t>
  </si>
  <si>
    <t>D+M zástěny sprchového koutu - vč. všech syst. detailů, kotvení, lepení, pomocného materiálu - viz. podrobný popis PD</t>
  </si>
  <si>
    <t>-1304156162</t>
  </si>
  <si>
    <t>Pol152</t>
  </si>
  <si>
    <t>Přesun hmot pro zařizovací předměty, výšky do 6 m</t>
  </si>
  <si>
    <t>-339282186</t>
  </si>
  <si>
    <t>OST - Vedlejší a ostatní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</si>
  <si>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</si>
  <si>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</si>
  <si>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</si>
  <si>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</si>
  <si>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VRN9 - Ostatní náklady</t>
  </si>
  <si>
    <t>VRN</t>
  </si>
  <si>
    <t>Vedlejší rozpočtové náklady</t>
  </si>
  <si>
    <t>VRN1</t>
  </si>
  <si>
    <t>Průzkumné, geodetické a projektové práce</t>
  </si>
  <si>
    <t>012002000</t>
  </si>
  <si>
    <t>Geodetické práce</t>
  </si>
  <si>
    <t>1024</t>
  </si>
  <si>
    <t>1609096158</t>
  </si>
  <si>
    <t>013000000</t>
  </si>
  <si>
    <t>Dokumentace výrobní</t>
  </si>
  <si>
    <t>11851733</t>
  </si>
  <si>
    <t>013254000</t>
  </si>
  <si>
    <t>Dokumentace skutečného provedení stavby</t>
  </si>
  <si>
    <t>-1637845704</t>
  </si>
  <si>
    <t>013203000</t>
  </si>
  <si>
    <t>Geometrický plán pro vklad nemovitosti do KN</t>
  </si>
  <si>
    <t>-860806362</t>
  </si>
  <si>
    <t>VRN3</t>
  </si>
  <si>
    <t>Zařízení staveniště</t>
  </si>
  <si>
    <t>032803000</t>
  </si>
  <si>
    <t>Vybavení staveniště</t>
  </si>
  <si>
    <t>303970423</t>
  </si>
  <si>
    <t>034103000</t>
  </si>
  <si>
    <t>Oplocení staveniště</t>
  </si>
  <si>
    <t>-225014718</t>
  </si>
  <si>
    <t>034203000</t>
  </si>
  <si>
    <t>Opatření na ochranu pozemků a objektů sousedních se staveništěm</t>
  </si>
  <si>
    <t>1009062766</t>
  </si>
  <si>
    <t>034303000</t>
  </si>
  <si>
    <t xml:space="preserve">Dopravní značení </t>
  </si>
  <si>
    <t>-163767450</t>
  </si>
  <si>
    <t>034603000</t>
  </si>
  <si>
    <t>Zabezpečení staveniště</t>
  </si>
  <si>
    <t>535101616</t>
  </si>
  <si>
    <t>039103000</t>
  </si>
  <si>
    <t>Rozebrání, bourání a odvoz zařízení staveniště</t>
  </si>
  <si>
    <t>1132876357</t>
  </si>
  <si>
    <t>VRN4</t>
  </si>
  <si>
    <t>Inženýrská činnost</t>
  </si>
  <si>
    <t>043194000</t>
  </si>
  <si>
    <t xml:space="preserve">Náklady na revize a zkoušky </t>
  </si>
  <si>
    <t>-598690223</t>
  </si>
  <si>
    <t>045002000</t>
  </si>
  <si>
    <t>Kompletační a koordinační činnost</t>
  </si>
  <si>
    <t>-1290206484</t>
  </si>
  <si>
    <t>Poznámka k položce:_x000D_
např. zpracování veškerých dokumetnů ke kolaudaci, účast Zhotovitele / subdodavatelů na KD, kolaudaci, atp.</t>
  </si>
  <si>
    <t>VRN9</t>
  </si>
  <si>
    <t>Ostatní náklady</t>
  </si>
  <si>
    <t>091003000</t>
  </si>
  <si>
    <t>Náklady na vzorky</t>
  </si>
  <si>
    <t>-283335611</t>
  </si>
  <si>
    <t>091003100</t>
  </si>
  <si>
    <t>Náklady spojené se ztíženými podmínkami umístění stavby</t>
  </si>
  <si>
    <t>-1634206235</t>
  </si>
  <si>
    <t>Poznámka k položce:_x000D_
např. pronájem sousedního pozemku, nasazení speciální techniky na staveništi (jeřáb), územní a provozní vlivy (stavba bude probíhat za provozu zbytku budovy)</t>
  </si>
  <si>
    <t>Cenová nabídka</t>
  </si>
  <si>
    <t xml:space="preserve">Akce: </t>
  </si>
  <si>
    <t>Pokyny pro případné zpracování  “Cenové nabídky”</t>
  </si>
  <si>
    <r>
      <t xml:space="preserve">Zpracovatel nabídky je povinen podrobně prostudovat PD a porovnat ji s předloženým výkazem výměr. </t>
    </r>
    <r>
      <rPr>
        <sz val="10"/>
        <color rgb="FF000000"/>
        <rFont val="Arial"/>
        <family val="2"/>
        <charset val="238"/>
      </rPr>
      <t xml:space="preserve">Souhrnný výkaz výměr poskytuje ucelený přehled o rozsahu a ceně dodávek a prací. Dle tohoto výkazu bude stanovena celková a nejvýše přípustná cena dodávky a prací ve smlouvě o Dílo. </t>
    </r>
    <r>
      <rPr>
        <sz val="10"/>
        <color theme="1"/>
        <rFont val="Arial"/>
        <family val="2"/>
        <charset val="238"/>
      </rPr>
      <t xml:space="preserve">Pro všechny položky platí, že rozhodujícím dokumentem pro jejich množství, typ a kvalitu je Projektová dokumentace a specifikace standardů. Pro rozsah díla je určující projektová dokumentace. Výkaz výměr má pouze informativní a orientační povahu. Uchazeč se zavazuje prověřit výkaz výměr a na případně rozdílnosti upozornit zadavatele výběrového řízení. V případě nesrovnalostí je nutné kontaktovat projektanta.  </t>
    </r>
  </si>
  <si>
    <t>Cena Díla zahrnuje vždy:</t>
  </si>
  <si>
    <t>- veškeré vlivy předepsané zejména ustanoveními obsaženými ve smlouvě o dílo,
- kompletní přípravu včetně zpracování potřebné dílenské dokumentace a vzorkování, 
- dodávku, dopravu, montáž a veškeré související náklady spojené s realizací od zadání po předání stavby do užívání, včetně nákladů na koordinaci, uvedení do provozu, potřebné zkoušky a atesty,
- dokončovací práce, údržbu do doby dle smlouvy o dílo,
- odstranění závad, předání dokladů o skutečném provedení, revizní knihy a další nutné režie pro dílo,
- zajištění kolaudačních souhlasů včetně veškerých dokladů nutných pro úspěšné kolaudační řízení,
- náklady související s průběžným úklidem staveniště a přilehlých komunikací, likvidaci odpadů, 
- dočasná dopravní omezení, přesuny hmot atd.
- ostatní a vedlejší rozpočtové náklady (VRN), zejména – projektové práce dokumentace skutečného provedení, geodetické práce, zařízení staveniště, poplatky (DIR, pronájem pozemků apod.), pojištění, režie atd. 
- zohlednění specifik výstavby v dané lokalitě a součinnost se zhotoviteli jiných souborů a s DOSS (=správci inženýrských sítí, veřejnoprávními organizacemi apod.).</t>
  </si>
  <si>
    <t>Výše uvedené náklady, které jsou vykázány zvláštní položkou (např. zařízení staveniště, provozní vlivy, územní vlivy, atd.), jsou obsaženy v listě „VRN - Vedlejší a ostatní ...“ a mají zahrnovat náklady v součtu pro celou stavbu. V jiných listech se tyto položky již neopakují. Další náklady, které nejsou vykázány zvláštní položkou, musí být součástí jednotlivých jednotkových cen.</t>
  </si>
  <si>
    <t xml:space="preserve">Popis, výměry ani struktura položek nesmí být uchazečem měněny. Části, které jsou ponechány pro doplnění, jsou označeny barevně. Jsou to pole jednotkových cen, která musí být v rámci podání cenové nabídky kompletně vyplněna. </t>
  </si>
  <si>
    <t xml:space="preserve">Jednotkové ceny nebudou obsahovat DPH. </t>
  </si>
  <si>
    <t>Při stanovení jednotkových cen je bezpodmínečně nutné, aby byly zakalkulovány veškeré konstrukce a jejich části dle dostupných výkresů a popisu standardů výrobků. Pokud tak uchazeč neučiní, nebude v průběhu provádění stavby brán zřetel na jeho event. požadavky na uznání víceprací vyplývajících z údajů a požadavků ve výše zmíněných projektových dokumentacích.</t>
  </si>
  <si>
    <t>Ceny jednotlivých položek výkazu výměr obsahují vždy:</t>
  </si>
  <si>
    <t>- dodávku a montáž není-li v popisu položky uvedeno jinak, 
- veškeré náklady související s dodávkou a montáží, tak aby byla zajištěn plná funkčnost Díla,
- pomocné lešení a dočasné pomocné konstrukce, v případě nutnosti jejich použití.</t>
  </si>
  <si>
    <t>Položky označené jako "potrubí …", "kabely.", apod. budou dodána včetně potřebných tvarovek (armatury), úchytů, závěsů, podpor, spoj. materiálu, tlumicích podložek a izolace.</t>
  </si>
  <si>
    <t>Součástí dodávky ocelových/zámečnických, klempířských, truhlářských a ostatních výrobků a konstrukcí jsou: materiál (profily/nosníky, spojovací materiál, kotvy, lešení a podpory), doprava, montáž, protikorozní, protipožární a povrchová úprava (nátěry nebo jiné dle specifikace v PD), atd.</t>
  </si>
  <si>
    <t>Cena všech stěn, příček a podhledů zahrnuje provedení otvorů pro dveře, okna apod. včetně úpravy ostění, parapetů a nadpraží, provedení prostupů pro mřížky a vyústky vzduchotechniky, svítidla, sprinklerové hlavice, potrubí a kabely atd.</t>
  </si>
  <si>
    <t xml:space="preserve">Konstrukce příček musí být provedena dle tech. předpisů výrobce konkrétního systému (typ, počet a vzdálenost nosných prvků) - dle výšky a členitosti příčky, požadované požární odolnosti a případně s potřebnou odolností proti vlhkosti. Konstrukce příček musí zahrnovat nejen výztužné a nosné prvky pro zařizovací předměty, ale i pro další navržené truhlářské, zámečnické a ostatní kce. </t>
  </si>
  <si>
    <t xml:space="preserve">Požárně bezpečnostní řešení a opatření jsou nezbytnou součástí každého souboru - např. požární klapky, protipožární utěsnění prostupů, požární oddělení jednotlivých rozvodů a kabelů, použití zařízení, výrobků, rozvodů a kabelů, závěsů, podpor a spojovacího materiálu s protipožární odpovídající odolností. Zhotovitel stavební části (Generální dodavatel) garantuje jednotnost provedení a systému protipožárních ucpávek, těsnění a obkladů zejména v prostupech stavebními konstrukcemi.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</si>
</sst>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0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  <font>
      <sz val="8"/>
      <name val="Trebuchet MS"/>
      <family val="2"/>
    </font>
    <font>
      <sz val="36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name val="Arial"/>
      <family val="2"/>
      <charset val="238"/>
    </font>
    <font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0" fillId="0" borderId="0" applyNumberFormat="0" applyFill="0" applyBorder="0" applyAlignment="0" applyProtection="0"/>
    <xf numFmtId="0" fontId="1" fillId="0" borderId="0"/>
    <xf numFmtId="0" fontId="41" fillId="0" borderId="0"/>
  </cellStyleXfs>
  <cellXfs count="30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3" borderId="0" xfId="0" applyFont="1" applyFill="1" applyAlignment="1" applyProtection="1">
      <alignment horizontal="left" vertical="center"/>
      <protection locked="0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5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166" fontId="31" fillId="0" borderId="0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" fontId="31" fillId="0" borderId="19" xfId="0" applyNumberFormat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166" fontId="31" fillId="0" borderId="20" xfId="0" applyNumberFormat="1" applyFont="1" applyBorder="1" applyAlignment="1">
      <alignment vertical="center"/>
    </xf>
    <xf numFmtId="4" fontId="31" fillId="0" borderId="21" xfId="0" applyNumberFormat="1" applyFont="1" applyBorder="1" applyAlignment="1">
      <alignment vertical="center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32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3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4" fontId="2" fillId="0" borderId="0" xfId="0" applyNumberFormat="1" applyFont="1" applyAlignment="1" applyProtection="1">
      <alignment horizontal="right" vertical="center"/>
      <protection locked="0"/>
    </xf>
    <xf numFmtId="0" fontId="0" fillId="5" borderId="0" xfId="0" applyFont="1" applyFill="1" applyAlignment="1">
      <alignment vertical="center"/>
    </xf>
    <xf numFmtId="0" fontId="5" fillId="5" borderId="6" xfId="0" applyFont="1" applyFill="1" applyBorder="1" applyAlignment="1">
      <alignment horizontal="left" vertical="center"/>
    </xf>
    <xf numFmtId="0" fontId="5" fillId="5" borderId="7" xfId="0" applyFont="1" applyFill="1" applyBorder="1" applyAlignment="1">
      <alignment horizontal="right" vertical="center"/>
    </xf>
    <xf numFmtId="0" fontId="5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 applyProtection="1">
      <alignment vertical="center"/>
      <protection locked="0"/>
    </xf>
    <xf numFmtId="4" fontId="5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" fillId="0" borderId="5" xfId="0" applyFont="1" applyBorder="1" applyAlignment="1">
      <alignment horizontal="center" vertical="center"/>
    </xf>
    <xf numFmtId="0" fontId="0" fillId="0" borderId="5" xfId="0" applyFont="1" applyBorder="1" applyAlignment="1" applyProtection="1">
      <alignment vertical="center"/>
      <protection locked="0"/>
    </xf>
    <xf numFmtId="0" fontId="2" fillId="0" borderId="5" xfId="0" applyFont="1" applyBorder="1" applyAlignment="1">
      <alignment horizontal="right"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10" xfId="0" applyFont="1" applyBorder="1" applyAlignment="1" applyProtection="1">
      <alignment vertical="center"/>
      <protection locked="0"/>
    </xf>
    <xf numFmtId="0" fontId="0" fillId="0" borderId="2" xfId="0" applyFont="1" applyBorder="1" applyAlignment="1" applyProtection="1">
      <alignment vertical="center"/>
      <protection locked="0"/>
    </xf>
    <xf numFmtId="0" fontId="24" fillId="5" borderId="0" xfId="0" applyFont="1" applyFill="1" applyAlignment="1">
      <alignment horizontal="left" vertical="center"/>
    </xf>
    <xf numFmtId="0" fontId="0" fillId="5" borderId="0" xfId="0" applyFont="1" applyFill="1" applyAlignment="1" applyProtection="1">
      <alignment vertical="center"/>
      <protection locked="0"/>
    </xf>
    <xf numFmtId="0" fontId="24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 applyProtection="1">
      <alignment vertical="center"/>
      <protection locked="0"/>
    </xf>
    <xf numFmtId="4" fontId="7" fillId="0" borderId="20" xfId="0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20" xfId="0" applyFont="1" applyBorder="1" applyAlignment="1">
      <alignment horizontal="left" vertical="center"/>
    </xf>
    <xf numFmtId="0" fontId="8" fillId="0" borderId="20" xfId="0" applyFont="1" applyBorder="1" applyAlignment="1">
      <alignment vertical="center"/>
    </xf>
    <xf numFmtId="0" fontId="8" fillId="0" borderId="20" xfId="0" applyFont="1" applyBorder="1" applyAlignment="1" applyProtection="1">
      <alignment vertical="center"/>
      <protection locked="0"/>
    </xf>
    <xf numFmtId="4" fontId="8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 applyProtection="1">
      <alignment horizontal="center" vertical="center" wrapText="1"/>
      <protection locked="0"/>
    </xf>
    <xf numFmtId="0" fontId="24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9" fillId="0" borderId="3" xfId="0" applyFont="1" applyBorder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0" borderId="0" xfId="0" applyFont="1" applyAlignment="1" applyProtection="1">
      <protection locked="0"/>
    </xf>
    <xf numFmtId="4" fontId="7" fillId="0" borderId="0" xfId="0" applyNumberFormat="1" applyFont="1" applyAlignment="1"/>
    <xf numFmtId="0" fontId="9" fillId="0" borderId="14" xfId="0" applyFont="1" applyBorder="1" applyAlignment="1"/>
    <xf numFmtId="0" fontId="9" fillId="0" borderId="0" xfId="0" applyFont="1" applyBorder="1" applyAlignment="1"/>
    <xf numFmtId="166" fontId="9" fillId="0" borderId="0" xfId="0" applyNumberFormat="1" applyFont="1" applyBorder="1" applyAlignment="1"/>
    <xf numFmtId="166" fontId="9" fillId="0" borderId="15" xfId="0" applyNumberFormat="1" applyFont="1" applyBorder="1" applyAlignme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4" fontId="8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4" fillId="0" borderId="22" xfId="0" applyFont="1" applyBorder="1" applyAlignment="1" applyProtection="1">
      <alignment horizontal="center" vertical="center"/>
      <protection locked="0"/>
    </xf>
    <xf numFmtId="49" fontId="24" fillId="0" borderId="22" xfId="0" applyNumberFormat="1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center" vertical="center" wrapText="1"/>
      <protection locked="0"/>
    </xf>
    <xf numFmtId="167" fontId="24" fillId="0" borderId="22" xfId="0" applyNumberFormat="1" applyFont="1" applyBorder="1" applyAlignment="1" applyProtection="1">
      <alignment vertical="center"/>
      <protection locked="0"/>
    </xf>
    <xf numFmtId="4" fontId="24" fillId="3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10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14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167" fontId="24" fillId="3" borderId="22" xfId="0" applyNumberFormat="1" applyFont="1" applyFill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horizontal="center" vertical="center"/>
      <protection locked="0"/>
    </xf>
    <xf numFmtId="49" fontId="37" fillId="0" borderId="22" xfId="0" applyNumberFormat="1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167" fontId="37" fillId="0" borderId="22" xfId="0" applyNumberFormat="1" applyFont="1" applyBorder="1" applyAlignment="1" applyProtection="1">
      <alignment vertical="center"/>
      <protection locked="0"/>
    </xf>
    <xf numFmtId="4" fontId="37" fillId="3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  <protection locked="0"/>
    </xf>
    <xf numFmtId="0" fontId="38" fillId="0" borderId="3" xfId="0" applyFont="1" applyBorder="1" applyAlignment="1">
      <alignment vertical="center"/>
    </xf>
    <xf numFmtId="0" fontId="37" fillId="3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5" fillId="4" borderId="7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4" fontId="5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0" fillId="0" borderId="0" xfId="0"/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 wrapText="1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164" fontId="2" fillId="0" borderId="0" xfId="0" applyNumberFormat="1" applyFont="1" applyAlignment="1">
      <alignment horizontal="left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24" fillId="5" borderId="6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0" borderId="0" xfId="2"/>
    <xf numFmtId="0" fontId="41" fillId="0" borderId="0" xfId="3"/>
    <xf numFmtId="0" fontId="42" fillId="0" borderId="0" xfId="2" applyFont="1" applyAlignment="1">
      <alignment horizontal="center" vertical="top"/>
    </xf>
    <xf numFmtId="0" fontId="43" fillId="0" borderId="0" xfId="2" applyFont="1"/>
    <xf numFmtId="0" fontId="42" fillId="0" borderId="0" xfId="2" applyFont="1" applyAlignment="1">
      <alignment vertical="top"/>
    </xf>
    <xf numFmtId="0" fontId="44" fillId="0" borderId="0" xfId="3" applyFont="1" applyAlignment="1">
      <alignment vertical="center" wrapText="1"/>
    </xf>
    <xf numFmtId="0" fontId="44" fillId="0" borderId="0" xfId="3" applyFont="1" applyAlignment="1">
      <alignment horizontal="left" vertical="center" wrapText="1"/>
    </xf>
    <xf numFmtId="0" fontId="44" fillId="6" borderId="0" xfId="3" applyFont="1" applyFill="1" applyAlignment="1" applyProtection="1">
      <alignment horizontal="left" vertical="center" wrapText="1"/>
      <protection locked="0"/>
    </xf>
    <xf numFmtId="14" fontId="45" fillId="0" borderId="0" xfId="2" applyNumberFormat="1" applyFont="1"/>
    <xf numFmtId="14" fontId="1" fillId="0" borderId="0" xfId="2" applyNumberFormat="1" applyAlignment="1">
      <alignment horizontal="center"/>
    </xf>
    <xf numFmtId="0" fontId="46" fillId="7" borderId="23" xfId="2" applyFont="1" applyFill="1" applyBorder="1"/>
    <xf numFmtId="0" fontId="43" fillId="7" borderId="24" xfId="2" applyFont="1" applyFill="1" applyBorder="1"/>
    <xf numFmtId="0" fontId="1" fillId="7" borderId="24" xfId="2" applyFill="1" applyBorder="1"/>
    <xf numFmtId="0" fontId="1" fillId="7" borderId="25" xfId="2" applyFill="1" applyBorder="1"/>
    <xf numFmtId="0" fontId="43" fillId="0" borderId="26" xfId="2" applyFont="1" applyBorder="1"/>
    <xf numFmtId="0" fontId="1" fillId="0" borderId="27" xfId="2" applyBorder="1"/>
    <xf numFmtId="0" fontId="47" fillId="0" borderId="26" xfId="2" applyFont="1" applyBorder="1" applyAlignment="1">
      <alignment horizontal="left" vertical="center" wrapText="1"/>
    </xf>
    <xf numFmtId="0" fontId="47" fillId="0" borderId="0" xfId="2" applyFont="1" applyAlignment="1">
      <alignment horizontal="left" vertical="center" wrapText="1"/>
    </xf>
    <xf numFmtId="0" fontId="47" fillId="0" borderId="27" xfId="2" applyFont="1" applyBorder="1" applyAlignment="1">
      <alignment horizontal="left" vertical="center" wrapText="1"/>
    </xf>
    <xf numFmtId="0" fontId="47" fillId="0" borderId="26" xfId="2" applyFont="1" applyBorder="1" applyAlignment="1">
      <alignment horizontal="left" vertical="center" wrapText="1"/>
    </xf>
    <xf numFmtId="0" fontId="47" fillId="0" borderId="0" xfId="2" applyFont="1" applyAlignment="1">
      <alignment horizontal="left" vertical="center" wrapText="1"/>
    </xf>
    <xf numFmtId="0" fontId="49" fillId="0" borderId="26" xfId="2" applyFont="1" applyBorder="1" applyAlignment="1">
      <alignment horizontal="left" vertical="center" wrapText="1"/>
    </xf>
    <xf numFmtId="0" fontId="49" fillId="0" borderId="0" xfId="2" applyFont="1" applyAlignment="1">
      <alignment horizontal="left" vertical="center" wrapText="1"/>
    </xf>
    <xf numFmtId="0" fontId="49" fillId="0" borderId="27" xfId="2" applyFont="1" applyBorder="1" applyAlignment="1">
      <alignment horizontal="left" vertical="center" wrapText="1"/>
    </xf>
    <xf numFmtId="49" fontId="47" fillId="0" borderId="26" xfId="2" applyNumberFormat="1" applyFont="1" applyBorder="1" applyAlignment="1">
      <alignment horizontal="left" vertical="center" wrapText="1"/>
    </xf>
    <xf numFmtId="49" fontId="47" fillId="0" borderId="0" xfId="2" applyNumberFormat="1" applyFont="1" applyAlignment="1">
      <alignment horizontal="left" vertical="center" wrapText="1"/>
    </xf>
    <xf numFmtId="49" fontId="47" fillId="0" borderId="27" xfId="2" applyNumberFormat="1" applyFont="1" applyBorder="1" applyAlignment="1">
      <alignment horizontal="left" vertical="center" wrapText="1"/>
    </xf>
    <xf numFmtId="0" fontId="1" fillId="0" borderId="26" xfId="2" applyBorder="1"/>
    <xf numFmtId="0" fontId="47" fillId="0" borderId="28" xfId="2" applyFont="1" applyBorder="1" applyAlignment="1">
      <alignment horizontal="left" vertical="center" wrapText="1"/>
    </xf>
    <xf numFmtId="0" fontId="47" fillId="0" borderId="29" xfId="2" applyFont="1" applyBorder="1" applyAlignment="1">
      <alignment horizontal="left" vertical="center" wrapText="1"/>
    </xf>
    <xf numFmtId="0" fontId="47" fillId="0" borderId="30" xfId="2" applyFont="1" applyBorder="1" applyAlignment="1">
      <alignment horizontal="left" vertical="center" wrapText="1"/>
    </xf>
  </cellXfs>
  <cellStyles count="4">
    <cellStyle name="Hypertextový odkaz" xfId="1" builtinId="8"/>
    <cellStyle name="Normální" xfId="0" builtinId="0" customBuiltin="1"/>
    <cellStyle name="Normální 2 2" xfId="2" xr:uid="{2E1C7647-621D-48B4-A5E0-28D00C77B8E0}"/>
    <cellStyle name="Normální 3" xfId="3" xr:uid="{2193B8AA-B946-425C-AB9B-A2EDC75C8C8B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100854</xdr:colOff>
      <xdr:row>22</xdr:row>
      <xdr:rowOff>23332</xdr:rowOff>
    </xdr:from>
    <xdr:to>
      <xdr:col>11</xdr:col>
      <xdr:colOff>326606</xdr:colOff>
      <xdr:row>48</xdr:row>
      <xdr:rowOff>140746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8E54A2-F115-4D80-95A1-AE06C698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144" y="5077297"/>
          <a:ext cx="5968268" cy="48322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8D28-DDC4-4B02-8AF7-4FCED7FFCBFF}">
  <dimension ref="A1:M63"/>
  <sheetViews>
    <sheetView showGridLines="0" tabSelected="1" zoomScale="85" zoomScaleNormal="85" zoomScaleSheetLayoutView="85" workbookViewId="0"/>
  </sheetViews>
  <sheetFormatPr defaultColWidth="9.28515625" defaultRowHeight="10.199999999999999"/>
  <cols>
    <col min="1" max="1" width="7.85546875" style="1" customWidth="1"/>
    <col min="2" max="6" width="9.28515625" style="1"/>
    <col min="7" max="8" width="12.85546875" style="1" customWidth="1"/>
    <col min="9" max="10" width="9.28515625" style="1"/>
    <col min="11" max="11" width="16.85546875" style="1" customWidth="1"/>
    <col min="12" max="12" width="11.7109375" style="1" customWidth="1"/>
    <col min="13" max="16384" width="9.28515625" style="1"/>
  </cols>
  <sheetData>
    <row r="1" spans="1:13" ht="14.4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ht="14.4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1:13" ht="14.4">
      <c r="A3" s="275"/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</row>
    <row r="4" spans="1:13" ht="14.4">
      <c r="A4" s="275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</row>
    <row r="5" spans="1:13" ht="14.4">
      <c r="A5" s="275"/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</row>
    <row r="6" spans="1:13" ht="14.4">
      <c r="A6" s="275"/>
      <c r="B6" s="275"/>
      <c r="C6" s="275"/>
      <c r="D6" s="275"/>
      <c r="E6" s="275"/>
      <c r="F6" s="275"/>
      <c r="G6" s="275"/>
      <c r="H6" s="275"/>
      <c r="I6" s="275"/>
      <c r="J6" s="275"/>
      <c r="K6" s="276"/>
      <c r="L6" s="276"/>
      <c r="M6" s="276"/>
    </row>
    <row r="7" spans="1:13" ht="14.4">
      <c r="A7" s="275"/>
      <c r="B7" s="275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</row>
    <row r="8" spans="1:13" ht="14.4">
      <c r="A8" s="275"/>
      <c r="B8" s="275"/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</row>
    <row r="9" spans="1:13" ht="14.4">
      <c r="A9" s="275"/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</row>
    <row r="10" spans="1:13" ht="14.4">
      <c r="A10" s="275"/>
      <c r="B10" s="275"/>
      <c r="C10" s="275"/>
      <c r="D10" s="275"/>
      <c r="L10" s="275"/>
      <c r="M10" s="275"/>
    </row>
    <row r="11" spans="1:13" ht="44.4">
      <c r="A11" s="275"/>
      <c r="B11" s="275"/>
      <c r="C11" s="275"/>
      <c r="D11" s="275"/>
      <c r="E11" s="277" t="s">
        <v>3919</v>
      </c>
      <c r="F11" s="277"/>
      <c r="G11" s="277"/>
      <c r="H11" s="277"/>
      <c r="I11" s="277"/>
      <c r="J11" s="277"/>
      <c r="K11" s="277"/>
      <c r="L11" s="275"/>
      <c r="M11" s="275"/>
    </row>
    <row r="12" spans="1:13" ht="14.4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5"/>
    </row>
    <row r="13" spans="1:13" ht="44.4">
      <c r="B13" s="279"/>
      <c r="C13" s="279"/>
      <c r="D13" s="279"/>
      <c r="G13" s="279"/>
      <c r="H13" s="279"/>
      <c r="I13" s="279"/>
      <c r="J13" s="279"/>
      <c r="K13" s="279"/>
      <c r="L13" s="279"/>
      <c r="M13" s="279"/>
    </row>
    <row r="14" spans="1:13" ht="14.4">
      <c r="A14" s="278"/>
      <c r="B14" s="278"/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75"/>
    </row>
    <row r="15" spans="1:13" ht="14.4">
      <c r="A15" s="278"/>
      <c r="B15" s="278"/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275"/>
    </row>
    <row r="16" spans="1:13" ht="14.4">
      <c r="A16" s="278"/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5"/>
    </row>
    <row r="17" spans="1:13" ht="22.8">
      <c r="A17" s="280"/>
      <c r="B17" s="281" t="s">
        <v>3920</v>
      </c>
      <c r="C17" s="281"/>
      <c r="D17" s="275"/>
      <c r="E17" s="281" t="s">
        <v>17</v>
      </c>
      <c r="F17" s="281"/>
      <c r="G17" s="281"/>
      <c r="H17" s="281"/>
      <c r="I17" s="281"/>
      <c r="J17" s="281"/>
      <c r="K17" s="281"/>
      <c r="L17" s="281"/>
      <c r="M17" s="280"/>
    </row>
    <row r="18" spans="1:13" ht="22.8">
      <c r="A18" s="280"/>
      <c r="B18" s="281"/>
      <c r="C18" s="281"/>
      <c r="D18" s="275"/>
      <c r="E18" s="281"/>
      <c r="F18" s="281"/>
      <c r="G18" s="281"/>
      <c r="H18" s="281"/>
      <c r="I18" s="281"/>
      <c r="J18" s="281"/>
      <c r="K18" s="281"/>
      <c r="L18" s="281"/>
      <c r="M18" s="280"/>
    </row>
    <row r="19" spans="1:13" ht="22.8">
      <c r="A19" s="280"/>
      <c r="B19" s="281" t="s">
        <v>29</v>
      </c>
      <c r="C19" s="281"/>
      <c r="D19" s="281"/>
      <c r="E19" s="282"/>
      <c r="F19" s="282"/>
      <c r="G19" s="282"/>
      <c r="H19" s="282"/>
      <c r="I19" s="282"/>
      <c r="J19" s="282"/>
      <c r="K19" s="282"/>
      <c r="L19" s="282"/>
      <c r="M19" s="280"/>
    </row>
    <row r="20" spans="1:13" ht="14.4">
      <c r="A20" s="278"/>
      <c r="B20" s="281"/>
      <c r="C20" s="281"/>
      <c r="D20" s="281"/>
      <c r="E20" s="282"/>
      <c r="F20" s="282"/>
      <c r="G20" s="282"/>
      <c r="H20" s="282"/>
      <c r="I20" s="282"/>
      <c r="J20" s="282"/>
      <c r="K20" s="282"/>
      <c r="L20" s="282"/>
      <c r="M20" s="275"/>
    </row>
    <row r="21" spans="1:13" ht="14.4">
      <c r="A21" s="278"/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5"/>
    </row>
    <row r="22" spans="1:13" ht="14.4">
      <c r="A22" s="278"/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5"/>
    </row>
    <row r="23" spans="1:13" ht="14.4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5"/>
    </row>
    <row r="24" spans="1:13" ht="14.4">
      <c r="A24" s="278"/>
      <c r="B24" s="278"/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75"/>
    </row>
    <row r="25" spans="1:13" ht="14.4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5"/>
    </row>
    <row r="26" spans="1:13" ht="14.4">
      <c r="A26" s="278"/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5"/>
    </row>
    <row r="27" spans="1:13" ht="14.4">
      <c r="A27" s="278"/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275"/>
    </row>
    <row r="28" spans="1:13" ht="14.4">
      <c r="A28" s="278"/>
      <c r="B28" s="278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75"/>
    </row>
    <row r="29" spans="1:13" ht="14.4">
      <c r="A29" s="278"/>
      <c r="B29" s="278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275"/>
    </row>
    <row r="30" spans="1:13" ht="14.4">
      <c r="A30" s="278"/>
      <c r="B30" s="278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5"/>
    </row>
    <row r="31" spans="1:13" ht="14.4">
      <c r="A31" s="278"/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5"/>
    </row>
    <row r="32" spans="1:13" ht="14.4">
      <c r="A32" s="278"/>
      <c r="B32" s="278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275"/>
    </row>
    <row r="33" spans="1:13" ht="14.4">
      <c r="A33" s="278"/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5"/>
    </row>
    <row r="34" spans="1:13" ht="14.4">
      <c r="A34" s="278"/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5"/>
    </row>
    <row r="35" spans="1:13" ht="14.4">
      <c r="A35" s="278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5"/>
    </row>
    <row r="36" spans="1:13" ht="14.4">
      <c r="A36" s="278"/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5"/>
    </row>
    <row r="37" spans="1:13" ht="14.4">
      <c r="A37" s="278"/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5"/>
    </row>
    <row r="38" spans="1:13" ht="14.4">
      <c r="A38" s="278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5"/>
    </row>
    <row r="39" spans="1:13" ht="14.4">
      <c r="A39" s="278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5"/>
    </row>
    <row r="40" spans="1:13" ht="14.4">
      <c r="A40" s="278"/>
      <c r="B40" s="278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5"/>
    </row>
    <row r="41" spans="1:13" ht="14.4">
      <c r="A41" s="278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5"/>
    </row>
    <row r="42" spans="1:13" ht="14.4">
      <c r="A42" s="278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5"/>
    </row>
    <row r="43" spans="1:13" ht="14.4">
      <c r="A43" s="278"/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275"/>
    </row>
    <row r="44" spans="1:13" ht="14.4">
      <c r="A44" s="278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5"/>
    </row>
    <row r="45" spans="1:13" ht="14.4">
      <c r="A45" s="278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275"/>
    </row>
    <row r="46" spans="1:13" ht="14.4">
      <c r="A46" s="278"/>
      <c r="B46" s="278"/>
      <c r="C46" s="278"/>
      <c r="D46" s="278"/>
      <c r="E46" s="278"/>
      <c r="F46" s="278"/>
      <c r="G46" s="278"/>
      <c r="H46" s="278"/>
      <c r="I46" s="278"/>
      <c r="J46" s="278"/>
      <c r="K46" s="278"/>
      <c r="L46" s="278"/>
      <c r="M46" s="275"/>
    </row>
    <row r="47" spans="1:13" ht="14.4">
      <c r="A47" s="278"/>
      <c r="B47" s="278"/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275"/>
    </row>
    <row r="48" spans="1:13" ht="14.4">
      <c r="A48" s="278"/>
      <c r="B48" s="278"/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5"/>
    </row>
    <row r="49" spans="1:13" ht="14.4">
      <c r="A49" s="278"/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275"/>
    </row>
    <row r="50" spans="1:13" ht="14.4">
      <c r="A50" s="278"/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5"/>
    </row>
    <row r="51" spans="1:13" ht="14.4">
      <c r="A51" s="278"/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275"/>
    </row>
    <row r="52" spans="1:13" ht="14.4">
      <c r="A52" s="278"/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5"/>
    </row>
    <row r="53" spans="1:13" ht="14.4">
      <c r="A53" s="278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5"/>
    </row>
    <row r="54" spans="1:13" ht="14.4">
      <c r="A54" s="278"/>
      <c r="B54" s="278"/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275"/>
    </row>
    <row r="55" spans="1:13" ht="14.4">
      <c r="A55" s="278"/>
      <c r="B55" s="278"/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5"/>
    </row>
    <row r="56" spans="1:13" ht="15.6">
      <c r="A56" s="278"/>
      <c r="B56" s="278"/>
      <c r="C56" s="278"/>
      <c r="D56" s="278"/>
      <c r="E56" s="278"/>
      <c r="F56" s="278"/>
      <c r="G56" s="278"/>
      <c r="H56" s="278"/>
      <c r="I56" s="278"/>
      <c r="J56" s="278"/>
      <c r="K56" s="278"/>
      <c r="L56" s="283"/>
      <c r="M56" s="275"/>
    </row>
    <row r="57" spans="1:13" ht="14.4">
      <c r="A57" s="275"/>
      <c r="B57" s="275"/>
      <c r="C57" s="275"/>
      <c r="D57" s="275"/>
      <c r="E57" s="275"/>
      <c r="F57" s="275"/>
      <c r="G57" s="275"/>
      <c r="H57" s="275"/>
      <c r="I57" s="275"/>
      <c r="J57" s="275"/>
      <c r="K57" s="275"/>
      <c r="L57" s="275"/>
      <c r="M57" s="275"/>
    </row>
    <row r="58" spans="1:13" ht="14.4">
      <c r="A58" s="275"/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L58" s="275"/>
      <c r="M58" s="275"/>
    </row>
    <row r="59" spans="1:13" ht="14.4">
      <c r="A59" s="275"/>
      <c r="B59" s="275"/>
      <c r="C59" s="275"/>
      <c r="D59" s="275"/>
      <c r="E59" s="275"/>
      <c r="F59" s="275"/>
      <c r="G59" s="275"/>
      <c r="H59" s="275"/>
      <c r="I59" s="275"/>
      <c r="J59" s="275"/>
      <c r="K59" s="275"/>
      <c r="L59" s="275"/>
      <c r="M59" s="275"/>
    </row>
    <row r="60" spans="1:13" ht="14.4">
      <c r="A60" s="275"/>
      <c r="B60" s="275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</row>
    <row r="61" spans="1:13" ht="14.4">
      <c r="A61" s="275"/>
      <c r="B61" s="275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</row>
    <row r="62" spans="1:13" ht="14.4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84"/>
      <c r="M62" s="284"/>
    </row>
    <row r="63" spans="1:13" ht="14.4">
      <c r="A63" s="275"/>
      <c r="B63" s="275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</row>
  </sheetData>
  <mergeCells count="6">
    <mergeCell ref="E11:K11"/>
    <mergeCell ref="B17:C18"/>
    <mergeCell ref="E17:L18"/>
    <mergeCell ref="B19:D20"/>
    <mergeCell ref="E19:L20"/>
    <mergeCell ref="L62:M62"/>
  </mergeCells>
  <pageMargins left="0.7" right="0.7" top="0.78740157499999996" bottom="0.78740157499999996" header="0.3" footer="0.3"/>
  <pageSetup paperSize="9" scale="8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BM366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106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2617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ROUND(J132,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ROUND((SUM(BE132:BE365)),  2)</f>
        <v>0</v>
      </c>
      <c r="G33" s="33"/>
      <c r="H33" s="33"/>
      <c r="I33" s="108">
        <v>0.21</v>
      </c>
      <c r="J33" s="107">
        <f>ROUND(((SUM(BE132:BE365))*I33),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ROUND((SUM(BF132:BF365)),  2)</f>
        <v>0</v>
      </c>
      <c r="G34" s="33"/>
      <c r="H34" s="33"/>
      <c r="I34" s="108">
        <v>0.15</v>
      </c>
      <c r="J34" s="107">
        <f>ROUND(((SUM(BF132:BF365))*I34),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ROUND((SUM(BG132:BG365)),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ROUND((SUM(BH132:BH365)),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ROUND((SUM(BI132:BI365)),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07 - Elektroinstalace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J132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2:12" s="9" customFormat="1" ht="24.9" customHeight="1">
      <c r="B97" s="127"/>
      <c r="D97" s="128" t="s">
        <v>2618</v>
      </c>
      <c r="E97" s="129"/>
      <c r="F97" s="129"/>
      <c r="G97" s="129"/>
      <c r="H97" s="129"/>
      <c r="I97" s="130"/>
      <c r="J97" s="131">
        <f>J133</f>
        <v>0</v>
      </c>
      <c r="L97" s="127"/>
    </row>
    <row r="98" spans="2:12" s="10" customFormat="1" ht="19.95" customHeight="1">
      <c r="B98" s="132"/>
      <c r="D98" s="133" t="s">
        <v>2619</v>
      </c>
      <c r="E98" s="134"/>
      <c r="F98" s="134"/>
      <c r="G98" s="134"/>
      <c r="H98" s="134"/>
      <c r="I98" s="135"/>
      <c r="J98" s="136">
        <f>J134</f>
        <v>0</v>
      </c>
      <c r="L98" s="132"/>
    </row>
    <row r="99" spans="2:12" s="10" customFormat="1" ht="19.95" customHeight="1">
      <c r="B99" s="132"/>
      <c r="D99" s="133" t="s">
        <v>2620</v>
      </c>
      <c r="E99" s="134"/>
      <c r="F99" s="134"/>
      <c r="G99" s="134"/>
      <c r="H99" s="134"/>
      <c r="I99" s="135"/>
      <c r="J99" s="136">
        <f>J177</f>
        <v>0</v>
      </c>
      <c r="L99" s="132"/>
    </row>
    <row r="100" spans="2:12" s="10" customFormat="1" ht="19.95" customHeight="1">
      <c r="B100" s="132"/>
      <c r="D100" s="133" t="s">
        <v>2621</v>
      </c>
      <c r="E100" s="134"/>
      <c r="F100" s="134"/>
      <c r="G100" s="134"/>
      <c r="H100" s="134"/>
      <c r="I100" s="135"/>
      <c r="J100" s="136">
        <f>J201</f>
        <v>0</v>
      </c>
      <c r="L100" s="132"/>
    </row>
    <row r="101" spans="2:12" s="10" customFormat="1" ht="19.95" customHeight="1">
      <c r="B101" s="132"/>
      <c r="D101" s="133" t="s">
        <v>2622</v>
      </c>
      <c r="E101" s="134"/>
      <c r="F101" s="134"/>
      <c r="G101" s="134"/>
      <c r="H101" s="134"/>
      <c r="I101" s="135"/>
      <c r="J101" s="136">
        <f>J213</f>
        <v>0</v>
      </c>
      <c r="L101" s="132"/>
    </row>
    <row r="102" spans="2:12" s="10" customFormat="1" ht="19.95" customHeight="1">
      <c r="B102" s="132"/>
      <c r="D102" s="133" t="s">
        <v>2623</v>
      </c>
      <c r="E102" s="134"/>
      <c r="F102" s="134"/>
      <c r="G102" s="134"/>
      <c r="H102" s="134"/>
      <c r="I102" s="135"/>
      <c r="J102" s="136">
        <f>J221</f>
        <v>0</v>
      </c>
      <c r="L102" s="132"/>
    </row>
    <row r="103" spans="2:12" s="10" customFormat="1" ht="19.95" customHeight="1">
      <c r="B103" s="132"/>
      <c r="D103" s="133" t="s">
        <v>2624</v>
      </c>
      <c r="E103" s="134"/>
      <c r="F103" s="134"/>
      <c r="G103" s="134"/>
      <c r="H103" s="134"/>
      <c r="I103" s="135"/>
      <c r="J103" s="136">
        <f>J235</f>
        <v>0</v>
      </c>
      <c r="L103" s="132"/>
    </row>
    <row r="104" spans="2:12" s="10" customFormat="1" ht="19.95" customHeight="1">
      <c r="B104" s="132"/>
      <c r="D104" s="133" t="s">
        <v>2625</v>
      </c>
      <c r="E104" s="134"/>
      <c r="F104" s="134"/>
      <c r="G104" s="134"/>
      <c r="H104" s="134"/>
      <c r="I104" s="135"/>
      <c r="J104" s="136">
        <f>J244</f>
        <v>0</v>
      </c>
      <c r="L104" s="132"/>
    </row>
    <row r="105" spans="2:12" s="10" customFormat="1" ht="19.95" customHeight="1">
      <c r="B105" s="132"/>
      <c r="D105" s="133" t="s">
        <v>2626</v>
      </c>
      <c r="E105" s="134"/>
      <c r="F105" s="134"/>
      <c r="G105" s="134"/>
      <c r="H105" s="134"/>
      <c r="I105" s="135"/>
      <c r="J105" s="136">
        <f>J268</f>
        <v>0</v>
      </c>
      <c r="L105" s="132"/>
    </row>
    <row r="106" spans="2:12" s="10" customFormat="1" ht="19.95" customHeight="1">
      <c r="B106" s="132"/>
      <c r="D106" s="133" t="s">
        <v>2627</v>
      </c>
      <c r="E106" s="134"/>
      <c r="F106" s="134"/>
      <c r="G106" s="134"/>
      <c r="H106" s="134"/>
      <c r="I106" s="135"/>
      <c r="J106" s="136">
        <f>J283</f>
        <v>0</v>
      </c>
      <c r="L106" s="132"/>
    </row>
    <row r="107" spans="2:12" s="10" customFormat="1" ht="19.95" customHeight="1">
      <c r="B107" s="132"/>
      <c r="D107" s="133" t="s">
        <v>2628</v>
      </c>
      <c r="E107" s="134"/>
      <c r="F107" s="134"/>
      <c r="G107" s="134"/>
      <c r="H107" s="134"/>
      <c r="I107" s="135"/>
      <c r="J107" s="136">
        <f>J297</f>
        <v>0</v>
      </c>
      <c r="L107" s="132"/>
    </row>
    <row r="108" spans="2:12" s="10" customFormat="1" ht="19.95" customHeight="1">
      <c r="B108" s="132"/>
      <c r="D108" s="133" t="s">
        <v>2629</v>
      </c>
      <c r="E108" s="134"/>
      <c r="F108" s="134"/>
      <c r="G108" s="134"/>
      <c r="H108" s="134"/>
      <c r="I108" s="135"/>
      <c r="J108" s="136">
        <f>J310</f>
        <v>0</v>
      </c>
      <c r="L108" s="132"/>
    </row>
    <row r="109" spans="2:12" s="10" customFormat="1" ht="19.95" customHeight="1">
      <c r="B109" s="132"/>
      <c r="D109" s="133" t="s">
        <v>2630</v>
      </c>
      <c r="E109" s="134"/>
      <c r="F109" s="134"/>
      <c r="G109" s="134"/>
      <c r="H109" s="134"/>
      <c r="I109" s="135"/>
      <c r="J109" s="136">
        <f>J324</f>
        <v>0</v>
      </c>
      <c r="L109" s="132"/>
    </row>
    <row r="110" spans="2:12" s="10" customFormat="1" ht="19.95" customHeight="1">
      <c r="B110" s="132"/>
      <c r="D110" s="133" t="s">
        <v>2631</v>
      </c>
      <c r="E110" s="134"/>
      <c r="F110" s="134"/>
      <c r="G110" s="134"/>
      <c r="H110" s="134"/>
      <c r="I110" s="135"/>
      <c r="J110" s="136">
        <f>J331</f>
        <v>0</v>
      </c>
      <c r="L110" s="132"/>
    </row>
    <row r="111" spans="2:12" s="10" customFormat="1" ht="19.95" customHeight="1">
      <c r="B111" s="132"/>
      <c r="D111" s="133" t="s">
        <v>2632</v>
      </c>
      <c r="E111" s="134"/>
      <c r="F111" s="134"/>
      <c r="G111" s="134"/>
      <c r="H111" s="134"/>
      <c r="I111" s="135"/>
      <c r="J111" s="136">
        <f>J343</f>
        <v>0</v>
      </c>
      <c r="L111" s="132"/>
    </row>
    <row r="112" spans="2:12" s="10" customFormat="1" ht="19.95" customHeight="1">
      <c r="B112" s="132"/>
      <c r="D112" s="133" t="s">
        <v>2633</v>
      </c>
      <c r="E112" s="134"/>
      <c r="F112" s="134"/>
      <c r="G112" s="134"/>
      <c r="H112" s="134"/>
      <c r="I112" s="135"/>
      <c r="J112" s="136">
        <f>J356</f>
        <v>0</v>
      </c>
      <c r="L112" s="132"/>
    </row>
    <row r="113" spans="1:31" s="2" customFormat="1" ht="21.75" customHeight="1">
      <c r="A113" s="33"/>
      <c r="B113" s="34"/>
      <c r="C113" s="33"/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31" s="2" customFormat="1" ht="6.9" customHeight="1">
      <c r="A114" s="33"/>
      <c r="B114" s="48"/>
      <c r="C114" s="49"/>
      <c r="D114" s="49"/>
      <c r="E114" s="49"/>
      <c r="F114" s="49"/>
      <c r="G114" s="49"/>
      <c r="H114" s="49"/>
      <c r="I114" s="121"/>
      <c r="J114" s="49"/>
      <c r="K114" s="49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8" spans="1:31" s="2" customFormat="1" ht="6.9" customHeight="1">
      <c r="A118" s="33"/>
      <c r="B118" s="50"/>
      <c r="C118" s="51"/>
      <c r="D118" s="51"/>
      <c r="E118" s="51"/>
      <c r="F118" s="51"/>
      <c r="G118" s="51"/>
      <c r="H118" s="51"/>
      <c r="I118" s="122"/>
      <c r="J118" s="51"/>
      <c r="K118" s="51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31" s="2" customFormat="1" ht="24.9" customHeight="1">
      <c r="A119" s="33"/>
      <c r="B119" s="34"/>
      <c r="C119" s="22" t="s">
        <v>138</v>
      </c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31" s="2" customFormat="1" ht="6.9" customHeight="1">
      <c r="A120" s="33"/>
      <c r="B120" s="34"/>
      <c r="C120" s="33"/>
      <c r="D120" s="33"/>
      <c r="E120" s="33"/>
      <c r="F120" s="33"/>
      <c r="G120" s="33"/>
      <c r="H120" s="3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12" customHeight="1">
      <c r="A121" s="33"/>
      <c r="B121" s="34"/>
      <c r="C121" s="28" t="s">
        <v>16</v>
      </c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16.5" customHeight="1">
      <c r="A122" s="33"/>
      <c r="B122" s="34"/>
      <c r="C122" s="33"/>
      <c r="D122" s="33"/>
      <c r="E122" s="271" t="str">
        <f>E7</f>
        <v>Rekonstrukce domu Chopin - objekt B a D</v>
      </c>
      <c r="F122" s="272"/>
      <c r="G122" s="272"/>
      <c r="H122" s="272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2" customHeight="1">
      <c r="A123" s="33"/>
      <c r="B123" s="34"/>
      <c r="C123" s="28" t="s">
        <v>120</v>
      </c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6.5" customHeight="1">
      <c r="A124" s="33"/>
      <c r="B124" s="34"/>
      <c r="C124" s="33"/>
      <c r="D124" s="33"/>
      <c r="E124" s="251" t="str">
        <f>E9</f>
        <v>SO 07 - Elektroinstalace</v>
      </c>
      <c r="F124" s="273"/>
      <c r="G124" s="273"/>
      <c r="H124" s="273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6.9" customHeight="1">
      <c r="A125" s="33"/>
      <c r="B125" s="34"/>
      <c r="C125" s="33"/>
      <c r="D125" s="33"/>
      <c r="E125" s="33"/>
      <c r="F125" s="33"/>
      <c r="G125" s="33"/>
      <c r="H125" s="3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12" customHeight="1">
      <c r="A126" s="33"/>
      <c r="B126" s="34"/>
      <c r="C126" s="28" t="s">
        <v>20</v>
      </c>
      <c r="D126" s="33"/>
      <c r="E126" s="33"/>
      <c r="F126" s="26" t="str">
        <f>F12</f>
        <v>Hlavní tř. 47, 353 01 Mariánské Lázně</v>
      </c>
      <c r="G126" s="33"/>
      <c r="H126" s="33"/>
      <c r="I126" s="98" t="s">
        <v>22</v>
      </c>
      <c r="J126" s="56">
        <f>IF(J12="","",J12)</f>
        <v>0</v>
      </c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6.9" customHeight="1">
      <c r="A127" s="33"/>
      <c r="B127" s="34"/>
      <c r="C127" s="33"/>
      <c r="D127" s="33"/>
      <c r="E127" s="33"/>
      <c r="F127" s="33"/>
      <c r="G127" s="33"/>
      <c r="H127" s="33"/>
      <c r="I127" s="97"/>
      <c r="J127" s="33"/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27.9" customHeight="1">
      <c r="A128" s="33"/>
      <c r="B128" s="34"/>
      <c r="C128" s="28" t="s">
        <v>23</v>
      </c>
      <c r="D128" s="33"/>
      <c r="E128" s="33"/>
      <c r="F128" s="26" t="str">
        <f>E15</f>
        <v>Město Mariánské Lázně</v>
      </c>
      <c r="G128" s="33"/>
      <c r="H128" s="33"/>
      <c r="I128" s="98" t="s">
        <v>31</v>
      </c>
      <c r="J128" s="31" t="str">
        <f>E21</f>
        <v>Ing. arch. Ondřej Tuček</v>
      </c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15.15" customHeight="1">
      <c r="A129" s="33"/>
      <c r="B129" s="34"/>
      <c r="C129" s="28" t="s">
        <v>29</v>
      </c>
      <c r="D129" s="33"/>
      <c r="E129" s="33"/>
      <c r="F129" s="26" t="str">
        <f>IF(E18="","",E18)</f>
        <v>Vyplň údaj</v>
      </c>
      <c r="G129" s="33"/>
      <c r="H129" s="33"/>
      <c r="I129" s="98" t="s">
        <v>35</v>
      </c>
      <c r="J129" s="31" t="str">
        <f>E24</f>
        <v>Vyplň údaj</v>
      </c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0.35" customHeight="1">
      <c r="A130" s="33"/>
      <c r="B130" s="34"/>
      <c r="C130" s="33"/>
      <c r="D130" s="33"/>
      <c r="E130" s="33"/>
      <c r="F130" s="33"/>
      <c r="G130" s="33"/>
      <c r="H130" s="33"/>
      <c r="I130" s="97"/>
      <c r="J130" s="33"/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11" customFormat="1" ht="29.25" customHeight="1">
      <c r="A131" s="137"/>
      <c r="B131" s="138"/>
      <c r="C131" s="139" t="s">
        <v>139</v>
      </c>
      <c r="D131" s="140" t="s">
        <v>63</v>
      </c>
      <c r="E131" s="140" t="s">
        <v>59</v>
      </c>
      <c r="F131" s="140" t="s">
        <v>60</v>
      </c>
      <c r="G131" s="140" t="s">
        <v>140</v>
      </c>
      <c r="H131" s="140" t="s">
        <v>141</v>
      </c>
      <c r="I131" s="141" t="s">
        <v>142</v>
      </c>
      <c r="J131" s="140" t="s">
        <v>125</v>
      </c>
      <c r="K131" s="142" t="s">
        <v>143</v>
      </c>
      <c r="L131" s="143"/>
      <c r="M131" s="63" t="s">
        <v>1</v>
      </c>
      <c r="N131" s="64" t="s">
        <v>42</v>
      </c>
      <c r="O131" s="64" t="s">
        <v>144</v>
      </c>
      <c r="P131" s="64" t="s">
        <v>145</v>
      </c>
      <c r="Q131" s="64" t="s">
        <v>146</v>
      </c>
      <c r="R131" s="64" t="s">
        <v>147</v>
      </c>
      <c r="S131" s="64" t="s">
        <v>148</v>
      </c>
      <c r="T131" s="65" t="s">
        <v>149</v>
      </c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</row>
    <row r="132" spans="1:65" s="2" customFormat="1" ht="22.8" customHeight="1">
      <c r="A132" s="33"/>
      <c r="B132" s="34"/>
      <c r="C132" s="70" t="s">
        <v>150</v>
      </c>
      <c r="D132" s="33"/>
      <c r="E132" s="33"/>
      <c r="F132" s="33"/>
      <c r="G132" s="33"/>
      <c r="H132" s="33"/>
      <c r="I132" s="97"/>
      <c r="J132" s="144">
        <f>BK132</f>
        <v>0</v>
      </c>
      <c r="K132" s="33"/>
      <c r="L132" s="34"/>
      <c r="M132" s="66"/>
      <c r="N132" s="57"/>
      <c r="O132" s="67"/>
      <c r="P132" s="145">
        <f>P133</f>
        <v>0</v>
      </c>
      <c r="Q132" s="67"/>
      <c r="R132" s="145">
        <f>R133</f>
        <v>0</v>
      </c>
      <c r="S132" s="67"/>
      <c r="T132" s="146">
        <f>T133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T132" s="18" t="s">
        <v>77</v>
      </c>
      <c r="AU132" s="18" t="s">
        <v>127</v>
      </c>
      <c r="BK132" s="147">
        <f>BK133</f>
        <v>0</v>
      </c>
    </row>
    <row r="133" spans="1:65" s="12" customFormat="1" ht="25.95" customHeight="1">
      <c r="B133" s="148"/>
      <c r="D133" s="149" t="s">
        <v>77</v>
      </c>
      <c r="E133" s="150" t="s">
        <v>2634</v>
      </c>
      <c r="F133" s="150" t="s">
        <v>105</v>
      </c>
      <c r="I133" s="151"/>
      <c r="J133" s="152">
        <f>BK133</f>
        <v>0</v>
      </c>
      <c r="L133" s="148"/>
      <c r="M133" s="153"/>
      <c r="N133" s="154"/>
      <c r="O133" s="154"/>
      <c r="P133" s="155">
        <f>P134+P177+P201+P213+P221+P235+P244+P268+P283+P297+P310+P324+P331+P343+P356</f>
        <v>0</v>
      </c>
      <c r="Q133" s="154"/>
      <c r="R133" s="155">
        <f>R134+R177+R201+R213+R221+R235+R244+R268+R283+R297+R310+R324+R331+R343+R356</f>
        <v>0</v>
      </c>
      <c r="S133" s="154"/>
      <c r="T133" s="156">
        <f>T134+T177+T201+T213+T221+T235+T244+T268+T283+T297+T310+T324+T331+T343+T356</f>
        <v>0</v>
      </c>
      <c r="AR133" s="149" t="s">
        <v>88</v>
      </c>
      <c r="AT133" s="157" t="s">
        <v>77</v>
      </c>
      <c r="AU133" s="157" t="s">
        <v>78</v>
      </c>
      <c r="AY133" s="149" t="s">
        <v>153</v>
      </c>
      <c r="BK133" s="158">
        <f>BK134+BK177+BK201+BK213+BK221+BK235+BK244+BK268+BK283+BK297+BK310+BK324+BK331+BK343+BK356</f>
        <v>0</v>
      </c>
    </row>
    <row r="134" spans="1:65" s="12" customFormat="1" ht="22.8" customHeight="1">
      <c r="B134" s="148"/>
      <c r="D134" s="149" t="s">
        <v>77</v>
      </c>
      <c r="E134" s="159" t="s">
        <v>2635</v>
      </c>
      <c r="F134" s="159" t="s">
        <v>2636</v>
      </c>
      <c r="I134" s="151"/>
      <c r="J134" s="160">
        <f>BK134</f>
        <v>0</v>
      </c>
      <c r="L134" s="148"/>
      <c r="M134" s="153"/>
      <c r="N134" s="154"/>
      <c r="O134" s="154"/>
      <c r="P134" s="155">
        <f>SUM(P135:P176)</f>
        <v>0</v>
      </c>
      <c r="Q134" s="154"/>
      <c r="R134" s="155">
        <f>SUM(R135:R176)</f>
        <v>0</v>
      </c>
      <c r="S134" s="154"/>
      <c r="T134" s="156">
        <f>SUM(T135:T176)</f>
        <v>0</v>
      </c>
      <c r="AR134" s="149" t="s">
        <v>86</v>
      </c>
      <c r="AT134" s="157" t="s">
        <v>77</v>
      </c>
      <c r="AU134" s="157" t="s">
        <v>86</v>
      </c>
      <c r="AY134" s="149" t="s">
        <v>153</v>
      </c>
      <c r="BK134" s="158">
        <f>SUM(BK135:BK176)</f>
        <v>0</v>
      </c>
    </row>
    <row r="135" spans="1:65" s="2" customFormat="1" ht="16.5" customHeight="1">
      <c r="A135" s="33"/>
      <c r="B135" s="161"/>
      <c r="C135" s="162" t="s">
        <v>86</v>
      </c>
      <c r="D135" s="162" t="s">
        <v>155</v>
      </c>
      <c r="E135" s="163" t="s">
        <v>2637</v>
      </c>
      <c r="F135" s="164" t="s">
        <v>2638</v>
      </c>
      <c r="G135" s="165" t="s">
        <v>416</v>
      </c>
      <c r="H135" s="166">
        <v>100</v>
      </c>
      <c r="I135" s="167"/>
      <c r="J135" s="168">
        <f t="shared" ref="J135:J176" si="0">ROUND(I135*H135,2)</f>
        <v>0</v>
      </c>
      <c r="K135" s="164" t="s">
        <v>1</v>
      </c>
      <c r="L135" s="34"/>
      <c r="M135" s="169" t="s">
        <v>1</v>
      </c>
      <c r="N135" s="170" t="s">
        <v>43</v>
      </c>
      <c r="O135" s="59"/>
      <c r="P135" s="171">
        <f t="shared" ref="P135:P176" si="1">O135*H135</f>
        <v>0</v>
      </c>
      <c r="Q135" s="171">
        <v>0</v>
      </c>
      <c r="R135" s="171">
        <f t="shared" ref="R135:R176" si="2">Q135*H135</f>
        <v>0</v>
      </c>
      <c r="S135" s="171">
        <v>0</v>
      </c>
      <c r="T135" s="172">
        <f t="shared" ref="T135:T176" si="3"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159</v>
      </c>
      <c r="AT135" s="173" t="s">
        <v>155</v>
      </c>
      <c r="AU135" s="173" t="s">
        <v>88</v>
      </c>
      <c r="AY135" s="18" t="s">
        <v>153</v>
      </c>
      <c r="BE135" s="174">
        <f t="shared" ref="BE135:BE176" si="4">IF(N135="základní",J135,0)</f>
        <v>0</v>
      </c>
      <c r="BF135" s="174">
        <f t="shared" ref="BF135:BF176" si="5">IF(N135="snížená",J135,0)</f>
        <v>0</v>
      </c>
      <c r="BG135" s="174">
        <f t="shared" ref="BG135:BG176" si="6">IF(N135="zákl. přenesená",J135,0)</f>
        <v>0</v>
      </c>
      <c r="BH135" s="174">
        <f t="shared" ref="BH135:BH176" si="7">IF(N135="sníž. přenesená",J135,0)</f>
        <v>0</v>
      </c>
      <c r="BI135" s="174">
        <f t="shared" ref="BI135:BI176" si="8">IF(N135="nulová",J135,0)</f>
        <v>0</v>
      </c>
      <c r="BJ135" s="18" t="s">
        <v>86</v>
      </c>
      <c r="BK135" s="174">
        <f t="shared" ref="BK135:BK176" si="9">ROUND(I135*H135,2)</f>
        <v>0</v>
      </c>
      <c r="BL135" s="18" t="s">
        <v>159</v>
      </c>
      <c r="BM135" s="173" t="s">
        <v>2639</v>
      </c>
    </row>
    <row r="136" spans="1:65" s="2" customFormat="1" ht="16.5" customHeight="1">
      <c r="A136" s="33"/>
      <c r="B136" s="161"/>
      <c r="C136" s="162" t="s">
        <v>88</v>
      </c>
      <c r="D136" s="162" t="s">
        <v>155</v>
      </c>
      <c r="E136" s="163" t="s">
        <v>2640</v>
      </c>
      <c r="F136" s="164" t="s">
        <v>2641</v>
      </c>
      <c r="G136" s="165" t="s">
        <v>416</v>
      </c>
      <c r="H136" s="166">
        <v>100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43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159</v>
      </c>
      <c r="AT136" s="173" t="s">
        <v>155</v>
      </c>
      <c r="AU136" s="173" t="s">
        <v>88</v>
      </c>
      <c r="AY136" s="18" t="s">
        <v>153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86</v>
      </c>
      <c r="BK136" s="174">
        <f t="shared" si="9"/>
        <v>0</v>
      </c>
      <c r="BL136" s="18" t="s">
        <v>159</v>
      </c>
      <c r="BM136" s="173" t="s">
        <v>2642</v>
      </c>
    </row>
    <row r="137" spans="1:65" s="2" customFormat="1" ht="16.5" customHeight="1">
      <c r="A137" s="33"/>
      <c r="B137" s="161"/>
      <c r="C137" s="162" t="s">
        <v>169</v>
      </c>
      <c r="D137" s="162" t="s">
        <v>155</v>
      </c>
      <c r="E137" s="163" t="s">
        <v>2643</v>
      </c>
      <c r="F137" s="164" t="s">
        <v>2644</v>
      </c>
      <c r="G137" s="165" t="s">
        <v>416</v>
      </c>
      <c r="H137" s="166">
        <v>50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43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159</v>
      </c>
      <c r="AT137" s="173" t="s">
        <v>155</v>
      </c>
      <c r="AU137" s="173" t="s">
        <v>88</v>
      </c>
      <c r="AY137" s="18" t="s">
        <v>153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86</v>
      </c>
      <c r="BK137" s="174">
        <f t="shared" si="9"/>
        <v>0</v>
      </c>
      <c r="BL137" s="18" t="s">
        <v>159</v>
      </c>
      <c r="BM137" s="173" t="s">
        <v>2645</v>
      </c>
    </row>
    <row r="138" spans="1:65" s="2" customFormat="1" ht="16.5" customHeight="1">
      <c r="A138" s="33"/>
      <c r="B138" s="161"/>
      <c r="C138" s="162" t="s">
        <v>159</v>
      </c>
      <c r="D138" s="162" t="s">
        <v>155</v>
      </c>
      <c r="E138" s="163" t="s">
        <v>2646</v>
      </c>
      <c r="F138" s="164" t="s">
        <v>2647</v>
      </c>
      <c r="G138" s="165" t="s">
        <v>416</v>
      </c>
      <c r="H138" s="166">
        <v>20</v>
      </c>
      <c r="I138" s="167"/>
      <c r="J138" s="168">
        <f t="shared" si="0"/>
        <v>0</v>
      </c>
      <c r="K138" s="164" t="s">
        <v>1</v>
      </c>
      <c r="L138" s="34"/>
      <c r="M138" s="169" t="s">
        <v>1</v>
      </c>
      <c r="N138" s="170" t="s">
        <v>43</v>
      </c>
      <c r="O138" s="59"/>
      <c r="P138" s="171">
        <f t="shared" si="1"/>
        <v>0</v>
      </c>
      <c r="Q138" s="171">
        <v>0</v>
      </c>
      <c r="R138" s="171">
        <f t="shared" si="2"/>
        <v>0</v>
      </c>
      <c r="S138" s="171">
        <v>0</v>
      </c>
      <c r="T138" s="172">
        <f t="shared" si="3"/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159</v>
      </c>
      <c r="AT138" s="173" t="s">
        <v>155</v>
      </c>
      <c r="AU138" s="173" t="s">
        <v>88</v>
      </c>
      <c r="AY138" s="18" t="s">
        <v>153</v>
      </c>
      <c r="BE138" s="174">
        <f t="shared" si="4"/>
        <v>0</v>
      </c>
      <c r="BF138" s="174">
        <f t="shared" si="5"/>
        <v>0</v>
      </c>
      <c r="BG138" s="174">
        <f t="shared" si="6"/>
        <v>0</v>
      </c>
      <c r="BH138" s="174">
        <f t="shared" si="7"/>
        <v>0</v>
      </c>
      <c r="BI138" s="174">
        <f t="shared" si="8"/>
        <v>0</v>
      </c>
      <c r="BJ138" s="18" t="s">
        <v>86</v>
      </c>
      <c r="BK138" s="174">
        <f t="shared" si="9"/>
        <v>0</v>
      </c>
      <c r="BL138" s="18" t="s">
        <v>159</v>
      </c>
      <c r="BM138" s="173" t="s">
        <v>2648</v>
      </c>
    </row>
    <row r="139" spans="1:65" s="2" customFormat="1" ht="16.5" customHeight="1">
      <c r="A139" s="33"/>
      <c r="B139" s="161"/>
      <c r="C139" s="162" t="s">
        <v>178</v>
      </c>
      <c r="D139" s="162" t="s">
        <v>155</v>
      </c>
      <c r="E139" s="163" t="s">
        <v>2649</v>
      </c>
      <c r="F139" s="164" t="s">
        <v>2650</v>
      </c>
      <c r="G139" s="165" t="s">
        <v>416</v>
      </c>
      <c r="H139" s="166">
        <v>55</v>
      </c>
      <c r="I139" s="167"/>
      <c r="J139" s="168">
        <f t="shared" si="0"/>
        <v>0</v>
      </c>
      <c r="K139" s="164" t="s">
        <v>1</v>
      </c>
      <c r="L139" s="34"/>
      <c r="M139" s="169" t="s">
        <v>1</v>
      </c>
      <c r="N139" s="170" t="s">
        <v>43</v>
      </c>
      <c r="O139" s="59"/>
      <c r="P139" s="171">
        <f t="shared" si="1"/>
        <v>0</v>
      </c>
      <c r="Q139" s="171">
        <v>0</v>
      </c>
      <c r="R139" s="171">
        <f t="shared" si="2"/>
        <v>0</v>
      </c>
      <c r="S139" s="171">
        <v>0</v>
      </c>
      <c r="T139" s="172">
        <f t="shared" si="3"/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159</v>
      </c>
      <c r="AT139" s="173" t="s">
        <v>155</v>
      </c>
      <c r="AU139" s="173" t="s">
        <v>88</v>
      </c>
      <c r="AY139" s="18" t="s">
        <v>153</v>
      </c>
      <c r="BE139" s="174">
        <f t="shared" si="4"/>
        <v>0</v>
      </c>
      <c r="BF139" s="174">
        <f t="shared" si="5"/>
        <v>0</v>
      </c>
      <c r="BG139" s="174">
        <f t="shared" si="6"/>
        <v>0</v>
      </c>
      <c r="BH139" s="174">
        <f t="shared" si="7"/>
        <v>0</v>
      </c>
      <c r="BI139" s="174">
        <f t="shared" si="8"/>
        <v>0</v>
      </c>
      <c r="BJ139" s="18" t="s">
        <v>86</v>
      </c>
      <c r="BK139" s="174">
        <f t="shared" si="9"/>
        <v>0</v>
      </c>
      <c r="BL139" s="18" t="s">
        <v>159</v>
      </c>
      <c r="BM139" s="173" t="s">
        <v>2651</v>
      </c>
    </row>
    <row r="140" spans="1:65" s="2" customFormat="1" ht="16.5" customHeight="1">
      <c r="A140" s="33"/>
      <c r="B140" s="161"/>
      <c r="C140" s="162" t="s">
        <v>182</v>
      </c>
      <c r="D140" s="162" t="s">
        <v>155</v>
      </c>
      <c r="E140" s="163" t="s">
        <v>2652</v>
      </c>
      <c r="F140" s="164" t="s">
        <v>2653</v>
      </c>
      <c r="G140" s="165" t="s">
        <v>505</v>
      </c>
      <c r="H140" s="166">
        <v>127</v>
      </c>
      <c r="I140" s="167"/>
      <c r="J140" s="168">
        <f t="shared" si="0"/>
        <v>0</v>
      </c>
      <c r="K140" s="164" t="s">
        <v>1</v>
      </c>
      <c r="L140" s="34"/>
      <c r="M140" s="169" t="s">
        <v>1</v>
      </c>
      <c r="N140" s="170" t="s">
        <v>43</v>
      </c>
      <c r="O140" s="59"/>
      <c r="P140" s="171">
        <f t="shared" si="1"/>
        <v>0</v>
      </c>
      <c r="Q140" s="171">
        <v>0</v>
      </c>
      <c r="R140" s="171">
        <f t="shared" si="2"/>
        <v>0</v>
      </c>
      <c r="S140" s="171">
        <v>0</v>
      </c>
      <c r="T140" s="172">
        <f t="shared" si="3"/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173" t="s">
        <v>159</v>
      </c>
      <c r="AT140" s="173" t="s">
        <v>155</v>
      </c>
      <c r="AU140" s="173" t="s">
        <v>88</v>
      </c>
      <c r="AY140" s="18" t="s">
        <v>153</v>
      </c>
      <c r="BE140" s="174">
        <f t="shared" si="4"/>
        <v>0</v>
      </c>
      <c r="BF140" s="174">
        <f t="shared" si="5"/>
        <v>0</v>
      </c>
      <c r="BG140" s="174">
        <f t="shared" si="6"/>
        <v>0</v>
      </c>
      <c r="BH140" s="174">
        <f t="shared" si="7"/>
        <v>0</v>
      </c>
      <c r="BI140" s="174">
        <f t="shared" si="8"/>
        <v>0</v>
      </c>
      <c r="BJ140" s="18" t="s">
        <v>86</v>
      </c>
      <c r="BK140" s="174">
        <f t="shared" si="9"/>
        <v>0</v>
      </c>
      <c r="BL140" s="18" t="s">
        <v>159</v>
      </c>
      <c r="BM140" s="173" t="s">
        <v>2654</v>
      </c>
    </row>
    <row r="141" spans="1:65" s="2" customFormat="1" ht="16.5" customHeight="1">
      <c r="A141" s="33"/>
      <c r="B141" s="161"/>
      <c r="C141" s="162" t="s">
        <v>186</v>
      </c>
      <c r="D141" s="162" t="s">
        <v>155</v>
      </c>
      <c r="E141" s="163" t="s">
        <v>2655</v>
      </c>
      <c r="F141" s="164" t="s">
        <v>2656</v>
      </c>
      <c r="G141" s="165" t="s">
        <v>505</v>
      </c>
      <c r="H141" s="166">
        <v>76</v>
      </c>
      <c r="I141" s="167"/>
      <c r="J141" s="168">
        <f t="shared" si="0"/>
        <v>0</v>
      </c>
      <c r="K141" s="164" t="s">
        <v>1</v>
      </c>
      <c r="L141" s="34"/>
      <c r="M141" s="169" t="s">
        <v>1</v>
      </c>
      <c r="N141" s="170" t="s">
        <v>43</v>
      </c>
      <c r="O141" s="59"/>
      <c r="P141" s="171">
        <f t="shared" si="1"/>
        <v>0</v>
      </c>
      <c r="Q141" s="171">
        <v>0</v>
      </c>
      <c r="R141" s="171">
        <f t="shared" si="2"/>
        <v>0</v>
      </c>
      <c r="S141" s="171">
        <v>0</v>
      </c>
      <c r="T141" s="172">
        <f t="shared" si="3"/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159</v>
      </c>
      <c r="AT141" s="173" t="s">
        <v>155</v>
      </c>
      <c r="AU141" s="173" t="s">
        <v>88</v>
      </c>
      <c r="AY141" s="18" t="s">
        <v>153</v>
      </c>
      <c r="BE141" s="174">
        <f t="shared" si="4"/>
        <v>0</v>
      </c>
      <c r="BF141" s="174">
        <f t="shared" si="5"/>
        <v>0</v>
      </c>
      <c r="BG141" s="174">
        <f t="shared" si="6"/>
        <v>0</v>
      </c>
      <c r="BH141" s="174">
        <f t="shared" si="7"/>
        <v>0</v>
      </c>
      <c r="BI141" s="174">
        <f t="shared" si="8"/>
        <v>0</v>
      </c>
      <c r="BJ141" s="18" t="s">
        <v>86</v>
      </c>
      <c r="BK141" s="174">
        <f t="shared" si="9"/>
        <v>0</v>
      </c>
      <c r="BL141" s="18" t="s">
        <v>159</v>
      </c>
      <c r="BM141" s="173" t="s">
        <v>2657</v>
      </c>
    </row>
    <row r="142" spans="1:65" s="2" customFormat="1" ht="16.5" customHeight="1">
      <c r="A142" s="33"/>
      <c r="B142" s="161"/>
      <c r="C142" s="162" t="s">
        <v>195</v>
      </c>
      <c r="D142" s="162" t="s">
        <v>155</v>
      </c>
      <c r="E142" s="163" t="s">
        <v>2658</v>
      </c>
      <c r="F142" s="164" t="s">
        <v>2659</v>
      </c>
      <c r="G142" s="165" t="s">
        <v>505</v>
      </c>
      <c r="H142" s="166">
        <v>1</v>
      </c>
      <c r="I142" s="167"/>
      <c r="J142" s="168">
        <f t="shared" si="0"/>
        <v>0</v>
      </c>
      <c r="K142" s="164" t="s">
        <v>1</v>
      </c>
      <c r="L142" s="34"/>
      <c r="M142" s="169" t="s">
        <v>1</v>
      </c>
      <c r="N142" s="170" t="s">
        <v>43</v>
      </c>
      <c r="O142" s="59"/>
      <c r="P142" s="171">
        <f t="shared" si="1"/>
        <v>0</v>
      </c>
      <c r="Q142" s="171">
        <v>0</v>
      </c>
      <c r="R142" s="171">
        <f t="shared" si="2"/>
        <v>0</v>
      </c>
      <c r="S142" s="171">
        <v>0</v>
      </c>
      <c r="T142" s="172">
        <f t="shared" si="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159</v>
      </c>
      <c r="AT142" s="173" t="s">
        <v>155</v>
      </c>
      <c r="AU142" s="173" t="s">
        <v>88</v>
      </c>
      <c r="AY142" s="18" t="s">
        <v>153</v>
      </c>
      <c r="BE142" s="174">
        <f t="shared" si="4"/>
        <v>0</v>
      </c>
      <c r="BF142" s="174">
        <f t="shared" si="5"/>
        <v>0</v>
      </c>
      <c r="BG142" s="174">
        <f t="shared" si="6"/>
        <v>0</v>
      </c>
      <c r="BH142" s="174">
        <f t="shared" si="7"/>
        <v>0</v>
      </c>
      <c r="BI142" s="174">
        <f t="shared" si="8"/>
        <v>0</v>
      </c>
      <c r="BJ142" s="18" t="s">
        <v>86</v>
      </c>
      <c r="BK142" s="174">
        <f t="shared" si="9"/>
        <v>0</v>
      </c>
      <c r="BL142" s="18" t="s">
        <v>159</v>
      </c>
      <c r="BM142" s="173" t="s">
        <v>2660</v>
      </c>
    </row>
    <row r="143" spans="1:65" s="2" customFormat="1" ht="16.5" customHeight="1">
      <c r="A143" s="33"/>
      <c r="B143" s="161"/>
      <c r="C143" s="162" t="s">
        <v>193</v>
      </c>
      <c r="D143" s="162" t="s">
        <v>155</v>
      </c>
      <c r="E143" s="163" t="s">
        <v>2661</v>
      </c>
      <c r="F143" s="164" t="s">
        <v>2662</v>
      </c>
      <c r="G143" s="165" t="s">
        <v>505</v>
      </c>
      <c r="H143" s="166">
        <v>6</v>
      </c>
      <c r="I143" s="167"/>
      <c r="J143" s="168">
        <f t="shared" si="0"/>
        <v>0</v>
      </c>
      <c r="K143" s="164" t="s">
        <v>1</v>
      </c>
      <c r="L143" s="34"/>
      <c r="M143" s="169" t="s">
        <v>1</v>
      </c>
      <c r="N143" s="170" t="s">
        <v>43</v>
      </c>
      <c r="O143" s="59"/>
      <c r="P143" s="171">
        <f t="shared" si="1"/>
        <v>0</v>
      </c>
      <c r="Q143" s="171">
        <v>0</v>
      </c>
      <c r="R143" s="171">
        <f t="shared" si="2"/>
        <v>0</v>
      </c>
      <c r="S143" s="171">
        <v>0</v>
      </c>
      <c r="T143" s="172">
        <f t="shared" si="3"/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159</v>
      </c>
      <c r="AT143" s="173" t="s">
        <v>155</v>
      </c>
      <c r="AU143" s="173" t="s">
        <v>88</v>
      </c>
      <c r="AY143" s="18" t="s">
        <v>153</v>
      </c>
      <c r="BE143" s="174">
        <f t="shared" si="4"/>
        <v>0</v>
      </c>
      <c r="BF143" s="174">
        <f t="shared" si="5"/>
        <v>0</v>
      </c>
      <c r="BG143" s="174">
        <f t="shared" si="6"/>
        <v>0</v>
      </c>
      <c r="BH143" s="174">
        <f t="shared" si="7"/>
        <v>0</v>
      </c>
      <c r="BI143" s="174">
        <f t="shared" si="8"/>
        <v>0</v>
      </c>
      <c r="BJ143" s="18" t="s">
        <v>86</v>
      </c>
      <c r="BK143" s="174">
        <f t="shared" si="9"/>
        <v>0</v>
      </c>
      <c r="BL143" s="18" t="s">
        <v>159</v>
      </c>
      <c r="BM143" s="173" t="s">
        <v>2663</v>
      </c>
    </row>
    <row r="144" spans="1:65" s="2" customFormat="1" ht="16.5" customHeight="1">
      <c r="A144" s="33"/>
      <c r="B144" s="161"/>
      <c r="C144" s="162" t="s">
        <v>205</v>
      </c>
      <c r="D144" s="162" t="s">
        <v>155</v>
      </c>
      <c r="E144" s="163" t="s">
        <v>2664</v>
      </c>
      <c r="F144" s="164" t="s">
        <v>2665</v>
      </c>
      <c r="G144" s="165" t="s">
        <v>505</v>
      </c>
      <c r="H144" s="166">
        <v>3</v>
      </c>
      <c r="I144" s="167"/>
      <c r="J144" s="168">
        <f t="shared" si="0"/>
        <v>0</v>
      </c>
      <c r="K144" s="164" t="s">
        <v>1</v>
      </c>
      <c r="L144" s="34"/>
      <c r="M144" s="169" t="s">
        <v>1</v>
      </c>
      <c r="N144" s="170" t="s">
        <v>43</v>
      </c>
      <c r="O144" s="59"/>
      <c r="P144" s="171">
        <f t="shared" si="1"/>
        <v>0</v>
      </c>
      <c r="Q144" s="171">
        <v>0</v>
      </c>
      <c r="R144" s="171">
        <f t="shared" si="2"/>
        <v>0</v>
      </c>
      <c r="S144" s="171">
        <v>0</v>
      </c>
      <c r="T144" s="172">
        <f t="shared" si="3"/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159</v>
      </c>
      <c r="AT144" s="173" t="s">
        <v>155</v>
      </c>
      <c r="AU144" s="173" t="s">
        <v>88</v>
      </c>
      <c r="AY144" s="18" t="s">
        <v>153</v>
      </c>
      <c r="BE144" s="174">
        <f t="shared" si="4"/>
        <v>0</v>
      </c>
      <c r="BF144" s="174">
        <f t="shared" si="5"/>
        <v>0</v>
      </c>
      <c r="BG144" s="174">
        <f t="shared" si="6"/>
        <v>0</v>
      </c>
      <c r="BH144" s="174">
        <f t="shared" si="7"/>
        <v>0</v>
      </c>
      <c r="BI144" s="174">
        <f t="shared" si="8"/>
        <v>0</v>
      </c>
      <c r="BJ144" s="18" t="s">
        <v>86</v>
      </c>
      <c r="BK144" s="174">
        <f t="shared" si="9"/>
        <v>0</v>
      </c>
      <c r="BL144" s="18" t="s">
        <v>159</v>
      </c>
      <c r="BM144" s="173" t="s">
        <v>2666</v>
      </c>
    </row>
    <row r="145" spans="1:65" s="2" customFormat="1" ht="16.5" customHeight="1">
      <c r="A145" s="33"/>
      <c r="B145" s="161"/>
      <c r="C145" s="162" t="s">
        <v>214</v>
      </c>
      <c r="D145" s="162" t="s">
        <v>155</v>
      </c>
      <c r="E145" s="163" t="s">
        <v>2667</v>
      </c>
      <c r="F145" s="164" t="s">
        <v>2668</v>
      </c>
      <c r="G145" s="165" t="s">
        <v>505</v>
      </c>
      <c r="H145" s="166">
        <v>15</v>
      </c>
      <c r="I145" s="167"/>
      <c r="J145" s="168">
        <f t="shared" si="0"/>
        <v>0</v>
      </c>
      <c r="K145" s="164" t="s">
        <v>1</v>
      </c>
      <c r="L145" s="34"/>
      <c r="M145" s="169" t="s">
        <v>1</v>
      </c>
      <c r="N145" s="170" t="s">
        <v>43</v>
      </c>
      <c r="O145" s="59"/>
      <c r="P145" s="171">
        <f t="shared" si="1"/>
        <v>0</v>
      </c>
      <c r="Q145" s="171">
        <v>0</v>
      </c>
      <c r="R145" s="171">
        <f t="shared" si="2"/>
        <v>0</v>
      </c>
      <c r="S145" s="171">
        <v>0</v>
      </c>
      <c r="T145" s="172">
        <f t="shared" si="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159</v>
      </c>
      <c r="AT145" s="173" t="s">
        <v>155</v>
      </c>
      <c r="AU145" s="173" t="s">
        <v>88</v>
      </c>
      <c r="AY145" s="18" t="s">
        <v>153</v>
      </c>
      <c r="BE145" s="174">
        <f t="shared" si="4"/>
        <v>0</v>
      </c>
      <c r="BF145" s="174">
        <f t="shared" si="5"/>
        <v>0</v>
      </c>
      <c r="BG145" s="174">
        <f t="shared" si="6"/>
        <v>0</v>
      </c>
      <c r="BH145" s="174">
        <f t="shared" si="7"/>
        <v>0</v>
      </c>
      <c r="BI145" s="174">
        <f t="shared" si="8"/>
        <v>0</v>
      </c>
      <c r="BJ145" s="18" t="s">
        <v>86</v>
      </c>
      <c r="BK145" s="174">
        <f t="shared" si="9"/>
        <v>0</v>
      </c>
      <c r="BL145" s="18" t="s">
        <v>159</v>
      </c>
      <c r="BM145" s="173" t="s">
        <v>2669</v>
      </c>
    </row>
    <row r="146" spans="1:65" s="2" customFormat="1" ht="16.5" customHeight="1">
      <c r="A146" s="33"/>
      <c r="B146" s="161"/>
      <c r="C146" s="162" t="s">
        <v>219</v>
      </c>
      <c r="D146" s="162" t="s">
        <v>155</v>
      </c>
      <c r="E146" s="163" t="s">
        <v>2670</v>
      </c>
      <c r="F146" s="164" t="s">
        <v>2671</v>
      </c>
      <c r="G146" s="165" t="s">
        <v>505</v>
      </c>
      <c r="H146" s="166">
        <v>50</v>
      </c>
      <c r="I146" s="167"/>
      <c r="J146" s="168">
        <f t="shared" si="0"/>
        <v>0</v>
      </c>
      <c r="K146" s="164" t="s">
        <v>1</v>
      </c>
      <c r="L146" s="34"/>
      <c r="M146" s="169" t="s">
        <v>1</v>
      </c>
      <c r="N146" s="170" t="s">
        <v>43</v>
      </c>
      <c r="O146" s="59"/>
      <c r="P146" s="171">
        <f t="shared" si="1"/>
        <v>0</v>
      </c>
      <c r="Q146" s="171">
        <v>0</v>
      </c>
      <c r="R146" s="171">
        <f t="shared" si="2"/>
        <v>0</v>
      </c>
      <c r="S146" s="171">
        <v>0</v>
      </c>
      <c r="T146" s="172">
        <f t="shared" si="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159</v>
      </c>
      <c r="AT146" s="173" t="s">
        <v>155</v>
      </c>
      <c r="AU146" s="173" t="s">
        <v>88</v>
      </c>
      <c r="AY146" s="18" t="s">
        <v>153</v>
      </c>
      <c r="BE146" s="174">
        <f t="shared" si="4"/>
        <v>0</v>
      </c>
      <c r="BF146" s="174">
        <f t="shared" si="5"/>
        <v>0</v>
      </c>
      <c r="BG146" s="174">
        <f t="shared" si="6"/>
        <v>0</v>
      </c>
      <c r="BH146" s="174">
        <f t="shared" si="7"/>
        <v>0</v>
      </c>
      <c r="BI146" s="174">
        <f t="shared" si="8"/>
        <v>0</v>
      </c>
      <c r="BJ146" s="18" t="s">
        <v>86</v>
      </c>
      <c r="BK146" s="174">
        <f t="shared" si="9"/>
        <v>0</v>
      </c>
      <c r="BL146" s="18" t="s">
        <v>159</v>
      </c>
      <c r="BM146" s="173" t="s">
        <v>2672</v>
      </c>
    </row>
    <row r="147" spans="1:65" s="2" customFormat="1" ht="16.5" customHeight="1">
      <c r="A147" s="33"/>
      <c r="B147" s="161"/>
      <c r="C147" s="162" t="s">
        <v>224</v>
      </c>
      <c r="D147" s="162" t="s">
        <v>155</v>
      </c>
      <c r="E147" s="163" t="s">
        <v>2673</v>
      </c>
      <c r="F147" s="164" t="s">
        <v>2674</v>
      </c>
      <c r="G147" s="165" t="s">
        <v>505</v>
      </c>
      <c r="H147" s="166">
        <v>4</v>
      </c>
      <c r="I147" s="167"/>
      <c r="J147" s="168">
        <f t="shared" si="0"/>
        <v>0</v>
      </c>
      <c r="K147" s="164" t="s">
        <v>1</v>
      </c>
      <c r="L147" s="34"/>
      <c r="M147" s="169" t="s">
        <v>1</v>
      </c>
      <c r="N147" s="170" t="s">
        <v>43</v>
      </c>
      <c r="O147" s="59"/>
      <c r="P147" s="171">
        <f t="shared" si="1"/>
        <v>0</v>
      </c>
      <c r="Q147" s="171">
        <v>0</v>
      </c>
      <c r="R147" s="171">
        <f t="shared" si="2"/>
        <v>0</v>
      </c>
      <c r="S147" s="171">
        <v>0</v>
      </c>
      <c r="T147" s="172">
        <f t="shared" si="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159</v>
      </c>
      <c r="AT147" s="173" t="s">
        <v>155</v>
      </c>
      <c r="AU147" s="173" t="s">
        <v>88</v>
      </c>
      <c r="AY147" s="18" t="s">
        <v>153</v>
      </c>
      <c r="BE147" s="174">
        <f t="shared" si="4"/>
        <v>0</v>
      </c>
      <c r="BF147" s="174">
        <f t="shared" si="5"/>
        <v>0</v>
      </c>
      <c r="BG147" s="174">
        <f t="shared" si="6"/>
        <v>0</v>
      </c>
      <c r="BH147" s="174">
        <f t="shared" si="7"/>
        <v>0</v>
      </c>
      <c r="BI147" s="174">
        <f t="shared" si="8"/>
        <v>0</v>
      </c>
      <c r="BJ147" s="18" t="s">
        <v>86</v>
      </c>
      <c r="BK147" s="174">
        <f t="shared" si="9"/>
        <v>0</v>
      </c>
      <c r="BL147" s="18" t="s">
        <v>159</v>
      </c>
      <c r="BM147" s="173" t="s">
        <v>2675</v>
      </c>
    </row>
    <row r="148" spans="1:65" s="2" customFormat="1" ht="16.5" customHeight="1">
      <c r="A148" s="33"/>
      <c r="B148" s="161"/>
      <c r="C148" s="162" t="s">
        <v>229</v>
      </c>
      <c r="D148" s="162" t="s">
        <v>155</v>
      </c>
      <c r="E148" s="163" t="s">
        <v>2676</v>
      </c>
      <c r="F148" s="164" t="s">
        <v>2677</v>
      </c>
      <c r="G148" s="165" t="s">
        <v>505</v>
      </c>
      <c r="H148" s="166">
        <v>1</v>
      </c>
      <c r="I148" s="167"/>
      <c r="J148" s="168">
        <f t="shared" si="0"/>
        <v>0</v>
      </c>
      <c r="K148" s="164" t="s">
        <v>1</v>
      </c>
      <c r="L148" s="34"/>
      <c r="M148" s="169" t="s">
        <v>1</v>
      </c>
      <c r="N148" s="170" t="s">
        <v>43</v>
      </c>
      <c r="O148" s="59"/>
      <c r="P148" s="171">
        <f t="shared" si="1"/>
        <v>0</v>
      </c>
      <c r="Q148" s="171">
        <v>0</v>
      </c>
      <c r="R148" s="171">
        <f t="shared" si="2"/>
        <v>0</v>
      </c>
      <c r="S148" s="171">
        <v>0</v>
      </c>
      <c r="T148" s="172">
        <f t="shared" si="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159</v>
      </c>
      <c r="AT148" s="173" t="s">
        <v>155</v>
      </c>
      <c r="AU148" s="173" t="s">
        <v>88</v>
      </c>
      <c r="AY148" s="18" t="s">
        <v>153</v>
      </c>
      <c r="BE148" s="174">
        <f t="shared" si="4"/>
        <v>0</v>
      </c>
      <c r="BF148" s="174">
        <f t="shared" si="5"/>
        <v>0</v>
      </c>
      <c r="BG148" s="174">
        <f t="shared" si="6"/>
        <v>0</v>
      </c>
      <c r="BH148" s="174">
        <f t="shared" si="7"/>
        <v>0</v>
      </c>
      <c r="BI148" s="174">
        <f t="shared" si="8"/>
        <v>0</v>
      </c>
      <c r="BJ148" s="18" t="s">
        <v>86</v>
      </c>
      <c r="BK148" s="174">
        <f t="shared" si="9"/>
        <v>0</v>
      </c>
      <c r="BL148" s="18" t="s">
        <v>159</v>
      </c>
      <c r="BM148" s="173" t="s">
        <v>2678</v>
      </c>
    </row>
    <row r="149" spans="1:65" s="2" customFormat="1" ht="16.5" customHeight="1">
      <c r="A149" s="33"/>
      <c r="B149" s="161"/>
      <c r="C149" s="162" t="s">
        <v>8</v>
      </c>
      <c r="D149" s="162" t="s">
        <v>155</v>
      </c>
      <c r="E149" s="163" t="s">
        <v>2679</v>
      </c>
      <c r="F149" s="164" t="s">
        <v>2680</v>
      </c>
      <c r="G149" s="165" t="s">
        <v>505</v>
      </c>
      <c r="H149" s="166">
        <v>16</v>
      </c>
      <c r="I149" s="167"/>
      <c r="J149" s="168">
        <f t="shared" si="0"/>
        <v>0</v>
      </c>
      <c r="K149" s="164" t="s">
        <v>1</v>
      </c>
      <c r="L149" s="34"/>
      <c r="M149" s="169" t="s">
        <v>1</v>
      </c>
      <c r="N149" s="170" t="s">
        <v>43</v>
      </c>
      <c r="O149" s="59"/>
      <c r="P149" s="171">
        <f t="shared" si="1"/>
        <v>0</v>
      </c>
      <c r="Q149" s="171">
        <v>0</v>
      </c>
      <c r="R149" s="171">
        <f t="shared" si="2"/>
        <v>0</v>
      </c>
      <c r="S149" s="171">
        <v>0</v>
      </c>
      <c r="T149" s="172">
        <f t="shared" si="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159</v>
      </c>
      <c r="AT149" s="173" t="s">
        <v>155</v>
      </c>
      <c r="AU149" s="173" t="s">
        <v>88</v>
      </c>
      <c r="AY149" s="18" t="s">
        <v>153</v>
      </c>
      <c r="BE149" s="174">
        <f t="shared" si="4"/>
        <v>0</v>
      </c>
      <c r="BF149" s="174">
        <f t="shared" si="5"/>
        <v>0</v>
      </c>
      <c r="BG149" s="174">
        <f t="shared" si="6"/>
        <v>0</v>
      </c>
      <c r="BH149" s="174">
        <f t="shared" si="7"/>
        <v>0</v>
      </c>
      <c r="BI149" s="174">
        <f t="shared" si="8"/>
        <v>0</v>
      </c>
      <c r="BJ149" s="18" t="s">
        <v>86</v>
      </c>
      <c r="BK149" s="174">
        <f t="shared" si="9"/>
        <v>0</v>
      </c>
      <c r="BL149" s="18" t="s">
        <v>159</v>
      </c>
      <c r="BM149" s="173" t="s">
        <v>2681</v>
      </c>
    </row>
    <row r="150" spans="1:65" s="2" customFormat="1" ht="16.5" customHeight="1">
      <c r="A150" s="33"/>
      <c r="B150" s="161"/>
      <c r="C150" s="162" t="s">
        <v>239</v>
      </c>
      <c r="D150" s="162" t="s">
        <v>155</v>
      </c>
      <c r="E150" s="163" t="s">
        <v>2682</v>
      </c>
      <c r="F150" s="164" t="s">
        <v>2683</v>
      </c>
      <c r="G150" s="165" t="s">
        <v>505</v>
      </c>
      <c r="H150" s="166">
        <v>30</v>
      </c>
      <c r="I150" s="167"/>
      <c r="J150" s="168">
        <f t="shared" si="0"/>
        <v>0</v>
      </c>
      <c r="K150" s="164" t="s">
        <v>1</v>
      </c>
      <c r="L150" s="34"/>
      <c r="M150" s="169" t="s">
        <v>1</v>
      </c>
      <c r="N150" s="170" t="s">
        <v>43</v>
      </c>
      <c r="O150" s="59"/>
      <c r="P150" s="171">
        <f t="shared" si="1"/>
        <v>0</v>
      </c>
      <c r="Q150" s="171">
        <v>0</v>
      </c>
      <c r="R150" s="171">
        <f t="shared" si="2"/>
        <v>0</v>
      </c>
      <c r="S150" s="171">
        <v>0</v>
      </c>
      <c r="T150" s="172">
        <f t="shared" si="3"/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173" t="s">
        <v>159</v>
      </c>
      <c r="AT150" s="173" t="s">
        <v>155</v>
      </c>
      <c r="AU150" s="173" t="s">
        <v>88</v>
      </c>
      <c r="AY150" s="18" t="s">
        <v>153</v>
      </c>
      <c r="BE150" s="174">
        <f t="shared" si="4"/>
        <v>0</v>
      </c>
      <c r="BF150" s="174">
        <f t="shared" si="5"/>
        <v>0</v>
      </c>
      <c r="BG150" s="174">
        <f t="shared" si="6"/>
        <v>0</v>
      </c>
      <c r="BH150" s="174">
        <f t="shared" si="7"/>
        <v>0</v>
      </c>
      <c r="BI150" s="174">
        <f t="shared" si="8"/>
        <v>0</v>
      </c>
      <c r="BJ150" s="18" t="s">
        <v>86</v>
      </c>
      <c r="BK150" s="174">
        <f t="shared" si="9"/>
        <v>0</v>
      </c>
      <c r="BL150" s="18" t="s">
        <v>159</v>
      </c>
      <c r="BM150" s="173" t="s">
        <v>2684</v>
      </c>
    </row>
    <row r="151" spans="1:65" s="2" customFormat="1" ht="16.5" customHeight="1">
      <c r="A151" s="33"/>
      <c r="B151" s="161"/>
      <c r="C151" s="162" t="s">
        <v>244</v>
      </c>
      <c r="D151" s="162" t="s">
        <v>155</v>
      </c>
      <c r="E151" s="163" t="s">
        <v>2685</v>
      </c>
      <c r="F151" s="164" t="s">
        <v>2686</v>
      </c>
      <c r="G151" s="165" t="s">
        <v>505</v>
      </c>
      <c r="H151" s="166">
        <v>11</v>
      </c>
      <c r="I151" s="167"/>
      <c r="J151" s="168">
        <f t="shared" si="0"/>
        <v>0</v>
      </c>
      <c r="K151" s="164" t="s">
        <v>1</v>
      </c>
      <c r="L151" s="34"/>
      <c r="M151" s="169" t="s">
        <v>1</v>
      </c>
      <c r="N151" s="170" t="s">
        <v>43</v>
      </c>
      <c r="O151" s="59"/>
      <c r="P151" s="171">
        <f t="shared" si="1"/>
        <v>0</v>
      </c>
      <c r="Q151" s="171">
        <v>0</v>
      </c>
      <c r="R151" s="171">
        <f t="shared" si="2"/>
        <v>0</v>
      </c>
      <c r="S151" s="171">
        <v>0</v>
      </c>
      <c r="T151" s="172">
        <f t="shared" si="3"/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173" t="s">
        <v>159</v>
      </c>
      <c r="AT151" s="173" t="s">
        <v>155</v>
      </c>
      <c r="AU151" s="173" t="s">
        <v>88</v>
      </c>
      <c r="AY151" s="18" t="s">
        <v>153</v>
      </c>
      <c r="BE151" s="174">
        <f t="shared" si="4"/>
        <v>0</v>
      </c>
      <c r="BF151" s="174">
        <f t="shared" si="5"/>
        <v>0</v>
      </c>
      <c r="BG151" s="174">
        <f t="shared" si="6"/>
        <v>0</v>
      </c>
      <c r="BH151" s="174">
        <f t="shared" si="7"/>
        <v>0</v>
      </c>
      <c r="BI151" s="174">
        <f t="shared" si="8"/>
        <v>0</v>
      </c>
      <c r="BJ151" s="18" t="s">
        <v>86</v>
      </c>
      <c r="BK151" s="174">
        <f t="shared" si="9"/>
        <v>0</v>
      </c>
      <c r="BL151" s="18" t="s">
        <v>159</v>
      </c>
      <c r="BM151" s="173" t="s">
        <v>2687</v>
      </c>
    </row>
    <row r="152" spans="1:65" s="2" customFormat="1" ht="16.5" customHeight="1">
      <c r="A152" s="33"/>
      <c r="B152" s="161"/>
      <c r="C152" s="162" t="s">
        <v>251</v>
      </c>
      <c r="D152" s="162" t="s">
        <v>155</v>
      </c>
      <c r="E152" s="163" t="s">
        <v>2688</v>
      </c>
      <c r="F152" s="164" t="s">
        <v>2689</v>
      </c>
      <c r="G152" s="165" t="s">
        <v>505</v>
      </c>
      <c r="H152" s="166">
        <v>19</v>
      </c>
      <c r="I152" s="167"/>
      <c r="J152" s="168">
        <f t="shared" si="0"/>
        <v>0</v>
      </c>
      <c r="K152" s="164" t="s">
        <v>1</v>
      </c>
      <c r="L152" s="34"/>
      <c r="M152" s="169" t="s">
        <v>1</v>
      </c>
      <c r="N152" s="170" t="s">
        <v>43</v>
      </c>
      <c r="O152" s="59"/>
      <c r="P152" s="171">
        <f t="shared" si="1"/>
        <v>0</v>
      </c>
      <c r="Q152" s="171">
        <v>0</v>
      </c>
      <c r="R152" s="171">
        <f t="shared" si="2"/>
        <v>0</v>
      </c>
      <c r="S152" s="171">
        <v>0</v>
      </c>
      <c r="T152" s="172">
        <f t="shared" si="3"/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159</v>
      </c>
      <c r="AT152" s="173" t="s">
        <v>155</v>
      </c>
      <c r="AU152" s="173" t="s">
        <v>88</v>
      </c>
      <c r="AY152" s="18" t="s">
        <v>153</v>
      </c>
      <c r="BE152" s="174">
        <f t="shared" si="4"/>
        <v>0</v>
      </c>
      <c r="BF152" s="174">
        <f t="shared" si="5"/>
        <v>0</v>
      </c>
      <c r="BG152" s="174">
        <f t="shared" si="6"/>
        <v>0</v>
      </c>
      <c r="BH152" s="174">
        <f t="shared" si="7"/>
        <v>0</v>
      </c>
      <c r="BI152" s="174">
        <f t="shared" si="8"/>
        <v>0</v>
      </c>
      <c r="BJ152" s="18" t="s">
        <v>86</v>
      </c>
      <c r="BK152" s="174">
        <f t="shared" si="9"/>
        <v>0</v>
      </c>
      <c r="BL152" s="18" t="s">
        <v>159</v>
      </c>
      <c r="BM152" s="173" t="s">
        <v>2690</v>
      </c>
    </row>
    <row r="153" spans="1:65" s="2" customFormat="1" ht="24" customHeight="1">
      <c r="A153" s="33"/>
      <c r="B153" s="161"/>
      <c r="C153" s="162" t="s">
        <v>256</v>
      </c>
      <c r="D153" s="162" t="s">
        <v>155</v>
      </c>
      <c r="E153" s="163" t="s">
        <v>2691</v>
      </c>
      <c r="F153" s="164" t="s">
        <v>2692</v>
      </c>
      <c r="G153" s="165" t="s">
        <v>505</v>
      </c>
      <c r="H153" s="166">
        <v>27</v>
      </c>
      <c r="I153" s="167"/>
      <c r="J153" s="168">
        <f t="shared" si="0"/>
        <v>0</v>
      </c>
      <c r="K153" s="164" t="s">
        <v>1</v>
      </c>
      <c r="L153" s="34"/>
      <c r="M153" s="169" t="s">
        <v>1</v>
      </c>
      <c r="N153" s="170" t="s">
        <v>43</v>
      </c>
      <c r="O153" s="59"/>
      <c r="P153" s="171">
        <f t="shared" si="1"/>
        <v>0</v>
      </c>
      <c r="Q153" s="171">
        <v>0</v>
      </c>
      <c r="R153" s="171">
        <f t="shared" si="2"/>
        <v>0</v>
      </c>
      <c r="S153" s="171">
        <v>0</v>
      </c>
      <c r="T153" s="172">
        <f t="shared" si="3"/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159</v>
      </c>
      <c r="AT153" s="173" t="s">
        <v>155</v>
      </c>
      <c r="AU153" s="173" t="s">
        <v>88</v>
      </c>
      <c r="AY153" s="18" t="s">
        <v>153</v>
      </c>
      <c r="BE153" s="174">
        <f t="shared" si="4"/>
        <v>0</v>
      </c>
      <c r="BF153" s="174">
        <f t="shared" si="5"/>
        <v>0</v>
      </c>
      <c r="BG153" s="174">
        <f t="shared" si="6"/>
        <v>0</v>
      </c>
      <c r="BH153" s="174">
        <f t="shared" si="7"/>
        <v>0</v>
      </c>
      <c r="BI153" s="174">
        <f t="shared" si="8"/>
        <v>0</v>
      </c>
      <c r="BJ153" s="18" t="s">
        <v>86</v>
      </c>
      <c r="BK153" s="174">
        <f t="shared" si="9"/>
        <v>0</v>
      </c>
      <c r="BL153" s="18" t="s">
        <v>159</v>
      </c>
      <c r="BM153" s="173" t="s">
        <v>2693</v>
      </c>
    </row>
    <row r="154" spans="1:65" s="2" customFormat="1" ht="16.5" customHeight="1">
      <c r="A154" s="33"/>
      <c r="B154" s="161"/>
      <c r="C154" s="162" t="s">
        <v>260</v>
      </c>
      <c r="D154" s="162" t="s">
        <v>155</v>
      </c>
      <c r="E154" s="163" t="s">
        <v>2694</v>
      </c>
      <c r="F154" s="164" t="s">
        <v>2695</v>
      </c>
      <c r="G154" s="165" t="s">
        <v>505</v>
      </c>
      <c r="H154" s="166">
        <v>51</v>
      </c>
      <c r="I154" s="167"/>
      <c r="J154" s="168">
        <f t="shared" si="0"/>
        <v>0</v>
      </c>
      <c r="K154" s="164" t="s">
        <v>1</v>
      </c>
      <c r="L154" s="34"/>
      <c r="M154" s="169" t="s">
        <v>1</v>
      </c>
      <c r="N154" s="170" t="s">
        <v>43</v>
      </c>
      <c r="O154" s="59"/>
      <c r="P154" s="171">
        <f t="shared" si="1"/>
        <v>0</v>
      </c>
      <c r="Q154" s="171">
        <v>0</v>
      </c>
      <c r="R154" s="171">
        <f t="shared" si="2"/>
        <v>0</v>
      </c>
      <c r="S154" s="171">
        <v>0</v>
      </c>
      <c r="T154" s="172">
        <f t="shared" si="3"/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159</v>
      </c>
      <c r="AT154" s="173" t="s">
        <v>155</v>
      </c>
      <c r="AU154" s="173" t="s">
        <v>88</v>
      </c>
      <c r="AY154" s="18" t="s">
        <v>153</v>
      </c>
      <c r="BE154" s="174">
        <f t="shared" si="4"/>
        <v>0</v>
      </c>
      <c r="BF154" s="174">
        <f t="shared" si="5"/>
        <v>0</v>
      </c>
      <c r="BG154" s="174">
        <f t="shared" si="6"/>
        <v>0</v>
      </c>
      <c r="BH154" s="174">
        <f t="shared" si="7"/>
        <v>0</v>
      </c>
      <c r="BI154" s="174">
        <f t="shared" si="8"/>
        <v>0</v>
      </c>
      <c r="BJ154" s="18" t="s">
        <v>86</v>
      </c>
      <c r="BK154" s="174">
        <f t="shared" si="9"/>
        <v>0</v>
      </c>
      <c r="BL154" s="18" t="s">
        <v>159</v>
      </c>
      <c r="BM154" s="173" t="s">
        <v>2696</v>
      </c>
    </row>
    <row r="155" spans="1:65" s="2" customFormat="1" ht="16.5" customHeight="1">
      <c r="A155" s="33"/>
      <c r="B155" s="161"/>
      <c r="C155" s="162" t="s">
        <v>7</v>
      </c>
      <c r="D155" s="162" t="s">
        <v>155</v>
      </c>
      <c r="E155" s="163" t="s">
        <v>2697</v>
      </c>
      <c r="F155" s="164" t="s">
        <v>2698</v>
      </c>
      <c r="G155" s="165" t="s">
        <v>505</v>
      </c>
      <c r="H155" s="166">
        <v>121</v>
      </c>
      <c r="I155" s="167"/>
      <c r="J155" s="168">
        <f t="shared" si="0"/>
        <v>0</v>
      </c>
      <c r="K155" s="164" t="s">
        <v>1</v>
      </c>
      <c r="L155" s="34"/>
      <c r="M155" s="169" t="s">
        <v>1</v>
      </c>
      <c r="N155" s="170" t="s">
        <v>43</v>
      </c>
      <c r="O155" s="59"/>
      <c r="P155" s="171">
        <f t="shared" si="1"/>
        <v>0</v>
      </c>
      <c r="Q155" s="171">
        <v>0</v>
      </c>
      <c r="R155" s="171">
        <f t="shared" si="2"/>
        <v>0</v>
      </c>
      <c r="S155" s="171">
        <v>0</v>
      </c>
      <c r="T155" s="172">
        <f t="shared" si="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159</v>
      </c>
      <c r="AT155" s="173" t="s">
        <v>155</v>
      </c>
      <c r="AU155" s="173" t="s">
        <v>88</v>
      </c>
      <c r="AY155" s="18" t="s">
        <v>153</v>
      </c>
      <c r="BE155" s="174">
        <f t="shared" si="4"/>
        <v>0</v>
      </c>
      <c r="BF155" s="174">
        <f t="shared" si="5"/>
        <v>0</v>
      </c>
      <c r="BG155" s="174">
        <f t="shared" si="6"/>
        <v>0</v>
      </c>
      <c r="BH155" s="174">
        <f t="shared" si="7"/>
        <v>0</v>
      </c>
      <c r="BI155" s="174">
        <f t="shared" si="8"/>
        <v>0</v>
      </c>
      <c r="BJ155" s="18" t="s">
        <v>86</v>
      </c>
      <c r="BK155" s="174">
        <f t="shared" si="9"/>
        <v>0</v>
      </c>
      <c r="BL155" s="18" t="s">
        <v>159</v>
      </c>
      <c r="BM155" s="173" t="s">
        <v>2699</v>
      </c>
    </row>
    <row r="156" spans="1:65" s="2" customFormat="1" ht="16.5" customHeight="1">
      <c r="A156" s="33"/>
      <c r="B156" s="161"/>
      <c r="C156" s="162" t="s">
        <v>273</v>
      </c>
      <c r="D156" s="162" t="s">
        <v>155</v>
      </c>
      <c r="E156" s="163" t="s">
        <v>2700</v>
      </c>
      <c r="F156" s="164" t="s">
        <v>2701</v>
      </c>
      <c r="G156" s="165" t="s">
        <v>505</v>
      </c>
      <c r="H156" s="166">
        <v>16</v>
      </c>
      <c r="I156" s="167"/>
      <c r="J156" s="168">
        <f t="shared" si="0"/>
        <v>0</v>
      </c>
      <c r="K156" s="164" t="s">
        <v>1</v>
      </c>
      <c r="L156" s="34"/>
      <c r="M156" s="169" t="s">
        <v>1</v>
      </c>
      <c r="N156" s="170" t="s">
        <v>43</v>
      </c>
      <c r="O156" s="59"/>
      <c r="P156" s="171">
        <f t="shared" si="1"/>
        <v>0</v>
      </c>
      <c r="Q156" s="171">
        <v>0</v>
      </c>
      <c r="R156" s="171">
        <f t="shared" si="2"/>
        <v>0</v>
      </c>
      <c r="S156" s="171">
        <v>0</v>
      </c>
      <c r="T156" s="172">
        <f t="shared" si="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159</v>
      </c>
      <c r="AT156" s="173" t="s">
        <v>155</v>
      </c>
      <c r="AU156" s="173" t="s">
        <v>88</v>
      </c>
      <c r="AY156" s="18" t="s">
        <v>153</v>
      </c>
      <c r="BE156" s="174">
        <f t="shared" si="4"/>
        <v>0</v>
      </c>
      <c r="BF156" s="174">
        <f t="shared" si="5"/>
        <v>0</v>
      </c>
      <c r="BG156" s="174">
        <f t="shared" si="6"/>
        <v>0</v>
      </c>
      <c r="BH156" s="174">
        <f t="shared" si="7"/>
        <v>0</v>
      </c>
      <c r="BI156" s="174">
        <f t="shared" si="8"/>
        <v>0</v>
      </c>
      <c r="BJ156" s="18" t="s">
        <v>86</v>
      </c>
      <c r="BK156" s="174">
        <f t="shared" si="9"/>
        <v>0</v>
      </c>
      <c r="BL156" s="18" t="s">
        <v>159</v>
      </c>
      <c r="BM156" s="173" t="s">
        <v>2702</v>
      </c>
    </row>
    <row r="157" spans="1:65" s="2" customFormat="1" ht="16.5" customHeight="1">
      <c r="A157" s="33"/>
      <c r="B157" s="161"/>
      <c r="C157" s="162" t="s">
        <v>279</v>
      </c>
      <c r="D157" s="162" t="s">
        <v>155</v>
      </c>
      <c r="E157" s="163" t="s">
        <v>2703</v>
      </c>
      <c r="F157" s="164" t="s">
        <v>2704</v>
      </c>
      <c r="G157" s="165" t="s">
        <v>505</v>
      </c>
      <c r="H157" s="166">
        <v>39</v>
      </c>
      <c r="I157" s="167"/>
      <c r="J157" s="168">
        <f t="shared" si="0"/>
        <v>0</v>
      </c>
      <c r="K157" s="164" t="s">
        <v>1</v>
      </c>
      <c r="L157" s="34"/>
      <c r="M157" s="169" t="s">
        <v>1</v>
      </c>
      <c r="N157" s="170" t="s">
        <v>43</v>
      </c>
      <c r="O157" s="59"/>
      <c r="P157" s="171">
        <f t="shared" si="1"/>
        <v>0</v>
      </c>
      <c r="Q157" s="171">
        <v>0</v>
      </c>
      <c r="R157" s="171">
        <f t="shared" si="2"/>
        <v>0</v>
      </c>
      <c r="S157" s="171">
        <v>0</v>
      </c>
      <c r="T157" s="172">
        <f t="shared" si="3"/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173" t="s">
        <v>159</v>
      </c>
      <c r="AT157" s="173" t="s">
        <v>155</v>
      </c>
      <c r="AU157" s="173" t="s">
        <v>88</v>
      </c>
      <c r="AY157" s="18" t="s">
        <v>153</v>
      </c>
      <c r="BE157" s="174">
        <f t="shared" si="4"/>
        <v>0</v>
      </c>
      <c r="BF157" s="174">
        <f t="shared" si="5"/>
        <v>0</v>
      </c>
      <c r="BG157" s="174">
        <f t="shared" si="6"/>
        <v>0</v>
      </c>
      <c r="BH157" s="174">
        <f t="shared" si="7"/>
        <v>0</v>
      </c>
      <c r="BI157" s="174">
        <f t="shared" si="8"/>
        <v>0</v>
      </c>
      <c r="BJ157" s="18" t="s">
        <v>86</v>
      </c>
      <c r="BK157" s="174">
        <f t="shared" si="9"/>
        <v>0</v>
      </c>
      <c r="BL157" s="18" t="s">
        <v>159</v>
      </c>
      <c r="BM157" s="173" t="s">
        <v>2705</v>
      </c>
    </row>
    <row r="158" spans="1:65" s="2" customFormat="1" ht="16.5" customHeight="1">
      <c r="A158" s="33"/>
      <c r="B158" s="161"/>
      <c r="C158" s="162" t="s">
        <v>284</v>
      </c>
      <c r="D158" s="162" t="s">
        <v>155</v>
      </c>
      <c r="E158" s="163" t="s">
        <v>2706</v>
      </c>
      <c r="F158" s="164" t="s">
        <v>2707</v>
      </c>
      <c r="G158" s="165" t="s">
        <v>505</v>
      </c>
      <c r="H158" s="166">
        <v>39</v>
      </c>
      <c r="I158" s="167"/>
      <c r="J158" s="168">
        <f t="shared" si="0"/>
        <v>0</v>
      </c>
      <c r="K158" s="164" t="s">
        <v>1</v>
      </c>
      <c r="L158" s="34"/>
      <c r="M158" s="169" t="s">
        <v>1</v>
      </c>
      <c r="N158" s="170" t="s">
        <v>43</v>
      </c>
      <c r="O158" s="59"/>
      <c r="P158" s="171">
        <f t="shared" si="1"/>
        <v>0</v>
      </c>
      <c r="Q158" s="171">
        <v>0</v>
      </c>
      <c r="R158" s="171">
        <f t="shared" si="2"/>
        <v>0</v>
      </c>
      <c r="S158" s="171">
        <v>0</v>
      </c>
      <c r="T158" s="172">
        <f t="shared" si="3"/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159</v>
      </c>
      <c r="AT158" s="173" t="s">
        <v>155</v>
      </c>
      <c r="AU158" s="173" t="s">
        <v>88</v>
      </c>
      <c r="AY158" s="18" t="s">
        <v>153</v>
      </c>
      <c r="BE158" s="174">
        <f t="shared" si="4"/>
        <v>0</v>
      </c>
      <c r="BF158" s="174">
        <f t="shared" si="5"/>
        <v>0</v>
      </c>
      <c r="BG158" s="174">
        <f t="shared" si="6"/>
        <v>0</v>
      </c>
      <c r="BH158" s="174">
        <f t="shared" si="7"/>
        <v>0</v>
      </c>
      <c r="BI158" s="174">
        <f t="shared" si="8"/>
        <v>0</v>
      </c>
      <c r="BJ158" s="18" t="s">
        <v>86</v>
      </c>
      <c r="BK158" s="174">
        <f t="shared" si="9"/>
        <v>0</v>
      </c>
      <c r="BL158" s="18" t="s">
        <v>159</v>
      </c>
      <c r="BM158" s="173" t="s">
        <v>2708</v>
      </c>
    </row>
    <row r="159" spans="1:65" s="2" customFormat="1" ht="16.5" customHeight="1">
      <c r="A159" s="33"/>
      <c r="B159" s="161"/>
      <c r="C159" s="162" t="s">
        <v>290</v>
      </c>
      <c r="D159" s="162" t="s">
        <v>155</v>
      </c>
      <c r="E159" s="163" t="s">
        <v>2709</v>
      </c>
      <c r="F159" s="164" t="s">
        <v>2710</v>
      </c>
      <c r="G159" s="165" t="s">
        <v>416</v>
      </c>
      <c r="H159" s="166">
        <v>160</v>
      </c>
      <c r="I159" s="167"/>
      <c r="J159" s="168">
        <f t="shared" si="0"/>
        <v>0</v>
      </c>
      <c r="K159" s="164" t="s">
        <v>1</v>
      </c>
      <c r="L159" s="34"/>
      <c r="M159" s="169" t="s">
        <v>1</v>
      </c>
      <c r="N159" s="170" t="s">
        <v>43</v>
      </c>
      <c r="O159" s="59"/>
      <c r="P159" s="171">
        <f t="shared" si="1"/>
        <v>0</v>
      </c>
      <c r="Q159" s="171">
        <v>0</v>
      </c>
      <c r="R159" s="171">
        <f t="shared" si="2"/>
        <v>0</v>
      </c>
      <c r="S159" s="171">
        <v>0</v>
      </c>
      <c r="T159" s="172">
        <f t="shared" si="3"/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159</v>
      </c>
      <c r="AT159" s="173" t="s">
        <v>155</v>
      </c>
      <c r="AU159" s="173" t="s">
        <v>88</v>
      </c>
      <c r="AY159" s="18" t="s">
        <v>153</v>
      </c>
      <c r="BE159" s="174">
        <f t="shared" si="4"/>
        <v>0</v>
      </c>
      <c r="BF159" s="174">
        <f t="shared" si="5"/>
        <v>0</v>
      </c>
      <c r="BG159" s="174">
        <f t="shared" si="6"/>
        <v>0</v>
      </c>
      <c r="BH159" s="174">
        <f t="shared" si="7"/>
        <v>0</v>
      </c>
      <c r="BI159" s="174">
        <f t="shared" si="8"/>
        <v>0</v>
      </c>
      <c r="BJ159" s="18" t="s">
        <v>86</v>
      </c>
      <c r="BK159" s="174">
        <f t="shared" si="9"/>
        <v>0</v>
      </c>
      <c r="BL159" s="18" t="s">
        <v>159</v>
      </c>
      <c r="BM159" s="173" t="s">
        <v>2711</v>
      </c>
    </row>
    <row r="160" spans="1:65" s="2" customFormat="1" ht="16.5" customHeight="1">
      <c r="A160" s="33"/>
      <c r="B160" s="161"/>
      <c r="C160" s="162" t="s">
        <v>296</v>
      </c>
      <c r="D160" s="162" t="s">
        <v>155</v>
      </c>
      <c r="E160" s="163" t="s">
        <v>2712</v>
      </c>
      <c r="F160" s="164" t="s">
        <v>2713</v>
      </c>
      <c r="G160" s="165" t="s">
        <v>416</v>
      </c>
      <c r="H160" s="166">
        <v>120</v>
      </c>
      <c r="I160" s="167"/>
      <c r="J160" s="168">
        <f t="shared" si="0"/>
        <v>0</v>
      </c>
      <c r="K160" s="164" t="s">
        <v>1</v>
      </c>
      <c r="L160" s="34"/>
      <c r="M160" s="169" t="s">
        <v>1</v>
      </c>
      <c r="N160" s="170" t="s">
        <v>43</v>
      </c>
      <c r="O160" s="59"/>
      <c r="P160" s="171">
        <f t="shared" si="1"/>
        <v>0</v>
      </c>
      <c r="Q160" s="171">
        <v>0</v>
      </c>
      <c r="R160" s="171">
        <f t="shared" si="2"/>
        <v>0</v>
      </c>
      <c r="S160" s="171">
        <v>0</v>
      </c>
      <c r="T160" s="172">
        <f t="shared" si="3"/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159</v>
      </c>
      <c r="AT160" s="173" t="s">
        <v>155</v>
      </c>
      <c r="AU160" s="173" t="s">
        <v>88</v>
      </c>
      <c r="AY160" s="18" t="s">
        <v>153</v>
      </c>
      <c r="BE160" s="174">
        <f t="shared" si="4"/>
        <v>0</v>
      </c>
      <c r="BF160" s="174">
        <f t="shared" si="5"/>
        <v>0</v>
      </c>
      <c r="BG160" s="174">
        <f t="shared" si="6"/>
        <v>0</v>
      </c>
      <c r="BH160" s="174">
        <f t="shared" si="7"/>
        <v>0</v>
      </c>
      <c r="BI160" s="174">
        <f t="shared" si="8"/>
        <v>0</v>
      </c>
      <c r="BJ160" s="18" t="s">
        <v>86</v>
      </c>
      <c r="BK160" s="174">
        <f t="shared" si="9"/>
        <v>0</v>
      </c>
      <c r="BL160" s="18" t="s">
        <v>159</v>
      </c>
      <c r="BM160" s="173" t="s">
        <v>2714</v>
      </c>
    </row>
    <row r="161" spans="1:65" s="2" customFormat="1" ht="16.5" customHeight="1">
      <c r="A161" s="33"/>
      <c r="B161" s="161"/>
      <c r="C161" s="162" t="s">
        <v>302</v>
      </c>
      <c r="D161" s="162" t="s">
        <v>155</v>
      </c>
      <c r="E161" s="163" t="s">
        <v>2715</v>
      </c>
      <c r="F161" s="164" t="s">
        <v>2716</v>
      </c>
      <c r="G161" s="165" t="s">
        <v>416</v>
      </c>
      <c r="H161" s="166">
        <v>8</v>
      </c>
      <c r="I161" s="167"/>
      <c r="J161" s="168">
        <f t="shared" si="0"/>
        <v>0</v>
      </c>
      <c r="K161" s="164" t="s">
        <v>1</v>
      </c>
      <c r="L161" s="34"/>
      <c r="M161" s="169" t="s">
        <v>1</v>
      </c>
      <c r="N161" s="170" t="s">
        <v>43</v>
      </c>
      <c r="O161" s="59"/>
      <c r="P161" s="171">
        <f t="shared" si="1"/>
        <v>0</v>
      </c>
      <c r="Q161" s="171">
        <v>0</v>
      </c>
      <c r="R161" s="171">
        <f t="shared" si="2"/>
        <v>0</v>
      </c>
      <c r="S161" s="171">
        <v>0</v>
      </c>
      <c r="T161" s="172">
        <f t="shared" si="3"/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173" t="s">
        <v>159</v>
      </c>
      <c r="AT161" s="173" t="s">
        <v>155</v>
      </c>
      <c r="AU161" s="173" t="s">
        <v>88</v>
      </c>
      <c r="AY161" s="18" t="s">
        <v>153</v>
      </c>
      <c r="BE161" s="174">
        <f t="shared" si="4"/>
        <v>0</v>
      </c>
      <c r="BF161" s="174">
        <f t="shared" si="5"/>
        <v>0</v>
      </c>
      <c r="BG161" s="174">
        <f t="shared" si="6"/>
        <v>0</v>
      </c>
      <c r="BH161" s="174">
        <f t="shared" si="7"/>
        <v>0</v>
      </c>
      <c r="BI161" s="174">
        <f t="shared" si="8"/>
        <v>0</v>
      </c>
      <c r="BJ161" s="18" t="s">
        <v>86</v>
      </c>
      <c r="BK161" s="174">
        <f t="shared" si="9"/>
        <v>0</v>
      </c>
      <c r="BL161" s="18" t="s">
        <v>159</v>
      </c>
      <c r="BM161" s="173" t="s">
        <v>2717</v>
      </c>
    </row>
    <row r="162" spans="1:65" s="2" customFormat="1" ht="16.5" customHeight="1">
      <c r="A162" s="33"/>
      <c r="B162" s="161"/>
      <c r="C162" s="162" t="s">
        <v>447</v>
      </c>
      <c r="D162" s="162" t="s">
        <v>155</v>
      </c>
      <c r="E162" s="163" t="s">
        <v>2718</v>
      </c>
      <c r="F162" s="164" t="s">
        <v>2719</v>
      </c>
      <c r="G162" s="165" t="s">
        <v>416</v>
      </c>
      <c r="H162" s="166">
        <v>50</v>
      </c>
      <c r="I162" s="167"/>
      <c r="J162" s="168">
        <f t="shared" si="0"/>
        <v>0</v>
      </c>
      <c r="K162" s="164" t="s">
        <v>1</v>
      </c>
      <c r="L162" s="34"/>
      <c r="M162" s="169" t="s">
        <v>1</v>
      </c>
      <c r="N162" s="170" t="s">
        <v>43</v>
      </c>
      <c r="O162" s="59"/>
      <c r="P162" s="171">
        <f t="shared" si="1"/>
        <v>0</v>
      </c>
      <c r="Q162" s="171">
        <v>0</v>
      </c>
      <c r="R162" s="171">
        <f t="shared" si="2"/>
        <v>0</v>
      </c>
      <c r="S162" s="171">
        <v>0</v>
      </c>
      <c r="T162" s="172">
        <f t="shared" si="3"/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173" t="s">
        <v>159</v>
      </c>
      <c r="AT162" s="173" t="s">
        <v>155</v>
      </c>
      <c r="AU162" s="173" t="s">
        <v>88</v>
      </c>
      <c r="AY162" s="18" t="s">
        <v>153</v>
      </c>
      <c r="BE162" s="174">
        <f t="shared" si="4"/>
        <v>0</v>
      </c>
      <c r="BF162" s="174">
        <f t="shared" si="5"/>
        <v>0</v>
      </c>
      <c r="BG162" s="174">
        <f t="shared" si="6"/>
        <v>0</v>
      </c>
      <c r="BH162" s="174">
        <f t="shared" si="7"/>
        <v>0</v>
      </c>
      <c r="BI162" s="174">
        <f t="shared" si="8"/>
        <v>0</v>
      </c>
      <c r="BJ162" s="18" t="s">
        <v>86</v>
      </c>
      <c r="BK162" s="174">
        <f t="shared" si="9"/>
        <v>0</v>
      </c>
      <c r="BL162" s="18" t="s">
        <v>159</v>
      </c>
      <c r="BM162" s="173" t="s">
        <v>2720</v>
      </c>
    </row>
    <row r="163" spans="1:65" s="2" customFormat="1" ht="16.5" customHeight="1">
      <c r="A163" s="33"/>
      <c r="B163" s="161"/>
      <c r="C163" s="162" t="s">
        <v>452</v>
      </c>
      <c r="D163" s="162" t="s">
        <v>155</v>
      </c>
      <c r="E163" s="163" t="s">
        <v>2721</v>
      </c>
      <c r="F163" s="164" t="s">
        <v>2722</v>
      </c>
      <c r="G163" s="165" t="s">
        <v>416</v>
      </c>
      <c r="H163" s="166">
        <v>190</v>
      </c>
      <c r="I163" s="167"/>
      <c r="J163" s="168">
        <f t="shared" si="0"/>
        <v>0</v>
      </c>
      <c r="K163" s="164" t="s">
        <v>1</v>
      </c>
      <c r="L163" s="34"/>
      <c r="M163" s="169" t="s">
        <v>1</v>
      </c>
      <c r="N163" s="170" t="s">
        <v>43</v>
      </c>
      <c r="O163" s="59"/>
      <c r="P163" s="171">
        <f t="shared" si="1"/>
        <v>0</v>
      </c>
      <c r="Q163" s="171">
        <v>0</v>
      </c>
      <c r="R163" s="171">
        <f t="shared" si="2"/>
        <v>0</v>
      </c>
      <c r="S163" s="171">
        <v>0</v>
      </c>
      <c r="T163" s="172">
        <f t="shared" si="3"/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173" t="s">
        <v>159</v>
      </c>
      <c r="AT163" s="173" t="s">
        <v>155</v>
      </c>
      <c r="AU163" s="173" t="s">
        <v>88</v>
      </c>
      <c r="AY163" s="18" t="s">
        <v>153</v>
      </c>
      <c r="BE163" s="174">
        <f t="shared" si="4"/>
        <v>0</v>
      </c>
      <c r="BF163" s="174">
        <f t="shared" si="5"/>
        <v>0</v>
      </c>
      <c r="BG163" s="174">
        <f t="shared" si="6"/>
        <v>0</v>
      </c>
      <c r="BH163" s="174">
        <f t="shared" si="7"/>
        <v>0</v>
      </c>
      <c r="BI163" s="174">
        <f t="shared" si="8"/>
        <v>0</v>
      </c>
      <c r="BJ163" s="18" t="s">
        <v>86</v>
      </c>
      <c r="BK163" s="174">
        <f t="shared" si="9"/>
        <v>0</v>
      </c>
      <c r="BL163" s="18" t="s">
        <v>159</v>
      </c>
      <c r="BM163" s="173" t="s">
        <v>2723</v>
      </c>
    </row>
    <row r="164" spans="1:65" s="2" customFormat="1" ht="16.5" customHeight="1">
      <c r="A164" s="33"/>
      <c r="B164" s="161"/>
      <c r="C164" s="162" t="s">
        <v>458</v>
      </c>
      <c r="D164" s="162" t="s">
        <v>155</v>
      </c>
      <c r="E164" s="163" t="s">
        <v>2724</v>
      </c>
      <c r="F164" s="164" t="s">
        <v>2725</v>
      </c>
      <c r="G164" s="165" t="s">
        <v>416</v>
      </c>
      <c r="H164" s="166">
        <v>390</v>
      </c>
      <c r="I164" s="167"/>
      <c r="J164" s="168">
        <f t="shared" si="0"/>
        <v>0</v>
      </c>
      <c r="K164" s="164" t="s">
        <v>1</v>
      </c>
      <c r="L164" s="34"/>
      <c r="M164" s="169" t="s">
        <v>1</v>
      </c>
      <c r="N164" s="170" t="s">
        <v>43</v>
      </c>
      <c r="O164" s="59"/>
      <c r="P164" s="171">
        <f t="shared" si="1"/>
        <v>0</v>
      </c>
      <c r="Q164" s="171">
        <v>0</v>
      </c>
      <c r="R164" s="171">
        <f t="shared" si="2"/>
        <v>0</v>
      </c>
      <c r="S164" s="171">
        <v>0</v>
      </c>
      <c r="T164" s="172">
        <f t="shared" si="3"/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159</v>
      </c>
      <c r="AT164" s="173" t="s">
        <v>155</v>
      </c>
      <c r="AU164" s="173" t="s">
        <v>88</v>
      </c>
      <c r="AY164" s="18" t="s">
        <v>153</v>
      </c>
      <c r="BE164" s="174">
        <f t="shared" si="4"/>
        <v>0</v>
      </c>
      <c r="BF164" s="174">
        <f t="shared" si="5"/>
        <v>0</v>
      </c>
      <c r="BG164" s="174">
        <f t="shared" si="6"/>
        <v>0</v>
      </c>
      <c r="BH164" s="174">
        <f t="shared" si="7"/>
        <v>0</v>
      </c>
      <c r="BI164" s="174">
        <f t="shared" si="8"/>
        <v>0</v>
      </c>
      <c r="BJ164" s="18" t="s">
        <v>86</v>
      </c>
      <c r="BK164" s="174">
        <f t="shared" si="9"/>
        <v>0</v>
      </c>
      <c r="BL164" s="18" t="s">
        <v>159</v>
      </c>
      <c r="BM164" s="173" t="s">
        <v>2726</v>
      </c>
    </row>
    <row r="165" spans="1:65" s="2" customFormat="1" ht="16.5" customHeight="1">
      <c r="A165" s="33"/>
      <c r="B165" s="161"/>
      <c r="C165" s="162" t="s">
        <v>462</v>
      </c>
      <c r="D165" s="162" t="s">
        <v>155</v>
      </c>
      <c r="E165" s="163" t="s">
        <v>2727</v>
      </c>
      <c r="F165" s="164" t="s">
        <v>2728</v>
      </c>
      <c r="G165" s="165" t="s">
        <v>416</v>
      </c>
      <c r="H165" s="166">
        <v>870</v>
      </c>
      <c r="I165" s="167"/>
      <c r="J165" s="168">
        <f t="shared" si="0"/>
        <v>0</v>
      </c>
      <c r="K165" s="164" t="s">
        <v>1</v>
      </c>
      <c r="L165" s="34"/>
      <c r="M165" s="169" t="s">
        <v>1</v>
      </c>
      <c r="N165" s="170" t="s">
        <v>43</v>
      </c>
      <c r="O165" s="59"/>
      <c r="P165" s="171">
        <f t="shared" si="1"/>
        <v>0</v>
      </c>
      <c r="Q165" s="171">
        <v>0</v>
      </c>
      <c r="R165" s="171">
        <f t="shared" si="2"/>
        <v>0</v>
      </c>
      <c r="S165" s="171">
        <v>0</v>
      </c>
      <c r="T165" s="172">
        <f t="shared" si="3"/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159</v>
      </c>
      <c r="AT165" s="173" t="s">
        <v>155</v>
      </c>
      <c r="AU165" s="173" t="s">
        <v>88</v>
      </c>
      <c r="AY165" s="18" t="s">
        <v>153</v>
      </c>
      <c r="BE165" s="174">
        <f t="shared" si="4"/>
        <v>0</v>
      </c>
      <c r="BF165" s="174">
        <f t="shared" si="5"/>
        <v>0</v>
      </c>
      <c r="BG165" s="174">
        <f t="shared" si="6"/>
        <v>0</v>
      </c>
      <c r="BH165" s="174">
        <f t="shared" si="7"/>
        <v>0</v>
      </c>
      <c r="BI165" s="174">
        <f t="shared" si="8"/>
        <v>0</v>
      </c>
      <c r="BJ165" s="18" t="s">
        <v>86</v>
      </c>
      <c r="BK165" s="174">
        <f t="shared" si="9"/>
        <v>0</v>
      </c>
      <c r="BL165" s="18" t="s">
        <v>159</v>
      </c>
      <c r="BM165" s="173" t="s">
        <v>2729</v>
      </c>
    </row>
    <row r="166" spans="1:65" s="2" customFormat="1" ht="16.5" customHeight="1">
      <c r="A166" s="33"/>
      <c r="B166" s="161"/>
      <c r="C166" s="162" t="s">
        <v>467</v>
      </c>
      <c r="D166" s="162" t="s">
        <v>155</v>
      </c>
      <c r="E166" s="163" t="s">
        <v>2730</v>
      </c>
      <c r="F166" s="164" t="s">
        <v>2731</v>
      </c>
      <c r="G166" s="165" t="s">
        <v>416</v>
      </c>
      <c r="H166" s="166">
        <v>200</v>
      </c>
      <c r="I166" s="167"/>
      <c r="J166" s="168">
        <f t="shared" si="0"/>
        <v>0</v>
      </c>
      <c r="K166" s="164" t="s">
        <v>1</v>
      </c>
      <c r="L166" s="34"/>
      <c r="M166" s="169" t="s">
        <v>1</v>
      </c>
      <c r="N166" s="170" t="s">
        <v>43</v>
      </c>
      <c r="O166" s="59"/>
      <c r="P166" s="171">
        <f t="shared" si="1"/>
        <v>0</v>
      </c>
      <c r="Q166" s="171">
        <v>0</v>
      </c>
      <c r="R166" s="171">
        <f t="shared" si="2"/>
        <v>0</v>
      </c>
      <c r="S166" s="171">
        <v>0</v>
      </c>
      <c r="T166" s="172">
        <f t="shared" si="3"/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173" t="s">
        <v>159</v>
      </c>
      <c r="AT166" s="173" t="s">
        <v>155</v>
      </c>
      <c r="AU166" s="173" t="s">
        <v>88</v>
      </c>
      <c r="AY166" s="18" t="s">
        <v>153</v>
      </c>
      <c r="BE166" s="174">
        <f t="shared" si="4"/>
        <v>0</v>
      </c>
      <c r="BF166" s="174">
        <f t="shared" si="5"/>
        <v>0</v>
      </c>
      <c r="BG166" s="174">
        <f t="shared" si="6"/>
        <v>0</v>
      </c>
      <c r="BH166" s="174">
        <f t="shared" si="7"/>
        <v>0</v>
      </c>
      <c r="BI166" s="174">
        <f t="shared" si="8"/>
        <v>0</v>
      </c>
      <c r="BJ166" s="18" t="s">
        <v>86</v>
      </c>
      <c r="BK166" s="174">
        <f t="shared" si="9"/>
        <v>0</v>
      </c>
      <c r="BL166" s="18" t="s">
        <v>159</v>
      </c>
      <c r="BM166" s="173" t="s">
        <v>2732</v>
      </c>
    </row>
    <row r="167" spans="1:65" s="2" customFormat="1" ht="16.5" customHeight="1">
      <c r="A167" s="33"/>
      <c r="B167" s="161"/>
      <c r="C167" s="162" t="s">
        <v>472</v>
      </c>
      <c r="D167" s="162" t="s">
        <v>155</v>
      </c>
      <c r="E167" s="163" t="s">
        <v>2733</v>
      </c>
      <c r="F167" s="164" t="s">
        <v>2734</v>
      </c>
      <c r="G167" s="165" t="s">
        <v>416</v>
      </c>
      <c r="H167" s="166">
        <v>135</v>
      </c>
      <c r="I167" s="167"/>
      <c r="J167" s="168">
        <f t="shared" si="0"/>
        <v>0</v>
      </c>
      <c r="K167" s="164" t="s">
        <v>1</v>
      </c>
      <c r="L167" s="34"/>
      <c r="M167" s="169" t="s">
        <v>1</v>
      </c>
      <c r="N167" s="170" t="s">
        <v>43</v>
      </c>
      <c r="O167" s="59"/>
      <c r="P167" s="171">
        <f t="shared" si="1"/>
        <v>0</v>
      </c>
      <c r="Q167" s="171">
        <v>0</v>
      </c>
      <c r="R167" s="171">
        <f t="shared" si="2"/>
        <v>0</v>
      </c>
      <c r="S167" s="171">
        <v>0</v>
      </c>
      <c r="T167" s="172">
        <f t="shared" si="3"/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173" t="s">
        <v>159</v>
      </c>
      <c r="AT167" s="173" t="s">
        <v>155</v>
      </c>
      <c r="AU167" s="173" t="s">
        <v>88</v>
      </c>
      <c r="AY167" s="18" t="s">
        <v>153</v>
      </c>
      <c r="BE167" s="174">
        <f t="shared" si="4"/>
        <v>0</v>
      </c>
      <c r="BF167" s="174">
        <f t="shared" si="5"/>
        <v>0</v>
      </c>
      <c r="BG167" s="174">
        <f t="shared" si="6"/>
        <v>0</v>
      </c>
      <c r="BH167" s="174">
        <f t="shared" si="7"/>
        <v>0</v>
      </c>
      <c r="BI167" s="174">
        <f t="shared" si="8"/>
        <v>0</v>
      </c>
      <c r="BJ167" s="18" t="s">
        <v>86</v>
      </c>
      <c r="BK167" s="174">
        <f t="shared" si="9"/>
        <v>0</v>
      </c>
      <c r="BL167" s="18" t="s">
        <v>159</v>
      </c>
      <c r="BM167" s="173" t="s">
        <v>2735</v>
      </c>
    </row>
    <row r="168" spans="1:65" s="2" customFormat="1" ht="16.5" customHeight="1">
      <c r="A168" s="33"/>
      <c r="B168" s="161"/>
      <c r="C168" s="162" t="s">
        <v>476</v>
      </c>
      <c r="D168" s="162" t="s">
        <v>155</v>
      </c>
      <c r="E168" s="163" t="s">
        <v>2736</v>
      </c>
      <c r="F168" s="164" t="s">
        <v>2737</v>
      </c>
      <c r="G168" s="165" t="s">
        <v>416</v>
      </c>
      <c r="H168" s="166">
        <v>50</v>
      </c>
      <c r="I168" s="167"/>
      <c r="J168" s="168">
        <f t="shared" si="0"/>
        <v>0</v>
      </c>
      <c r="K168" s="164" t="s">
        <v>1</v>
      </c>
      <c r="L168" s="34"/>
      <c r="M168" s="169" t="s">
        <v>1</v>
      </c>
      <c r="N168" s="170" t="s">
        <v>43</v>
      </c>
      <c r="O168" s="59"/>
      <c r="P168" s="171">
        <f t="shared" si="1"/>
        <v>0</v>
      </c>
      <c r="Q168" s="171">
        <v>0</v>
      </c>
      <c r="R168" s="171">
        <f t="shared" si="2"/>
        <v>0</v>
      </c>
      <c r="S168" s="171">
        <v>0</v>
      </c>
      <c r="T168" s="172">
        <f t="shared" si="3"/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159</v>
      </c>
      <c r="AT168" s="173" t="s">
        <v>155</v>
      </c>
      <c r="AU168" s="173" t="s">
        <v>88</v>
      </c>
      <c r="AY168" s="18" t="s">
        <v>153</v>
      </c>
      <c r="BE168" s="174">
        <f t="shared" si="4"/>
        <v>0</v>
      </c>
      <c r="BF168" s="174">
        <f t="shared" si="5"/>
        <v>0</v>
      </c>
      <c r="BG168" s="174">
        <f t="shared" si="6"/>
        <v>0</v>
      </c>
      <c r="BH168" s="174">
        <f t="shared" si="7"/>
        <v>0</v>
      </c>
      <c r="BI168" s="174">
        <f t="shared" si="8"/>
        <v>0</v>
      </c>
      <c r="BJ168" s="18" t="s">
        <v>86</v>
      </c>
      <c r="BK168" s="174">
        <f t="shared" si="9"/>
        <v>0</v>
      </c>
      <c r="BL168" s="18" t="s">
        <v>159</v>
      </c>
      <c r="BM168" s="173" t="s">
        <v>2738</v>
      </c>
    </row>
    <row r="169" spans="1:65" s="2" customFormat="1" ht="16.5" customHeight="1">
      <c r="A169" s="33"/>
      <c r="B169" s="161"/>
      <c r="C169" s="162" t="s">
        <v>482</v>
      </c>
      <c r="D169" s="162" t="s">
        <v>155</v>
      </c>
      <c r="E169" s="163" t="s">
        <v>2739</v>
      </c>
      <c r="F169" s="164" t="s">
        <v>2740</v>
      </c>
      <c r="G169" s="165" t="s">
        <v>416</v>
      </c>
      <c r="H169" s="166">
        <v>105</v>
      </c>
      <c r="I169" s="167"/>
      <c r="J169" s="168">
        <f t="shared" si="0"/>
        <v>0</v>
      </c>
      <c r="K169" s="164" t="s">
        <v>1</v>
      </c>
      <c r="L169" s="34"/>
      <c r="M169" s="169" t="s">
        <v>1</v>
      </c>
      <c r="N169" s="170" t="s">
        <v>43</v>
      </c>
      <c r="O169" s="59"/>
      <c r="P169" s="171">
        <f t="shared" si="1"/>
        <v>0</v>
      </c>
      <c r="Q169" s="171">
        <v>0</v>
      </c>
      <c r="R169" s="171">
        <f t="shared" si="2"/>
        <v>0</v>
      </c>
      <c r="S169" s="171">
        <v>0</v>
      </c>
      <c r="T169" s="172">
        <f t="shared" si="3"/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159</v>
      </c>
      <c r="AT169" s="173" t="s">
        <v>155</v>
      </c>
      <c r="AU169" s="173" t="s">
        <v>88</v>
      </c>
      <c r="AY169" s="18" t="s">
        <v>153</v>
      </c>
      <c r="BE169" s="174">
        <f t="shared" si="4"/>
        <v>0</v>
      </c>
      <c r="BF169" s="174">
        <f t="shared" si="5"/>
        <v>0</v>
      </c>
      <c r="BG169" s="174">
        <f t="shared" si="6"/>
        <v>0</v>
      </c>
      <c r="BH169" s="174">
        <f t="shared" si="7"/>
        <v>0</v>
      </c>
      <c r="BI169" s="174">
        <f t="shared" si="8"/>
        <v>0</v>
      </c>
      <c r="BJ169" s="18" t="s">
        <v>86</v>
      </c>
      <c r="BK169" s="174">
        <f t="shared" si="9"/>
        <v>0</v>
      </c>
      <c r="BL169" s="18" t="s">
        <v>159</v>
      </c>
      <c r="BM169" s="173" t="s">
        <v>2741</v>
      </c>
    </row>
    <row r="170" spans="1:65" s="2" customFormat="1" ht="16.5" customHeight="1">
      <c r="A170" s="33"/>
      <c r="B170" s="161"/>
      <c r="C170" s="162" t="s">
        <v>488</v>
      </c>
      <c r="D170" s="162" t="s">
        <v>155</v>
      </c>
      <c r="E170" s="163" t="s">
        <v>2742</v>
      </c>
      <c r="F170" s="164" t="s">
        <v>2743</v>
      </c>
      <c r="G170" s="165" t="s">
        <v>416</v>
      </c>
      <c r="H170" s="166">
        <v>170</v>
      </c>
      <c r="I170" s="167"/>
      <c r="J170" s="168">
        <f t="shared" si="0"/>
        <v>0</v>
      </c>
      <c r="K170" s="164" t="s">
        <v>1</v>
      </c>
      <c r="L170" s="34"/>
      <c r="M170" s="169" t="s">
        <v>1</v>
      </c>
      <c r="N170" s="170" t="s">
        <v>43</v>
      </c>
      <c r="O170" s="59"/>
      <c r="P170" s="171">
        <f t="shared" si="1"/>
        <v>0</v>
      </c>
      <c r="Q170" s="171">
        <v>0</v>
      </c>
      <c r="R170" s="171">
        <f t="shared" si="2"/>
        <v>0</v>
      </c>
      <c r="S170" s="171">
        <v>0</v>
      </c>
      <c r="T170" s="172">
        <f t="shared" si="3"/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159</v>
      </c>
      <c r="AT170" s="173" t="s">
        <v>155</v>
      </c>
      <c r="AU170" s="173" t="s">
        <v>88</v>
      </c>
      <c r="AY170" s="18" t="s">
        <v>153</v>
      </c>
      <c r="BE170" s="174">
        <f t="shared" si="4"/>
        <v>0</v>
      </c>
      <c r="BF170" s="174">
        <f t="shared" si="5"/>
        <v>0</v>
      </c>
      <c r="BG170" s="174">
        <f t="shared" si="6"/>
        <v>0</v>
      </c>
      <c r="BH170" s="174">
        <f t="shared" si="7"/>
        <v>0</v>
      </c>
      <c r="BI170" s="174">
        <f t="shared" si="8"/>
        <v>0</v>
      </c>
      <c r="BJ170" s="18" t="s">
        <v>86</v>
      </c>
      <c r="BK170" s="174">
        <f t="shared" si="9"/>
        <v>0</v>
      </c>
      <c r="BL170" s="18" t="s">
        <v>159</v>
      </c>
      <c r="BM170" s="173" t="s">
        <v>2744</v>
      </c>
    </row>
    <row r="171" spans="1:65" s="2" customFormat="1" ht="16.5" customHeight="1">
      <c r="A171" s="33"/>
      <c r="B171" s="161"/>
      <c r="C171" s="162" t="s">
        <v>492</v>
      </c>
      <c r="D171" s="162" t="s">
        <v>155</v>
      </c>
      <c r="E171" s="163" t="s">
        <v>2745</v>
      </c>
      <c r="F171" s="164" t="s">
        <v>2746</v>
      </c>
      <c r="G171" s="165" t="s">
        <v>416</v>
      </c>
      <c r="H171" s="166">
        <v>195</v>
      </c>
      <c r="I171" s="167"/>
      <c r="J171" s="168">
        <f t="shared" si="0"/>
        <v>0</v>
      </c>
      <c r="K171" s="164" t="s">
        <v>1</v>
      </c>
      <c r="L171" s="34"/>
      <c r="M171" s="169" t="s">
        <v>1</v>
      </c>
      <c r="N171" s="170" t="s">
        <v>43</v>
      </c>
      <c r="O171" s="59"/>
      <c r="P171" s="171">
        <f t="shared" si="1"/>
        <v>0</v>
      </c>
      <c r="Q171" s="171">
        <v>0</v>
      </c>
      <c r="R171" s="171">
        <f t="shared" si="2"/>
        <v>0</v>
      </c>
      <c r="S171" s="171">
        <v>0</v>
      </c>
      <c r="T171" s="172">
        <f t="shared" si="3"/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173" t="s">
        <v>159</v>
      </c>
      <c r="AT171" s="173" t="s">
        <v>155</v>
      </c>
      <c r="AU171" s="173" t="s">
        <v>88</v>
      </c>
      <c r="AY171" s="18" t="s">
        <v>153</v>
      </c>
      <c r="BE171" s="174">
        <f t="shared" si="4"/>
        <v>0</v>
      </c>
      <c r="BF171" s="174">
        <f t="shared" si="5"/>
        <v>0</v>
      </c>
      <c r="BG171" s="174">
        <f t="shared" si="6"/>
        <v>0</v>
      </c>
      <c r="BH171" s="174">
        <f t="shared" si="7"/>
        <v>0</v>
      </c>
      <c r="BI171" s="174">
        <f t="shared" si="8"/>
        <v>0</v>
      </c>
      <c r="BJ171" s="18" t="s">
        <v>86</v>
      </c>
      <c r="BK171" s="174">
        <f t="shared" si="9"/>
        <v>0</v>
      </c>
      <c r="BL171" s="18" t="s">
        <v>159</v>
      </c>
      <c r="BM171" s="173" t="s">
        <v>2747</v>
      </c>
    </row>
    <row r="172" spans="1:65" s="2" customFormat="1" ht="16.5" customHeight="1">
      <c r="A172" s="33"/>
      <c r="B172" s="161"/>
      <c r="C172" s="162" t="s">
        <v>496</v>
      </c>
      <c r="D172" s="162" t="s">
        <v>155</v>
      </c>
      <c r="E172" s="163" t="s">
        <v>2748</v>
      </c>
      <c r="F172" s="164" t="s">
        <v>2749</v>
      </c>
      <c r="G172" s="165" t="s">
        <v>416</v>
      </c>
      <c r="H172" s="166">
        <v>35</v>
      </c>
      <c r="I172" s="167"/>
      <c r="J172" s="168">
        <f t="shared" si="0"/>
        <v>0</v>
      </c>
      <c r="K172" s="164" t="s">
        <v>1</v>
      </c>
      <c r="L172" s="34"/>
      <c r="M172" s="169" t="s">
        <v>1</v>
      </c>
      <c r="N172" s="170" t="s">
        <v>43</v>
      </c>
      <c r="O172" s="59"/>
      <c r="P172" s="171">
        <f t="shared" si="1"/>
        <v>0</v>
      </c>
      <c r="Q172" s="171">
        <v>0</v>
      </c>
      <c r="R172" s="171">
        <f t="shared" si="2"/>
        <v>0</v>
      </c>
      <c r="S172" s="171">
        <v>0</v>
      </c>
      <c r="T172" s="172">
        <f t="shared" si="3"/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159</v>
      </c>
      <c r="AT172" s="173" t="s">
        <v>155</v>
      </c>
      <c r="AU172" s="173" t="s">
        <v>88</v>
      </c>
      <c r="AY172" s="18" t="s">
        <v>153</v>
      </c>
      <c r="BE172" s="174">
        <f t="shared" si="4"/>
        <v>0</v>
      </c>
      <c r="BF172" s="174">
        <f t="shared" si="5"/>
        <v>0</v>
      </c>
      <c r="BG172" s="174">
        <f t="shared" si="6"/>
        <v>0</v>
      </c>
      <c r="BH172" s="174">
        <f t="shared" si="7"/>
        <v>0</v>
      </c>
      <c r="BI172" s="174">
        <f t="shared" si="8"/>
        <v>0</v>
      </c>
      <c r="BJ172" s="18" t="s">
        <v>86</v>
      </c>
      <c r="BK172" s="174">
        <f t="shared" si="9"/>
        <v>0</v>
      </c>
      <c r="BL172" s="18" t="s">
        <v>159</v>
      </c>
      <c r="BM172" s="173" t="s">
        <v>2750</v>
      </c>
    </row>
    <row r="173" spans="1:65" s="2" customFormat="1" ht="16.5" customHeight="1">
      <c r="A173" s="33"/>
      <c r="B173" s="161"/>
      <c r="C173" s="162" t="s">
        <v>502</v>
      </c>
      <c r="D173" s="162" t="s">
        <v>155</v>
      </c>
      <c r="E173" s="163" t="s">
        <v>2751</v>
      </c>
      <c r="F173" s="164" t="s">
        <v>2752</v>
      </c>
      <c r="G173" s="165" t="s">
        <v>416</v>
      </c>
      <c r="H173" s="166">
        <v>200</v>
      </c>
      <c r="I173" s="167"/>
      <c r="J173" s="168">
        <f t="shared" si="0"/>
        <v>0</v>
      </c>
      <c r="K173" s="164" t="s">
        <v>1</v>
      </c>
      <c r="L173" s="34"/>
      <c r="M173" s="169" t="s">
        <v>1</v>
      </c>
      <c r="N173" s="170" t="s">
        <v>43</v>
      </c>
      <c r="O173" s="59"/>
      <c r="P173" s="171">
        <f t="shared" si="1"/>
        <v>0</v>
      </c>
      <c r="Q173" s="171">
        <v>0</v>
      </c>
      <c r="R173" s="171">
        <f t="shared" si="2"/>
        <v>0</v>
      </c>
      <c r="S173" s="171">
        <v>0</v>
      </c>
      <c r="T173" s="172">
        <f t="shared" si="3"/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159</v>
      </c>
      <c r="AT173" s="173" t="s">
        <v>155</v>
      </c>
      <c r="AU173" s="173" t="s">
        <v>88</v>
      </c>
      <c r="AY173" s="18" t="s">
        <v>153</v>
      </c>
      <c r="BE173" s="174">
        <f t="shared" si="4"/>
        <v>0</v>
      </c>
      <c r="BF173" s="174">
        <f t="shared" si="5"/>
        <v>0</v>
      </c>
      <c r="BG173" s="174">
        <f t="shared" si="6"/>
        <v>0</v>
      </c>
      <c r="BH173" s="174">
        <f t="shared" si="7"/>
        <v>0</v>
      </c>
      <c r="BI173" s="174">
        <f t="shared" si="8"/>
        <v>0</v>
      </c>
      <c r="BJ173" s="18" t="s">
        <v>86</v>
      </c>
      <c r="BK173" s="174">
        <f t="shared" si="9"/>
        <v>0</v>
      </c>
      <c r="BL173" s="18" t="s">
        <v>159</v>
      </c>
      <c r="BM173" s="173" t="s">
        <v>2753</v>
      </c>
    </row>
    <row r="174" spans="1:65" s="2" customFormat="1" ht="16.5" customHeight="1">
      <c r="A174" s="33"/>
      <c r="B174" s="161"/>
      <c r="C174" s="162" t="s">
        <v>507</v>
      </c>
      <c r="D174" s="162" t="s">
        <v>155</v>
      </c>
      <c r="E174" s="163" t="s">
        <v>2754</v>
      </c>
      <c r="F174" s="164" t="s">
        <v>2755</v>
      </c>
      <c r="G174" s="165" t="s">
        <v>505</v>
      </c>
      <c r="H174" s="166">
        <v>6</v>
      </c>
      <c r="I174" s="167"/>
      <c r="J174" s="168">
        <f t="shared" si="0"/>
        <v>0</v>
      </c>
      <c r="K174" s="164" t="s">
        <v>1</v>
      </c>
      <c r="L174" s="34"/>
      <c r="M174" s="169" t="s">
        <v>1</v>
      </c>
      <c r="N174" s="170" t="s">
        <v>43</v>
      </c>
      <c r="O174" s="59"/>
      <c r="P174" s="171">
        <f t="shared" si="1"/>
        <v>0</v>
      </c>
      <c r="Q174" s="171">
        <v>0</v>
      </c>
      <c r="R174" s="171">
        <f t="shared" si="2"/>
        <v>0</v>
      </c>
      <c r="S174" s="171">
        <v>0</v>
      </c>
      <c r="T174" s="172">
        <f t="shared" si="3"/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173" t="s">
        <v>159</v>
      </c>
      <c r="AT174" s="173" t="s">
        <v>155</v>
      </c>
      <c r="AU174" s="173" t="s">
        <v>88</v>
      </c>
      <c r="AY174" s="18" t="s">
        <v>153</v>
      </c>
      <c r="BE174" s="174">
        <f t="shared" si="4"/>
        <v>0</v>
      </c>
      <c r="BF174" s="174">
        <f t="shared" si="5"/>
        <v>0</v>
      </c>
      <c r="BG174" s="174">
        <f t="shared" si="6"/>
        <v>0</v>
      </c>
      <c r="BH174" s="174">
        <f t="shared" si="7"/>
        <v>0</v>
      </c>
      <c r="BI174" s="174">
        <f t="shared" si="8"/>
        <v>0</v>
      </c>
      <c r="BJ174" s="18" t="s">
        <v>86</v>
      </c>
      <c r="BK174" s="174">
        <f t="shared" si="9"/>
        <v>0</v>
      </c>
      <c r="BL174" s="18" t="s">
        <v>159</v>
      </c>
      <c r="BM174" s="173" t="s">
        <v>2756</v>
      </c>
    </row>
    <row r="175" spans="1:65" s="2" customFormat="1" ht="16.5" customHeight="1">
      <c r="A175" s="33"/>
      <c r="B175" s="161"/>
      <c r="C175" s="162" t="s">
        <v>511</v>
      </c>
      <c r="D175" s="162" t="s">
        <v>155</v>
      </c>
      <c r="E175" s="163" t="s">
        <v>2757</v>
      </c>
      <c r="F175" s="164" t="s">
        <v>2758</v>
      </c>
      <c r="G175" s="165" t="s">
        <v>505</v>
      </c>
      <c r="H175" s="166">
        <v>6</v>
      </c>
      <c r="I175" s="167"/>
      <c r="J175" s="168">
        <f t="shared" si="0"/>
        <v>0</v>
      </c>
      <c r="K175" s="164" t="s">
        <v>1</v>
      </c>
      <c r="L175" s="34"/>
      <c r="M175" s="169" t="s">
        <v>1</v>
      </c>
      <c r="N175" s="170" t="s">
        <v>43</v>
      </c>
      <c r="O175" s="59"/>
      <c r="P175" s="171">
        <f t="shared" si="1"/>
        <v>0</v>
      </c>
      <c r="Q175" s="171">
        <v>0</v>
      </c>
      <c r="R175" s="171">
        <f t="shared" si="2"/>
        <v>0</v>
      </c>
      <c r="S175" s="171">
        <v>0</v>
      </c>
      <c r="T175" s="172">
        <f t="shared" si="3"/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173" t="s">
        <v>159</v>
      </c>
      <c r="AT175" s="173" t="s">
        <v>155</v>
      </c>
      <c r="AU175" s="173" t="s">
        <v>88</v>
      </c>
      <c r="AY175" s="18" t="s">
        <v>153</v>
      </c>
      <c r="BE175" s="174">
        <f t="shared" si="4"/>
        <v>0</v>
      </c>
      <c r="BF175" s="174">
        <f t="shared" si="5"/>
        <v>0</v>
      </c>
      <c r="BG175" s="174">
        <f t="shared" si="6"/>
        <v>0</v>
      </c>
      <c r="BH175" s="174">
        <f t="shared" si="7"/>
        <v>0</v>
      </c>
      <c r="BI175" s="174">
        <f t="shared" si="8"/>
        <v>0</v>
      </c>
      <c r="BJ175" s="18" t="s">
        <v>86</v>
      </c>
      <c r="BK175" s="174">
        <f t="shared" si="9"/>
        <v>0</v>
      </c>
      <c r="BL175" s="18" t="s">
        <v>159</v>
      </c>
      <c r="BM175" s="173" t="s">
        <v>2759</v>
      </c>
    </row>
    <row r="176" spans="1:65" s="2" customFormat="1" ht="16.5" customHeight="1">
      <c r="A176" s="33"/>
      <c r="B176" s="161"/>
      <c r="C176" s="162" t="s">
        <v>517</v>
      </c>
      <c r="D176" s="162" t="s">
        <v>155</v>
      </c>
      <c r="E176" s="163" t="s">
        <v>2760</v>
      </c>
      <c r="F176" s="164" t="s">
        <v>2761</v>
      </c>
      <c r="G176" s="165" t="s">
        <v>470</v>
      </c>
      <c r="H176" s="210"/>
      <c r="I176" s="167"/>
      <c r="J176" s="168">
        <f t="shared" si="0"/>
        <v>0</v>
      </c>
      <c r="K176" s="164" t="s">
        <v>1</v>
      </c>
      <c r="L176" s="34"/>
      <c r="M176" s="169" t="s">
        <v>1</v>
      </c>
      <c r="N176" s="170" t="s">
        <v>43</v>
      </c>
      <c r="O176" s="59"/>
      <c r="P176" s="171">
        <f t="shared" si="1"/>
        <v>0</v>
      </c>
      <c r="Q176" s="171">
        <v>0</v>
      </c>
      <c r="R176" s="171">
        <f t="shared" si="2"/>
        <v>0</v>
      </c>
      <c r="S176" s="171">
        <v>0</v>
      </c>
      <c r="T176" s="172">
        <f t="shared" si="3"/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159</v>
      </c>
      <c r="AT176" s="173" t="s">
        <v>155</v>
      </c>
      <c r="AU176" s="173" t="s">
        <v>88</v>
      </c>
      <c r="AY176" s="18" t="s">
        <v>153</v>
      </c>
      <c r="BE176" s="174">
        <f t="shared" si="4"/>
        <v>0</v>
      </c>
      <c r="BF176" s="174">
        <f t="shared" si="5"/>
        <v>0</v>
      </c>
      <c r="BG176" s="174">
        <f t="shared" si="6"/>
        <v>0</v>
      </c>
      <c r="BH176" s="174">
        <f t="shared" si="7"/>
        <v>0</v>
      </c>
      <c r="BI176" s="174">
        <f t="shared" si="8"/>
        <v>0</v>
      </c>
      <c r="BJ176" s="18" t="s">
        <v>86</v>
      </c>
      <c r="BK176" s="174">
        <f t="shared" si="9"/>
        <v>0</v>
      </c>
      <c r="BL176" s="18" t="s">
        <v>159</v>
      </c>
      <c r="BM176" s="173" t="s">
        <v>2762</v>
      </c>
    </row>
    <row r="177" spans="1:65" s="12" customFormat="1" ht="22.8" customHeight="1">
      <c r="B177" s="148"/>
      <c r="D177" s="149" t="s">
        <v>77</v>
      </c>
      <c r="E177" s="159" t="s">
        <v>2763</v>
      </c>
      <c r="F177" s="159" t="s">
        <v>2764</v>
      </c>
      <c r="I177" s="151"/>
      <c r="J177" s="160">
        <f>BK177</f>
        <v>0</v>
      </c>
      <c r="L177" s="148"/>
      <c r="M177" s="153"/>
      <c r="N177" s="154"/>
      <c r="O177" s="154"/>
      <c r="P177" s="155">
        <f>SUM(P178:P200)</f>
        <v>0</v>
      </c>
      <c r="Q177" s="154"/>
      <c r="R177" s="155">
        <f>SUM(R178:R200)</f>
        <v>0</v>
      </c>
      <c r="S177" s="154"/>
      <c r="T177" s="156">
        <f>SUM(T178:T200)</f>
        <v>0</v>
      </c>
      <c r="AR177" s="149" t="s">
        <v>86</v>
      </c>
      <c r="AT177" s="157" t="s">
        <v>77</v>
      </c>
      <c r="AU177" s="157" t="s">
        <v>86</v>
      </c>
      <c r="AY177" s="149" t="s">
        <v>153</v>
      </c>
      <c r="BK177" s="158">
        <f>SUM(BK178:BK200)</f>
        <v>0</v>
      </c>
    </row>
    <row r="178" spans="1:65" s="2" customFormat="1" ht="24" customHeight="1">
      <c r="A178" s="33"/>
      <c r="B178" s="161"/>
      <c r="C178" s="162" t="s">
        <v>521</v>
      </c>
      <c r="D178" s="162" t="s">
        <v>155</v>
      </c>
      <c r="E178" s="163" t="s">
        <v>2765</v>
      </c>
      <c r="F178" s="164" t="s">
        <v>2766</v>
      </c>
      <c r="G178" s="165" t="s">
        <v>505</v>
      </c>
      <c r="H178" s="166">
        <v>21</v>
      </c>
      <c r="I178" s="167"/>
      <c r="J178" s="168">
        <f>ROUND(I178*H178,2)</f>
        <v>0</v>
      </c>
      <c r="K178" s="164" t="s">
        <v>1</v>
      </c>
      <c r="L178" s="34"/>
      <c r="M178" s="169" t="s">
        <v>1</v>
      </c>
      <c r="N178" s="170" t="s">
        <v>43</v>
      </c>
      <c r="O178" s="59"/>
      <c r="P178" s="171">
        <f>O178*H178</f>
        <v>0</v>
      </c>
      <c r="Q178" s="171">
        <v>0</v>
      </c>
      <c r="R178" s="171">
        <f>Q178*H178</f>
        <v>0</v>
      </c>
      <c r="S178" s="171">
        <v>0</v>
      </c>
      <c r="T178" s="172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173" t="s">
        <v>159</v>
      </c>
      <c r="AT178" s="173" t="s">
        <v>155</v>
      </c>
      <c r="AU178" s="173" t="s">
        <v>88</v>
      </c>
      <c r="AY178" s="18" t="s">
        <v>153</v>
      </c>
      <c r="BE178" s="174">
        <f>IF(N178="základní",J178,0)</f>
        <v>0</v>
      </c>
      <c r="BF178" s="174">
        <f>IF(N178="snížená",J178,0)</f>
        <v>0</v>
      </c>
      <c r="BG178" s="174">
        <f>IF(N178="zákl. přenesená",J178,0)</f>
        <v>0</v>
      </c>
      <c r="BH178" s="174">
        <f>IF(N178="sníž. přenesená",J178,0)</f>
        <v>0</v>
      </c>
      <c r="BI178" s="174">
        <f>IF(N178="nulová",J178,0)</f>
        <v>0</v>
      </c>
      <c r="BJ178" s="18" t="s">
        <v>86</v>
      </c>
      <c r="BK178" s="174">
        <f>ROUND(I178*H178,2)</f>
        <v>0</v>
      </c>
      <c r="BL178" s="18" t="s">
        <v>159</v>
      </c>
      <c r="BM178" s="173" t="s">
        <v>2767</v>
      </c>
    </row>
    <row r="179" spans="1:65" s="2" customFormat="1" ht="38.4">
      <c r="A179" s="33"/>
      <c r="B179" s="34"/>
      <c r="C179" s="33"/>
      <c r="D179" s="176" t="s">
        <v>711</v>
      </c>
      <c r="E179" s="33"/>
      <c r="F179" s="221" t="s">
        <v>2768</v>
      </c>
      <c r="G179" s="33"/>
      <c r="H179" s="33"/>
      <c r="I179" s="97"/>
      <c r="J179" s="33"/>
      <c r="K179" s="33"/>
      <c r="L179" s="34"/>
      <c r="M179" s="222"/>
      <c r="N179" s="223"/>
      <c r="O179" s="59"/>
      <c r="P179" s="59"/>
      <c r="Q179" s="59"/>
      <c r="R179" s="59"/>
      <c r="S179" s="59"/>
      <c r="T179" s="6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T179" s="18" t="s">
        <v>711</v>
      </c>
      <c r="AU179" s="18" t="s">
        <v>88</v>
      </c>
    </row>
    <row r="180" spans="1:65" s="2" customFormat="1" ht="24" customHeight="1">
      <c r="A180" s="33"/>
      <c r="B180" s="161"/>
      <c r="C180" s="162" t="s">
        <v>743</v>
      </c>
      <c r="D180" s="162" t="s">
        <v>155</v>
      </c>
      <c r="E180" s="163" t="s">
        <v>2769</v>
      </c>
      <c r="F180" s="164" t="s">
        <v>2770</v>
      </c>
      <c r="G180" s="165" t="s">
        <v>505</v>
      </c>
      <c r="H180" s="166">
        <v>18</v>
      </c>
      <c r="I180" s="167"/>
      <c r="J180" s="168">
        <f>ROUND(I180*H180,2)</f>
        <v>0</v>
      </c>
      <c r="K180" s="164" t="s">
        <v>1</v>
      </c>
      <c r="L180" s="34"/>
      <c r="M180" s="169" t="s">
        <v>1</v>
      </c>
      <c r="N180" s="170" t="s">
        <v>43</v>
      </c>
      <c r="O180" s="59"/>
      <c r="P180" s="171">
        <f>O180*H180</f>
        <v>0</v>
      </c>
      <c r="Q180" s="171">
        <v>0</v>
      </c>
      <c r="R180" s="171">
        <f>Q180*H180</f>
        <v>0</v>
      </c>
      <c r="S180" s="171">
        <v>0</v>
      </c>
      <c r="T180" s="172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159</v>
      </c>
      <c r="AT180" s="173" t="s">
        <v>155</v>
      </c>
      <c r="AU180" s="173" t="s">
        <v>88</v>
      </c>
      <c r="AY180" s="18" t="s">
        <v>153</v>
      </c>
      <c r="BE180" s="174">
        <f>IF(N180="základní",J180,0)</f>
        <v>0</v>
      </c>
      <c r="BF180" s="174">
        <f>IF(N180="snížená",J180,0)</f>
        <v>0</v>
      </c>
      <c r="BG180" s="174">
        <f>IF(N180="zákl. přenesená",J180,0)</f>
        <v>0</v>
      </c>
      <c r="BH180" s="174">
        <f>IF(N180="sníž. přenesená",J180,0)</f>
        <v>0</v>
      </c>
      <c r="BI180" s="174">
        <f>IF(N180="nulová",J180,0)</f>
        <v>0</v>
      </c>
      <c r="BJ180" s="18" t="s">
        <v>86</v>
      </c>
      <c r="BK180" s="174">
        <f>ROUND(I180*H180,2)</f>
        <v>0</v>
      </c>
      <c r="BL180" s="18" t="s">
        <v>159</v>
      </c>
      <c r="BM180" s="173" t="s">
        <v>2771</v>
      </c>
    </row>
    <row r="181" spans="1:65" s="2" customFormat="1" ht="24" customHeight="1">
      <c r="A181" s="33"/>
      <c r="B181" s="161"/>
      <c r="C181" s="162" t="s">
        <v>747</v>
      </c>
      <c r="D181" s="162" t="s">
        <v>155</v>
      </c>
      <c r="E181" s="163" t="s">
        <v>2772</v>
      </c>
      <c r="F181" s="164" t="s">
        <v>2773</v>
      </c>
      <c r="G181" s="165" t="s">
        <v>505</v>
      </c>
      <c r="H181" s="166">
        <v>12</v>
      </c>
      <c r="I181" s="167"/>
      <c r="J181" s="168">
        <f>ROUND(I181*H181,2)</f>
        <v>0</v>
      </c>
      <c r="K181" s="164" t="s">
        <v>1</v>
      </c>
      <c r="L181" s="34"/>
      <c r="M181" s="169" t="s">
        <v>1</v>
      </c>
      <c r="N181" s="170" t="s">
        <v>43</v>
      </c>
      <c r="O181" s="59"/>
      <c r="P181" s="171">
        <f>O181*H181</f>
        <v>0</v>
      </c>
      <c r="Q181" s="171">
        <v>0</v>
      </c>
      <c r="R181" s="171">
        <f>Q181*H181</f>
        <v>0</v>
      </c>
      <c r="S181" s="171">
        <v>0</v>
      </c>
      <c r="T181" s="172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159</v>
      </c>
      <c r="AT181" s="173" t="s">
        <v>155</v>
      </c>
      <c r="AU181" s="173" t="s">
        <v>88</v>
      </c>
      <c r="AY181" s="18" t="s">
        <v>153</v>
      </c>
      <c r="BE181" s="174">
        <f>IF(N181="základní",J181,0)</f>
        <v>0</v>
      </c>
      <c r="BF181" s="174">
        <f>IF(N181="snížená",J181,0)</f>
        <v>0</v>
      </c>
      <c r="BG181" s="174">
        <f>IF(N181="zákl. přenesená",J181,0)</f>
        <v>0</v>
      </c>
      <c r="BH181" s="174">
        <f>IF(N181="sníž. přenesená",J181,0)</f>
        <v>0</v>
      </c>
      <c r="BI181" s="174">
        <f>IF(N181="nulová",J181,0)</f>
        <v>0</v>
      </c>
      <c r="BJ181" s="18" t="s">
        <v>86</v>
      </c>
      <c r="BK181" s="174">
        <f>ROUND(I181*H181,2)</f>
        <v>0</v>
      </c>
      <c r="BL181" s="18" t="s">
        <v>159</v>
      </c>
      <c r="BM181" s="173" t="s">
        <v>2774</v>
      </c>
    </row>
    <row r="182" spans="1:65" s="2" customFormat="1" ht="28.8">
      <c r="A182" s="33"/>
      <c r="B182" s="34"/>
      <c r="C182" s="33"/>
      <c r="D182" s="176" t="s">
        <v>711</v>
      </c>
      <c r="E182" s="33"/>
      <c r="F182" s="221" t="s">
        <v>2775</v>
      </c>
      <c r="G182" s="33"/>
      <c r="H182" s="33"/>
      <c r="I182" s="97"/>
      <c r="J182" s="33"/>
      <c r="K182" s="33"/>
      <c r="L182" s="34"/>
      <c r="M182" s="222"/>
      <c r="N182" s="223"/>
      <c r="O182" s="59"/>
      <c r="P182" s="59"/>
      <c r="Q182" s="59"/>
      <c r="R182" s="59"/>
      <c r="S182" s="59"/>
      <c r="T182" s="60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T182" s="18" t="s">
        <v>711</v>
      </c>
      <c r="AU182" s="18" t="s">
        <v>88</v>
      </c>
    </row>
    <row r="183" spans="1:65" s="2" customFormat="1" ht="24" customHeight="1">
      <c r="A183" s="33"/>
      <c r="B183" s="161"/>
      <c r="C183" s="162" t="s">
        <v>751</v>
      </c>
      <c r="D183" s="162" t="s">
        <v>155</v>
      </c>
      <c r="E183" s="163" t="s">
        <v>2776</v>
      </c>
      <c r="F183" s="164" t="s">
        <v>2777</v>
      </c>
      <c r="G183" s="165" t="s">
        <v>505</v>
      </c>
      <c r="H183" s="166">
        <v>6</v>
      </c>
      <c r="I183" s="167"/>
      <c r="J183" s="168">
        <f>ROUND(I183*H183,2)</f>
        <v>0</v>
      </c>
      <c r="K183" s="164" t="s">
        <v>1</v>
      </c>
      <c r="L183" s="34"/>
      <c r="M183" s="169" t="s">
        <v>1</v>
      </c>
      <c r="N183" s="170" t="s">
        <v>43</v>
      </c>
      <c r="O183" s="59"/>
      <c r="P183" s="171">
        <f>O183*H183</f>
        <v>0</v>
      </c>
      <c r="Q183" s="171">
        <v>0</v>
      </c>
      <c r="R183" s="171">
        <f>Q183*H183</f>
        <v>0</v>
      </c>
      <c r="S183" s="171">
        <v>0</v>
      </c>
      <c r="T183" s="172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173" t="s">
        <v>159</v>
      </c>
      <c r="AT183" s="173" t="s">
        <v>155</v>
      </c>
      <c r="AU183" s="173" t="s">
        <v>88</v>
      </c>
      <c r="AY183" s="18" t="s">
        <v>153</v>
      </c>
      <c r="BE183" s="174">
        <f>IF(N183="základní",J183,0)</f>
        <v>0</v>
      </c>
      <c r="BF183" s="174">
        <f>IF(N183="snížená",J183,0)</f>
        <v>0</v>
      </c>
      <c r="BG183" s="174">
        <f>IF(N183="zákl. přenesená",J183,0)</f>
        <v>0</v>
      </c>
      <c r="BH183" s="174">
        <f>IF(N183="sníž. přenesená",J183,0)</f>
        <v>0</v>
      </c>
      <c r="BI183" s="174">
        <f>IF(N183="nulová",J183,0)</f>
        <v>0</v>
      </c>
      <c r="BJ183" s="18" t="s">
        <v>86</v>
      </c>
      <c r="BK183" s="174">
        <f>ROUND(I183*H183,2)</f>
        <v>0</v>
      </c>
      <c r="BL183" s="18" t="s">
        <v>159</v>
      </c>
      <c r="BM183" s="173" t="s">
        <v>2778</v>
      </c>
    </row>
    <row r="184" spans="1:65" s="2" customFormat="1" ht="24" customHeight="1">
      <c r="A184" s="33"/>
      <c r="B184" s="161"/>
      <c r="C184" s="162" t="s">
        <v>14</v>
      </c>
      <c r="D184" s="162" t="s">
        <v>155</v>
      </c>
      <c r="E184" s="163" t="s">
        <v>2779</v>
      </c>
      <c r="F184" s="164" t="s">
        <v>2780</v>
      </c>
      <c r="G184" s="165" t="s">
        <v>505</v>
      </c>
      <c r="H184" s="166">
        <v>7</v>
      </c>
      <c r="I184" s="167"/>
      <c r="J184" s="168">
        <f>ROUND(I184*H184,2)</f>
        <v>0</v>
      </c>
      <c r="K184" s="164" t="s">
        <v>1</v>
      </c>
      <c r="L184" s="34"/>
      <c r="M184" s="169" t="s">
        <v>1</v>
      </c>
      <c r="N184" s="170" t="s">
        <v>43</v>
      </c>
      <c r="O184" s="59"/>
      <c r="P184" s="171">
        <f>O184*H184</f>
        <v>0</v>
      </c>
      <c r="Q184" s="171">
        <v>0</v>
      </c>
      <c r="R184" s="171">
        <f>Q184*H184</f>
        <v>0</v>
      </c>
      <c r="S184" s="171">
        <v>0</v>
      </c>
      <c r="T184" s="172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173" t="s">
        <v>159</v>
      </c>
      <c r="AT184" s="173" t="s">
        <v>155</v>
      </c>
      <c r="AU184" s="173" t="s">
        <v>88</v>
      </c>
      <c r="AY184" s="18" t="s">
        <v>153</v>
      </c>
      <c r="BE184" s="174">
        <f>IF(N184="základní",J184,0)</f>
        <v>0</v>
      </c>
      <c r="BF184" s="174">
        <f>IF(N184="snížená",J184,0)</f>
        <v>0</v>
      </c>
      <c r="BG184" s="174">
        <f>IF(N184="zákl. přenesená",J184,0)</f>
        <v>0</v>
      </c>
      <c r="BH184" s="174">
        <f>IF(N184="sníž. přenesená",J184,0)</f>
        <v>0</v>
      </c>
      <c r="BI184" s="174">
        <f>IF(N184="nulová",J184,0)</f>
        <v>0</v>
      </c>
      <c r="BJ184" s="18" t="s">
        <v>86</v>
      </c>
      <c r="BK184" s="174">
        <f>ROUND(I184*H184,2)</f>
        <v>0</v>
      </c>
      <c r="BL184" s="18" t="s">
        <v>159</v>
      </c>
      <c r="BM184" s="173" t="s">
        <v>2781</v>
      </c>
    </row>
    <row r="185" spans="1:65" s="2" customFormat="1" ht="28.8">
      <c r="A185" s="33"/>
      <c r="B185" s="34"/>
      <c r="C185" s="33"/>
      <c r="D185" s="176" t="s">
        <v>711</v>
      </c>
      <c r="E185" s="33"/>
      <c r="F185" s="221" t="s">
        <v>2782</v>
      </c>
      <c r="G185" s="33"/>
      <c r="H185" s="33"/>
      <c r="I185" s="97"/>
      <c r="J185" s="33"/>
      <c r="K185" s="33"/>
      <c r="L185" s="34"/>
      <c r="M185" s="222"/>
      <c r="N185" s="223"/>
      <c r="O185" s="59"/>
      <c r="P185" s="59"/>
      <c r="Q185" s="59"/>
      <c r="R185" s="59"/>
      <c r="S185" s="59"/>
      <c r="T185" s="6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T185" s="18" t="s">
        <v>711</v>
      </c>
      <c r="AU185" s="18" t="s">
        <v>88</v>
      </c>
    </row>
    <row r="186" spans="1:65" s="2" customFormat="1" ht="24" customHeight="1">
      <c r="A186" s="33"/>
      <c r="B186" s="161"/>
      <c r="C186" s="162" t="s">
        <v>760</v>
      </c>
      <c r="D186" s="162" t="s">
        <v>155</v>
      </c>
      <c r="E186" s="163" t="s">
        <v>2783</v>
      </c>
      <c r="F186" s="164" t="s">
        <v>2784</v>
      </c>
      <c r="G186" s="165" t="s">
        <v>505</v>
      </c>
      <c r="H186" s="166">
        <v>2</v>
      </c>
      <c r="I186" s="167"/>
      <c r="J186" s="168">
        <f t="shared" ref="J186:J200" si="10">ROUND(I186*H186,2)</f>
        <v>0</v>
      </c>
      <c r="K186" s="164" t="s">
        <v>1</v>
      </c>
      <c r="L186" s="34"/>
      <c r="M186" s="169" t="s">
        <v>1</v>
      </c>
      <c r="N186" s="170" t="s">
        <v>43</v>
      </c>
      <c r="O186" s="59"/>
      <c r="P186" s="171">
        <f t="shared" ref="P186:P200" si="11">O186*H186</f>
        <v>0</v>
      </c>
      <c r="Q186" s="171">
        <v>0</v>
      </c>
      <c r="R186" s="171">
        <f t="shared" ref="R186:R200" si="12">Q186*H186</f>
        <v>0</v>
      </c>
      <c r="S186" s="171">
        <v>0</v>
      </c>
      <c r="T186" s="172">
        <f t="shared" ref="T186:T200" si="13"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159</v>
      </c>
      <c r="AT186" s="173" t="s">
        <v>155</v>
      </c>
      <c r="AU186" s="173" t="s">
        <v>88</v>
      </c>
      <c r="AY186" s="18" t="s">
        <v>153</v>
      </c>
      <c r="BE186" s="174">
        <f t="shared" ref="BE186:BE200" si="14">IF(N186="základní",J186,0)</f>
        <v>0</v>
      </c>
      <c r="BF186" s="174">
        <f t="shared" ref="BF186:BF200" si="15">IF(N186="snížená",J186,0)</f>
        <v>0</v>
      </c>
      <c r="BG186" s="174">
        <f t="shared" ref="BG186:BG200" si="16">IF(N186="zákl. přenesená",J186,0)</f>
        <v>0</v>
      </c>
      <c r="BH186" s="174">
        <f t="shared" ref="BH186:BH200" si="17">IF(N186="sníž. přenesená",J186,0)</f>
        <v>0</v>
      </c>
      <c r="BI186" s="174">
        <f t="shared" ref="BI186:BI200" si="18">IF(N186="nulová",J186,0)</f>
        <v>0</v>
      </c>
      <c r="BJ186" s="18" t="s">
        <v>86</v>
      </c>
      <c r="BK186" s="174">
        <f t="shared" ref="BK186:BK200" si="19">ROUND(I186*H186,2)</f>
        <v>0</v>
      </c>
      <c r="BL186" s="18" t="s">
        <v>159</v>
      </c>
      <c r="BM186" s="173" t="s">
        <v>2785</v>
      </c>
    </row>
    <row r="187" spans="1:65" s="2" customFormat="1" ht="24" customHeight="1">
      <c r="A187" s="33"/>
      <c r="B187" s="161"/>
      <c r="C187" s="162" t="s">
        <v>764</v>
      </c>
      <c r="D187" s="162" t="s">
        <v>155</v>
      </c>
      <c r="E187" s="163" t="s">
        <v>2786</v>
      </c>
      <c r="F187" s="164" t="s">
        <v>2787</v>
      </c>
      <c r="G187" s="165" t="s">
        <v>505</v>
      </c>
      <c r="H187" s="166">
        <v>1</v>
      </c>
      <c r="I187" s="167"/>
      <c r="J187" s="168">
        <f t="shared" si="10"/>
        <v>0</v>
      </c>
      <c r="K187" s="164" t="s">
        <v>1</v>
      </c>
      <c r="L187" s="34"/>
      <c r="M187" s="169" t="s">
        <v>1</v>
      </c>
      <c r="N187" s="170" t="s">
        <v>43</v>
      </c>
      <c r="O187" s="59"/>
      <c r="P187" s="171">
        <f t="shared" si="11"/>
        <v>0</v>
      </c>
      <c r="Q187" s="171">
        <v>0</v>
      </c>
      <c r="R187" s="171">
        <f t="shared" si="12"/>
        <v>0</v>
      </c>
      <c r="S187" s="171">
        <v>0</v>
      </c>
      <c r="T187" s="172">
        <f t="shared" si="13"/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173" t="s">
        <v>159</v>
      </c>
      <c r="AT187" s="173" t="s">
        <v>155</v>
      </c>
      <c r="AU187" s="173" t="s">
        <v>88</v>
      </c>
      <c r="AY187" s="18" t="s">
        <v>153</v>
      </c>
      <c r="BE187" s="174">
        <f t="shared" si="14"/>
        <v>0</v>
      </c>
      <c r="BF187" s="174">
        <f t="shared" si="15"/>
        <v>0</v>
      </c>
      <c r="BG187" s="174">
        <f t="shared" si="16"/>
        <v>0</v>
      </c>
      <c r="BH187" s="174">
        <f t="shared" si="17"/>
        <v>0</v>
      </c>
      <c r="BI187" s="174">
        <f t="shared" si="18"/>
        <v>0</v>
      </c>
      <c r="BJ187" s="18" t="s">
        <v>86</v>
      </c>
      <c r="BK187" s="174">
        <f t="shared" si="19"/>
        <v>0</v>
      </c>
      <c r="BL187" s="18" t="s">
        <v>159</v>
      </c>
      <c r="BM187" s="173" t="s">
        <v>2788</v>
      </c>
    </row>
    <row r="188" spans="1:65" s="2" customFormat="1" ht="16.5" customHeight="1">
      <c r="A188" s="33"/>
      <c r="B188" s="161"/>
      <c r="C188" s="162" t="s">
        <v>767</v>
      </c>
      <c r="D188" s="162" t="s">
        <v>155</v>
      </c>
      <c r="E188" s="163" t="s">
        <v>2789</v>
      </c>
      <c r="F188" s="164" t="s">
        <v>2790</v>
      </c>
      <c r="G188" s="165" t="s">
        <v>505</v>
      </c>
      <c r="H188" s="166">
        <v>28</v>
      </c>
      <c r="I188" s="167"/>
      <c r="J188" s="168">
        <f t="shared" si="10"/>
        <v>0</v>
      </c>
      <c r="K188" s="164" t="s">
        <v>1</v>
      </c>
      <c r="L188" s="34"/>
      <c r="M188" s="169" t="s">
        <v>1</v>
      </c>
      <c r="N188" s="170" t="s">
        <v>43</v>
      </c>
      <c r="O188" s="59"/>
      <c r="P188" s="171">
        <f t="shared" si="11"/>
        <v>0</v>
      </c>
      <c r="Q188" s="171">
        <v>0</v>
      </c>
      <c r="R188" s="171">
        <f t="shared" si="12"/>
        <v>0</v>
      </c>
      <c r="S188" s="171">
        <v>0</v>
      </c>
      <c r="T188" s="172">
        <f t="shared" si="13"/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173" t="s">
        <v>159</v>
      </c>
      <c r="AT188" s="173" t="s">
        <v>155</v>
      </c>
      <c r="AU188" s="173" t="s">
        <v>88</v>
      </c>
      <c r="AY188" s="18" t="s">
        <v>153</v>
      </c>
      <c r="BE188" s="174">
        <f t="shared" si="14"/>
        <v>0</v>
      </c>
      <c r="BF188" s="174">
        <f t="shared" si="15"/>
        <v>0</v>
      </c>
      <c r="BG188" s="174">
        <f t="shared" si="16"/>
        <v>0</v>
      </c>
      <c r="BH188" s="174">
        <f t="shared" si="17"/>
        <v>0</v>
      </c>
      <c r="BI188" s="174">
        <f t="shared" si="18"/>
        <v>0</v>
      </c>
      <c r="BJ188" s="18" t="s">
        <v>86</v>
      </c>
      <c r="BK188" s="174">
        <f t="shared" si="19"/>
        <v>0</v>
      </c>
      <c r="BL188" s="18" t="s">
        <v>159</v>
      </c>
      <c r="BM188" s="173" t="s">
        <v>2791</v>
      </c>
    </row>
    <row r="189" spans="1:65" s="2" customFormat="1" ht="24" customHeight="1">
      <c r="A189" s="33"/>
      <c r="B189" s="161"/>
      <c r="C189" s="162" t="s">
        <v>769</v>
      </c>
      <c r="D189" s="162" t="s">
        <v>155</v>
      </c>
      <c r="E189" s="163" t="s">
        <v>2792</v>
      </c>
      <c r="F189" s="164" t="s">
        <v>2793</v>
      </c>
      <c r="G189" s="165" t="s">
        <v>505</v>
      </c>
      <c r="H189" s="166">
        <v>4</v>
      </c>
      <c r="I189" s="167"/>
      <c r="J189" s="168">
        <f t="shared" si="10"/>
        <v>0</v>
      </c>
      <c r="K189" s="164" t="s">
        <v>1</v>
      </c>
      <c r="L189" s="34"/>
      <c r="M189" s="169" t="s">
        <v>1</v>
      </c>
      <c r="N189" s="170" t="s">
        <v>43</v>
      </c>
      <c r="O189" s="59"/>
      <c r="P189" s="171">
        <f t="shared" si="11"/>
        <v>0</v>
      </c>
      <c r="Q189" s="171">
        <v>0</v>
      </c>
      <c r="R189" s="171">
        <f t="shared" si="12"/>
        <v>0</v>
      </c>
      <c r="S189" s="171">
        <v>0</v>
      </c>
      <c r="T189" s="172">
        <f t="shared" si="13"/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159</v>
      </c>
      <c r="AT189" s="173" t="s">
        <v>155</v>
      </c>
      <c r="AU189" s="173" t="s">
        <v>88</v>
      </c>
      <c r="AY189" s="18" t="s">
        <v>153</v>
      </c>
      <c r="BE189" s="174">
        <f t="shared" si="14"/>
        <v>0</v>
      </c>
      <c r="BF189" s="174">
        <f t="shared" si="15"/>
        <v>0</v>
      </c>
      <c r="BG189" s="174">
        <f t="shared" si="16"/>
        <v>0</v>
      </c>
      <c r="BH189" s="174">
        <f t="shared" si="17"/>
        <v>0</v>
      </c>
      <c r="BI189" s="174">
        <f t="shared" si="18"/>
        <v>0</v>
      </c>
      <c r="BJ189" s="18" t="s">
        <v>86</v>
      </c>
      <c r="BK189" s="174">
        <f t="shared" si="19"/>
        <v>0</v>
      </c>
      <c r="BL189" s="18" t="s">
        <v>159</v>
      </c>
      <c r="BM189" s="173" t="s">
        <v>2794</v>
      </c>
    </row>
    <row r="190" spans="1:65" s="2" customFormat="1" ht="16.5" customHeight="1">
      <c r="A190" s="33"/>
      <c r="B190" s="161"/>
      <c r="C190" s="162" t="s">
        <v>773</v>
      </c>
      <c r="D190" s="162" t="s">
        <v>155</v>
      </c>
      <c r="E190" s="163" t="s">
        <v>2795</v>
      </c>
      <c r="F190" s="164" t="s">
        <v>2796</v>
      </c>
      <c r="G190" s="165" t="s">
        <v>505</v>
      </c>
      <c r="H190" s="166">
        <v>18</v>
      </c>
      <c r="I190" s="167"/>
      <c r="J190" s="168">
        <f t="shared" si="10"/>
        <v>0</v>
      </c>
      <c r="K190" s="164" t="s">
        <v>1</v>
      </c>
      <c r="L190" s="34"/>
      <c r="M190" s="169" t="s">
        <v>1</v>
      </c>
      <c r="N190" s="170" t="s">
        <v>43</v>
      </c>
      <c r="O190" s="59"/>
      <c r="P190" s="171">
        <f t="shared" si="11"/>
        <v>0</v>
      </c>
      <c r="Q190" s="171">
        <v>0</v>
      </c>
      <c r="R190" s="171">
        <f t="shared" si="12"/>
        <v>0</v>
      </c>
      <c r="S190" s="171">
        <v>0</v>
      </c>
      <c r="T190" s="172">
        <f t="shared" si="13"/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173" t="s">
        <v>159</v>
      </c>
      <c r="AT190" s="173" t="s">
        <v>155</v>
      </c>
      <c r="AU190" s="173" t="s">
        <v>88</v>
      </c>
      <c r="AY190" s="18" t="s">
        <v>153</v>
      </c>
      <c r="BE190" s="174">
        <f t="shared" si="14"/>
        <v>0</v>
      </c>
      <c r="BF190" s="174">
        <f t="shared" si="15"/>
        <v>0</v>
      </c>
      <c r="BG190" s="174">
        <f t="shared" si="16"/>
        <v>0</v>
      </c>
      <c r="BH190" s="174">
        <f t="shared" si="17"/>
        <v>0</v>
      </c>
      <c r="BI190" s="174">
        <f t="shared" si="18"/>
        <v>0</v>
      </c>
      <c r="BJ190" s="18" t="s">
        <v>86</v>
      </c>
      <c r="BK190" s="174">
        <f t="shared" si="19"/>
        <v>0</v>
      </c>
      <c r="BL190" s="18" t="s">
        <v>159</v>
      </c>
      <c r="BM190" s="173" t="s">
        <v>2797</v>
      </c>
    </row>
    <row r="191" spans="1:65" s="2" customFormat="1" ht="24" customHeight="1">
      <c r="A191" s="33"/>
      <c r="B191" s="161"/>
      <c r="C191" s="162" t="s">
        <v>777</v>
      </c>
      <c r="D191" s="162" t="s">
        <v>155</v>
      </c>
      <c r="E191" s="163" t="s">
        <v>2798</v>
      </c>
      <c r="F191" s="164" t="s">
        <v>2799</v>
      </c>
      <c r="G191" s="165" t="s">
        <v>505</v>
      </c>
      <c r="H191" s="166">
        <v>6</v>
      </c>
      <c r="I191" s="167"/>
      <c r="J191" s="168">
        <f t="shared" si="10"/>
        <v>0</v>
      </c>
      <c r="K191" s="164" t="s">
        <v>1</v>
      </c>
      <c r="L191" s="34"/>
      <c r="M191" s="169" t="s">
        <v>1</v>
      </c>
      <c r="N191" s="170" t="s">
        <v>43</v>
      </c>
      <c r="O191" s="59"/>
      <c r="P191" s="171">
        <f t="shared" si="11"/>
        <v>0</v>
      </c>
      <c r="Q191" s="171">
        <v>0</v>
      </c>
      <c r="R191" s="171">
        <f t="shared" si="12"/>
        <v>0</v>
      </c>
      <c r="S191" s="171">
        <v>0</v>
      </c>
      <c r="T191" s="172">
        <f t="shared" si="13"/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159</v>
      </c>
      <c r="AT191" s="173" t="s">
        <v>155</v>
      </c>
      <c r="AU191" s="173" t="s">
        <v>88</v>
      </c>
      <c r="AY191" s="18" t="s">
        <v>153</v>
      </c>
      <c r="BE191" s="174">
        <f t="shared" si="14"/>
        <v>0</v>
      </c>
      <c r="BF191" s="174">
        <f t="shared" si="15"/>
        <v>0</v>
      </c>
      <c r="BG191" s="174">
        <f t="shared" si="16"/>
        <v>0</v>
      </c>
      <c r="BH191" s="174">
        <f t="shared" si="17"/>
        <v>0</v>
      </c>
      <c r="BI191" s="174">
        <f t="shared" si="18"/>
        <v>0</v>
      </c>
      <c r="BJ191" s="18" t="s">
        <v>86</v>
      </c>
      <c r="BK191" s="174">
        <f t="shared" si="19"/>
        <v>0</v>
      </c>
      <c r="BL191" s="18" t="s">
        <v>159</v>
      </c>
      <c r="BM191" s="173" t="s">
        <v>2800</v>
      </c>
    </row>
    <row r="192" spans="1:65" s="2" customFormat="1" ht="16.5" customHeight="1">
      <c r="A192" s="33"/>
      <c r="B192" s="161"/>
      <c r="C192" s="162" t="s">
        <v>781</v>
      </c>
      <c r="D192" s="162" t="s">
        <v>155</v>
      </c>
      <c r="E192" s="163" t="s">
        <v>2801</v>
      </c>
      <c r="F192" s="164" t="s">
        <v>2802</v>
      </c>
      <c r="G192" s="165" t="s">
        <v>505</v>
      </c>
      <c r="H192" s="166">
        <v>3</v>
      </c>
      <c r="I192" s="167"/>
      <c r="J192" s="168">
        <f t="shared" si="10"/>
        <v>0</v>
      </c>
      <c r="K192" s="164" t="s">
        <v>1</v>
      </c>
      <c r="L192" s="34"/>
      <c r="M192" s="169" t="s">
        <v>1</v>
      </c>
      <c r="N192" s="170" t="s">
        <v>43</v>
      </c>
      <c r="O192" s="59"/>
      <c r="P192" s="171">
        <f t="shared" si="11"/>
        <v>0</v>
      </c>
      <c r="Q192" s="171">
        <v>0</v>
      </c>
      <c r="R192" s="171">
        <f t="shared" si="12"/>
        <v>0</v>
      </c>
      <c r="S192" s="171">
        <v>0</v>
      </c>
      <c r="T192" s="172">
        <f t="shared" si="13"/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159</v>
      </c>
      <c r="AT192" s="173" t="s">
        <v>155</v>
      </c>
      <c r="AU192" s="173" t="s">
        <v>88</v>
      </c>
      <c r="AY192" s="18" t="s">
        <v>153</v>
      </c>
      <c r="BE192" s="174">
        <f t="shared" si="14"/>
        <v>0</v>
      </c>
      <c r="BF192" s="174">
        <f t="shared" si="15"/>
        <v>0</v>
      </c>
      <c r="BG192" s="174">
        <f t="shared" si="16"/>
        <v>0</v>
      </c>
      <c r="BH192" s="174">
        <f t="shared" si="17"/>
        <v>0</v>
      </c>
      <c r="BI192" s="174">
        <f t="shared" si="18"/>
        <v>0</v>
      </c>
      <c r="BJ192" s="18" t="s">
        <v>86</v>
      </c>
      <c r="BK192" s="174">
        <f t="shared" si="19"/>
        <v>0</v>
      </c>
      <c r="BL192" s="18" t="s">
        <v>159</v>
      </c>
      <c r="BM192" s="173" t="s">
        <v>2803</v>
      </c>
    </row>
    <row r="193" spans="1:65" s="2" customFormat="1" ht="24" customHeight="1">
      <c r="A193" s="33"/>
      <c r="B193" s="161"/>
      <c r="C193" s="162" t="s">
        <v>783</v>
      </c>
      <c r="D193" s="162" t="s">
        <v>155</v>
      </c>
      <c r="E193" s="163" t="s">
        <v>2804</v>
      </c>
      <c r="F193" s="164" t="s">
        <v>2805</v>
      </c>
      <c r="G193" s="165" t="s">
        <v>505</v>
      </c>
      <c r="H193" s="166">
        <v>2</v>
      </c>
      <c r="I193" s="167"/>
      <c r="J193" s="168">
        <f t="shared" si="10"/>
        <v>0</v>
      </c>
      <c r="K193" s="164" t="s">
        <v>1</v>
      </c>
      <c r="L193" s="34"/>
      <c r="M193" s="169" t="s">
        <v>1</v>
      </c>
      <c r="N193" s="170" t="s">
        <v>43</v>
      </c>
      <c r="O193" s="59"/>
      <c r="P193" s="171">
        <f t="shared" si="11"/>
        <v>0</v>
      </c>
      <c r="Q193" s="171">
        <v>0</v>
      </c>
      <c r="R193" s="171">
        <f t="shared" si="12"/>
        <v>0</v>
      </c>
      <c r="S193" s="171">
        <v>0</v>
      </c>
      <c r="T193" s="172">
        <f t="shared" si="13"/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159</v>
      </c>
      <c r="AT193" s="173" t="s">
        <v>155</v>
      </c>
      <c r="AU193" s="173" t="s">
        <v>88</v>
      </c>
      <c r="AY193" s="18" t="s">
        <v>153</v>
      </c>
      <c r="BE193" s="174">
        <f t="shared" si="14"/>
        <v>0</v>
      </c>
      <c r="BF193" s="174">
        <f t="shared" si="15"/>
        <v>0</v>
      </c>
      <c r="BG193" s="174">
        <f t="shared" si="16"/>
        <v>0</v>
      </c>
      <c r="BH193" s="174">
        <f t="shared" si="17"/>
        <v>0</v>
      </c>
      <c r="BI193" s="174">
        <f t="shared" si="18"/>
        <v>0</v>
      </c>
      <c r="BJ193" s="18" t="s">
        <v>86</v>
      </c>
      <c r="BK193" s="174">
        <f t="shared" si="19"/>
        <v>0</v>
      </c>
      <c r="BL193" s="18" t="s">
        <v>159</v>
      </c>
      <c r="BM193" s="173" t="s">
        <v>2806</v>
      </c>
    </row>
    <row r="194" spans="1:65" s="2" customFormat="1" ht="16.5" customHeight="1">
      <c r="A194" s="33"/>
      <c r="B194" s="161"/>
      <c r="C194" s="162" t="s">
        <v>787</v>
      </c>
      <c r="D194" s="162" t="s">
        <v>155</v>
      </c>
      <c r="E194" s="163" t="s">
        <v>2807</v>
      </c>
      <c r="F194" s="164" t="s">
        <v>2808</v>
      </c>
      <c r="G194" s="165" t="s">
        <v>505</v>
      </c>
      <c r="H194" s="166">
        <v>6</v>
      </c>
      <c r="I194" s="167"/>
      <c r="J194" s="168">
        <f t="shared" si="10"/>
        <v>0</v>
      </c>
      <c r="K194" s="164" t="s">
        <v>1</v>
      </c>
      <c r="L194" s="34"/>
      <c r="M194" s="169" t="s">
        <v>1</v>
      </c>
      <c r="N194" s="170" t="s">
        <v>43</v>
      </c>
      <c r="O194" s="59"/>
      <c r="P194" s="171">
        <f t="shared" si="11"/>
        <v>0</v>
      </c>
      <c r="Q194" s="171">
        <v>0</v>
      </c>
      <c r="R194" s="171">
        <f t="shared" si="12"/>
        <v>0</v>
      </c>
      <c r="S194" s="171">
        <v>0</v>
      </c>
      <c r="T194" s="172">
        <f t="shared" si="13"/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173" t="s">
        <v>159</v>
      </c>
      <c r="AT194" s="173" t="s">
        <v>155</v>
      </c>
      <c r="AU194" s="173" t="s">
        <v>88</v>
      </c>
      <c r="AY194" s="18" t="s">
        <v>153</v>
      </c>
      <c r="BE194" s="174">
        <f t="shared" si="14"/>
        <v>0</v>
      </c>
      <c r="BF194" s="174">
        <f t="shared" si="15"/>
        <v>0</v>
      </c>
      <c r="BG194" s="174">
        <f t="shared" si="16"/>
        <v>0</v>
      </c>
      <c r="BH194" s="174">
        <f t="shared" si="17"/>
        <v>0</v>
      </c>
      <c r="BI194" s="174">
        <f t="shared" si="18"/>
        <v>0</v>
      </c>
      <c r="BJ194" s="18" t="s">
        <v>86</v>
      </c>
      <c r="BK194" s="174">
        <f t="shared" si="19"/>
        <v>0</v>
      </c>
      <c r="BL194" s="18" t="s">
        <v>159</v>
      </c>
      <c r="BM194" s="173" t="s">
        <v>2809</v>
      </c>
    </row>
    <row r="195" spans="1:65" s="2" customFormat="1" ht="24" customHeight="1">
      <c r="A195" s="33"/>
      <c r="B195" s="161"/>
      <c r="C195" s="162" t="s">
        <v>791</v>
      </c>
      <c r="D195" s="162" t="s">
        <v>155</v>
      </c>
      <c r="E195" s="163" t="s">
        <v>2810</v>
      </c>
      <c r="F195" s="164" t="s">
        <v>2811</v>
      </c>
      <c r="G195" s="165" t="s">
        <v>505</v>
      </c>
      <c r="H195" s="166">
        <v>6</v>
      </c>
      <c r="I195" s="167"/>
      <c r="J195" s="168">
        <f t="shared" si="10"/>
        <v>0</v>
      </c>
      <c r="K195" s="164" t="s">
        <v>1</v>
      </c>
      <c r="L195" s="34"/>
      <c r="M195" s="169" t="s">
        <v>1</v>
      </c>
      <c r="N195" s="170" t="s">
        <v>43</v>
      </c>
      <c r="O195" s="59"/>
      <c r="P195" s="171">
        <f t="shared" si="11"/>
        <v>0</v>
      </c>
      <c r="Q195" s="171">
        <v>0</v>
      </c>
      <c r="R195" s="171">
        <f t="shared" si="12"/>
        <v>0</v>
      </c>
      <c r="S195" s="171">
        <v>0</v>
      </c>
      <c r="T195" s="172">
        <f t="shared" si="13"/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159</v>
      </c>
      <c r="AT195" s="173" t="s">
        <v>155</v>
      </c>
      <c r="AU195" s="173" t="s">
        <v>88</v>
      </c>
      <c r="AY195" s="18" t="s">
        <v>153</v>
      </c>
      <c r="BE195" s="174">
        <f t="shared" si="14"/>
        <v>0</v>
      </c>
      <c r="BF195" s="174">
        <f t="shared" si="15"/>
        <v>0</v>
      </c>
      <c r="BG195" s="174">
        <f t="shared" si="16"/>
        <v>0</v>
      </c>
      <c r="BH195" s="174">
        <f t="shared" si="17"/>
        <v>0</v>
      </c>
      <c r="BI195" s="174">
        <f t="shared" si="18"/>
        <v>0</v>
      </c>
      <c r="BJ195" s="18" t="s">
        <v>86</v>
      </c>
      <c r="BK195" s="174">
        <f t="shared" si="19"/>
        <v>0</v>
      </c>
      <c r="BL195" s="18" t="s">
        <v>159</v>
      </c>
      <c r="BM195" s="173" t="s">
        <v>2812</v>
      </c>
    </row>
    <row r="196" spans="1:65" s="2" customFormat="1" ht="24" customHeight="1">
      <c r="A196" s="33"/>
      <c r="B196" s="161"/>
      <c r="C196" s="162" t="s">
        <v>793</v>
      </c>
      <c r="D196" s="162" t="s">
        <v>155</v>
      </c>
      <c r="E196" s="163" t="s">
        <v>2813</v>
      </c>
      <c r="F196" s="164" t="s">
        <v>2814</v>
      </c>
      <c r="G196" s="165" t="s">
        <v>505</v>
      </c>
      <c r="H196" s="166">
        <v>12</v>
      </c>
      <c r="I196" s="167"/>
      <c r="J196" s="168">
        <f t="shared" si="10"/>
        <v>0</v>
      </c>
      <c r="K196" s="164" t="s">
        <v>1</v>
      </c>
      <c r="L196" s="34"/>
      <c r="M196" s="169" t="s">
        <v>1</v>
      </c>
      <c r="N196" s="170" t="s">
        <v>43</v>
      </c>
      <c r="O196" s="59"/>
      <c r="P196" s="171">
        <f t="shared" si="11"/>
        <v>0</v>
      </c>
      <c r="Q196" s="171">
        <v>0</v>
      </c>
      <c r="R196" s="171">
        <f t="shared" si="12"/>
        <v>0</v>
      </c>
      <c r="S196" s="171">
        <v>0</v>
      </c>
      <c r="T196" s="172">
        <f t="shared" si="13"/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159</v>
      </c>
      <c r="AT196" s="173" t="s">
        <v>155</v>
      </c>
      <c r="AU196" s="173" t="s">
        <v>88</v>
      </c>
      <c r="AY196" s="18" t="s">
        <v>153</v>
      </c>
      <c r="BE196" s="174">
        <f t="shared" si="14"/>
        <v>0</v>
      </c>
      <c r="BF196" s="174">
        <f t="shared" si="15"/>
        <v>0</v>
      </c>
      <c r="BG196" s="174">
        <f t="shared" si="16"/>
        <v>0</v>
      </c>
      <c r="BH196" s="174">
        <f t="shared" si="17"/>
        <v>0</v>
      </c>
      <c r="BI196" s="174">
        <f t="shared" si="18"/>
        <v>0</v>
      </c>
      <c r="BJ196" s="18" t="s">
        <v>86</v>
      </c>
      <c r="BK196" s="174">
        <f t="shared" si="19"/>
        <v>0</v>
      </c>
      <c r="BL196" s="18" t="s">
        <v>159</v>
      </c>
      <c r="BM196" s="173" t="s">
        <v>2815</v>
      </c>
    </row>
    <row r="197" spans="1:65" s="2" customFormat="1" ht="24" customHeight="1">
      <c r="A197" s="33"/>
      <c r="B197" s="161"/>
      <c r="C197" s="162" t="s">
        <v>797</v>
      </c>
      <c r="D197" s="162" t="s">
        <v>155</v>
      </c>
      <c r="E197" s="163" t="s">
        <v>2816</v>
      </c>
      <c r="F197" s="164" t="s">
        <v>2817</v>
      </c>
      <c r="G197" s="165" t="s">
        <v>505</v>
      </c>
      <c r="H197" s="166">
        <v>4</v>
      </c>
      <c r="I197" s="167"/>
      <c r="J197" s="168">
        <f t="shared" si="10"/>
        <v>0</v>
      </c>
      <c r="K197" s="164" t="s">
        <v>1</v>
      </c>
      <c r="L197" s="34"/>
      <c r="M197" s="169" t="s">
        <v>1</v>
      </c>
      <c r="N197" s="170" t="s">
        <v>43</v>
      </c>
      <c r="O197" s="59"/>
      <c r="P197" s="171">
        <f t="shared" si="11"/>
        <v>0</v>
      </c>
      <c r="Q197" s="171">
        <v>0</v>
      </c>
      <c r="R197" s="171">
        <f t="shared" si="12"/>
        <v>0</v>
      </c>
      <c r="S197" s="171">
        <v>0</v>
      </c>
      <c r="T197" s="172">
        <f t="shared" si="13"/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159</v>
      </c>
      <c r="AT197" s="173" t="s">
        <v>155</v>
      </c>
      <c r="AU197" s="173" t="s">
        <v>88</v>
      </c>
      <c r="AY197" s="18" t="s">
        <v>153</v>
      </c>
      <c r="BE197" s="174">
        <f t="shared" si="14"/>
        <v>0</v>
      </c>
      <c r="BF197" s="174">
        <f t="shared" si="15"/>
        <v>0</v>
      </c>
      <c r="BG197" s="174">
        <f t="shared" si="16"/>
        <v>0</v>
      </c>
      <c r="BH197" s="174">
        <f t="shared" si="17"/>
        <v>0</v>
      </c>
      <c r="BI197" s="174">
        <f t="shared" si="18"/>
        <v>0</v>
      </c>
      <c r="BJ197" s="18" t="s">
        <v>86</v>
      </c>
      <c r="BK197" s="174">
        <f t="shared" si="19"/>
        <v>0</v>
      </c>
      <c r="BL197" s="18" t="s">
        <v>159</v>
      </c>
      <c r="BM197" s="173" t="s">
        <v>2818</v>
      </c>
    </row>
    <row r="198" spans="1:65" s="2" customFormat="1" ht="24" customHeight="1">
      <c r="A198" s="33"/>
      <c r="B198" s="161"/>
      <c r="C198" s="162" t="s">
        <v>801</v>
      </c>
      <c r="D198" s="162" t="s">
        <v>155</v>
      </c>
      <c r="E198" s="163" t="s">
        <v>2819</v>
      </c>
      <c r="F198" s="164" t="s">
        <v>2820</v>
      </c>
      <c r="G198" s="165" t="s">
        <v>416</v>
      </c>
      <c r="H198" s="166">
        <v>40</v>
      </c>
      <c r="I198" s="167"/>
      <c r="J198" s="168">
        <f t="shared" si="10"/>
        <v>0</v>
      </c>
      <c r="K198" s="164" t="s">
        <v>1</v>
      </c>
      <c r="L198" s="34"/>
      <c r="M198" s="169" t="s">
        <v>1</v>
      </c>
      <c r="N198" s="170" t="s">
        <v>43</v>
      </c>
      <c r="O198" s="59"/>
      <c r="P198" s="171">
        <f t="shared" si="11"/>
        <v>0</v>
      </c>
      <c r="Q198" s="171">
        <v>0</v>
      </c>
      <c r="R198" s="171">
        <f t="shared" si="12"/>
        <v>0</v>
      </c>
      <c r="S198" s="171">
        <v>0</v>
      </c>
      <c r="T198" s="172">
        <f t="shared" si="13"/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173" t="s">
        <v>159</v>
      </c>
      <c r="AT198" s="173" t="s">
        <v>155</v>
      </c>
      <c r="AU198" s="173" t="s">
        <v>88</v>
      </c>
      <c r="AY198" s="18" t="s">
        <v>153</v>
      </c>
      <c r="BE198" s="174">
        <f t="shared" si="14"/>
        <v>0</v>
      </c>
      <c r="BF198" s="174">
        <f t="shared" si="15"/>
        <v>0</v>
      </c>
      <c r="BG198" s="174">
        <f t="shared" si="16"/>
        <v>0</v>
      </c>
      <c r="BH198" s="174">
        <f t="shared" si="17"/>
        <v>0</v>
      </c>
      <c r="BI198" s="174">
        <f t="shared" si="18"/>
        <v>0</v>
      </c>
      <c r="BJ198" s="18" t="s">
        <v>86</v>
      </c>
      <c r="BK198" s="174">
        <f t="shared" si="19"/>
        <v>0</v>
      </c>
      <c r="BL198" s="18" t="s">
        <v>159</v>
      </c>
      <c r="BM198" s="173" t="s">
        <v>2821</v>
      </c>
    </row>
    <row r="199" spans="1:65" s="2" customFormat="1" ht="24" customHeight="1">
      <c r="A199" s="33"/>
      <c r="B199" s="161"/>
      <c r="C199" s="162" t="s">
        <v>804</v>
      </c>
      <c r="D199" s="162" t="s">
        <v>155</v>
      </c>
      <c r="E199" s="163" t="s">
        <v>2822</v>
      </c>
      <c r="F199" s="164" t="s">
        <v>2823</v>
      </c>
      <c r="G199" s="165" t="s">
        <v>505</v>
      </c>
      <c r="H199" s="166">
        <v>26</v>
      </c>
      <c r="I199" s="167"/>
      <c r="J199" s="168">
        <f t="shared" si="10"/>
        <v>0</v>
      </c>
      <c r="K199" s="164" t="s">
        <v>1</v>
      </c>
      <c r="L199" s="34"/>
      <c r="M199" s="169" t="s">
        <v>1</v>
      </c>
      <c r="N199" s="170" t="s">
        <v>43</v>
      </c>
      <c r="O199" s="59"/>
      <c r="P199" s="171">
        <f t="shared" si="11"/>
        <v>0</v>
      </c>
      <c r="Q199" s="171">
        <v>0</v>
      </c>
      <c r="R199" s="171">
        <f t="shared" si="12"/>
        <v>0</v>
      </c>
      <c r="S199" s="171">
        <v>0</v>
      </c>
      <c r="T199" s="172">
        <f t="shared" si="13"/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173" t="s">
        <v>159</v>
      </c>
      <c r="AT199" s="173" t="s">
        <v>155</v>
      </c>
      <c r="AU199" s="173" t="s">
        <v>88</v>
      </c>
      <c r="AY199" s="18" t="s">
        <v>153</v>
      </c>
      <c r="BE199" s="174">
        <f t="shared" si="14"/>
        <v>0</v>
      </c>
      <c r="BF199" s="174">
        <f t="shared" si="15"/>
        <v>0</v>
      </c>
      <c r="BG199" s="174">
        <f t="shared" si="16"/>
        <v>0</v>
      </c>
      <c r="BH199" s="174">
        <f t="shared" si="17"/>
        <v>0</v>
      </c>
      <c r="BI199" s="174">
        <f t="shared" si="18"/>
        <v>0</v>
      </c>
      <c r="BJ199" s="18" t="s">
        <v>86</v>
      </c>
      <c r="BK199" s="174">
        <f t="shared" si="19"/>
        <v>0</v>
      </c>
      <c r="BL199" s="18" t="s">
        <v>159</v>
      </c>
      <c r="BM199" s="173" t="s">
        <v>2824</v>
      </c>
    </row>
    <row r="200" spans="1:65" s="2" customFormat="1" ht="16.5" customHeight="1">
      <c r="A200" s="33"/>
      <c r="B200" s="161"/>
      <c r="C200" s="162" t="s">
        <v>313</v>
      </c>
      <c r="D200" s="162" t="s">
        <v>155</v>
      </c>
      <c r="E200" s="163" t="s">
        <v>2825</v>
      </c>
      <c r="F200" s="164" t="s">
        <v>2761</v>
      </c>
      <c r="G200" s="165" t="s">
        <v>470</v>
      </c>
      <c r="H200" s="210"/>
      <c r="I200" s="167"/>
      <c r="J200" s="168">
        <f t="shared" si="10"/>
        <v>0</v>
      </c>
      <c r="K200" s="164" t="s">
        <v>1</v>
      </c>
      <c r="L200" s="34"/>
      <c r="M200" s="169" t="s">
        <v>1</v>
      </c>
      <c r="N200" s="170" t="s">
        <v>43</v>
      </c>
      <c r="O200" s="59"/>
      <c r="P200" s="171">
        <f t="shared" si="11"/>
        <v>0</v>
      </c>
      <c r="Q200" s="171">
        <v>0</v>
      </c>
      <c r="R200" s="171">
        <f t="shared" si="12"/>
        <v>0</v>
      </c>
      <c r="S200" s="171">
        <v>0</v>
      </c>
      <c r="T200" s="172">
        <f t="shared" si="13"/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159</v>
      </c>
      <c r="AT200" s="173" t="s">
        <v>155</v>
      </c>
      <c r="AU200" s="173" t="s">
        <v>88</v>
      </c>
      <c r="AY200" s="18" t="s">
        <v>153</v>
      </c>
      <c r="BE200" s="174">
        <f t="shared" si="14"/>
        <v>0</v>
      </c>
      <c r="BF200" s="174">
        <f t="shared" si="15"/>
        <v>0</v>
      </c>
      <c r="BG200" s="174">
        <f t="shared" si="16"/>
        <v>0</v>
      </c>
      <c r="BH200" s="174">
        <f t="shared" si="17"/>
        <v>0</v>
      </c>
      <c r="BI200" s="174">
        <f t="shared" si="18"/>
        <v>0</v>
      </c>
      <c r="BJ200" s="18" t="s">
        <v>86</v>
      </c>
      <c r="BK200" s="174">
        <f t="shared" si="19"/>
        <v>0</v>
      </c>
      <c r="BL200" s="18" t="s">
        <v>159</v>
      </c>
      <c r="BM200" s="173" t="s">
        <v>2826</v>
      </c>
    </row>
    <row r="201" spans="1:65" s="12" customFormat="1" ht="22.8" customHeight="1">
      <c r="B201" s="148"/>
      <c r="D201" s="149" t="s">
        <v>77</v>
      </c>
      <c r="E201" s="159" t="s">
        <v>2827</v>
      </c>
      <c r="F201" s="159" t="s">
        <v>2828</v>
      </c>
      <c r="I201" s="151"/>
      <c r="J201" s="160">
        <f>BK201</f>
        <v>0</v>
      </c>
      <c r="L201" s="148"/>
      <c r="M201" s="153"/>
      <c r="N201" s="154"/>
      <c r="O201" s="154"/>
      <c r="P201" s="155">
        <f>SUM(P202:P212)</f>
        <v>0</v>
      </c>
      <c r="Q201" s="154"/>
      <c r="R201" s="155">
        <f>SUM(R202:R212)</f>
        <v>0</v>
      </c>
      <c r="S201" s="154"/>
      <c r="T201" s="156">
        <f>SUM(T202:T212)</f>
        <v>0</v>
      </c>
      <c r="AR201" s="149" t="s">
        <v>86</v>
      </c>
      <c r="AT201" s="157" t="s">
        <v>77</v>
      </c>
      <c r="AU201" s="157" t="s">
        <v>86</v>
      </c>
      <c r="AY201" s="149" t="s">
        <v>153</v>
      </c>
      <c r="BK201" s="158">
        <f>SUM(BK202:BK212)</f>
        <v>0</v>
      </c>
    </row>
    <row r="202" spans="1:65" s="2" customFormat="1" ht="16.5" customHeight="1">
      <c r="A202" s="33"/>
      <c r="B202" s="161"/>
      <c r="C202" s="162" t="s">
        <v>812</v>
      </c>
      <c r="D202" s="162" t="s">
        <v>155</v>
      </c>
      <c r="E202" s="163" t="s">
        <v>2829</v>
      </c>
      <c r="F202" s="164" t="s">
        <v>2830</v>
      </c>
      <c r="G202" s="165" t="s">
        <v>416</v>
      </c>
      <c r="H202" s="166">
        <v>140</v>
      </c>
      <c r="I202" s="167"/>
      <c r="J202" s="168">
        <f t="shared" ref="J202:J212" si="20">ROUND(I202*H202,2)</f>
        <v>0</v>
      </c>
      <c r="K202" s="164" t="s">
        <v>1</v>
      </c>
      <c r="L202" s="34"/>
      <c r="M202" s="169" t="s">
        <v>1</v>
      </c>
      <c r="N202" s="170" t="s">
        <v>43</v>
      </c>
      <c r="O202" s="59"/>
      <c r="P202" s="171">
        <f t="shared" ref="P202:P212" si="21">O202*H202</f>
        <v>0</v>
      </c>
      <c r="Q202" s="171">
        <v>0</v>
      </c>
      <c r="R202" s="171">
        <f t="shared" ref="R202:R212" si="22">Q202*H202</f>
        <v>0</v>
      </c>
      <c r="S202" s="171">
        <v>0</v>
      </c>
      <c r="T202" s="172">
        <f t="shared" ref="T202:T212" si="23"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159</v>
      </c>
      <c r="AT202" s="173" t="s">
        <v>155</v>
      </c>
      <c r="AU202" s="173" t="s">
        <v>88</v>
      </c>
      <c r="AY202" s="18" t="s">
        <v>153</v>
      </c>
      <c r="BE202" s="174">
        <f t="shared" ref="BE202:BE212" si="24">IF(N202="základní",J202,0)</f>
        <v>0</v>
      </c>
      <c r="BF202" s="174">
        <f t="shared" ref="BF202:BF212" si="25">IF(N202="snížená",J202,0)</f>
        <v>0</v>
      </c>
      <c r="BG202" s="174">
        <f t="shared" ref="BG202:BG212" si="26">IF(N202="zákl. přenesená",J202,0)</f>
        <v>0</v>
      </c>
      <c r="BH202" s="174">
        <f t="shared" ref="BH202:BH212" si="27">IF(N202="sníž. přenesená",J202,0)</f>
        <v>0</v>
      </c>
      <c r="BI202" s="174">
        <f t="shared" ref="BI202:BI212" si="28">IF(N202="nulová",J202,0)</f>
        <v>0</v>
      </c>
      <c r="BJ202" s="18" t="s">
        <v>86</v>
      </c>
      <c r="BK202" s="174">
        <f t="shared" ref="BK202:BK212" si="29">ROUND(I202*H202,2)</f>
        <v>0</v>
      </c>
      <c r="BL202" s="18" t="s">
        <v>159</v>
      </c>
      <c r="BM202" s="173" t="s">
        <v>2831</v>
      </c>
    </row>
    <row r="203" spans="1:65" s="2" customFormat="1" ht="24" customHeight="1">
      <c r="A203" s="33"/>
      <c r="B203" s="161"/>
      <c r="C203" s="162" t="s">
        <v>817</v>
      </c>
      <c r="D203" s="162" t="s">
        <v>155</v>
      </c>
      <c r="E203" s="163" t="s">
        <v>2832</v>
      </c>
      <c r="F203" s="164" t="s">
        <v>2833</v>
      </c>
      <c r="G203" s="165" t="s">
        <v>416</v>
      </c>
      <c r="H203" s="166">
        <v>40</v>
      </c>
      <c r="I203" s="167"/>
      <c r="J203" s="168">
        <f t="shared" si="20"/>
        <v>0</v>
      </c>
      <c r="K203" s="164" t="s">
        <v>1</v>
      </c>
      <c r="L203" s="34"/>
      <c r="M203" s="169" t="s">
        <v>1</v>
      </c>
      <c r="N203" s="170" t="s">
        <v>43</v>
      </c>
      <c r="O203" s="59"/>
      <c r="P203" s="171">
        <f t="shared" si="21"/>
        <v>0</v>
      </c>
      <c r="Q203" s="171">
        <v>0</v>
      </c>
      <c r="R203" s="171">
        <f t="shared" si="22"/>
        <v>0</v>
      </c>
      <c r="S203" s="171">
        <v>0</v>
      </c>
      <c r="T203" s="172">
        <f t="shared" si="23"/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173" t="s">
        <v>159</v>
      </c>
      <c r="AT203" s="173" t="s">
        <v>155</v>
      </c>
      <c r="AU203" s="173" t="s">
        <v>88</v>
      </c>
      <c r="AY203" s="18" t="s">
        <v>153</v>
      </c>
      <c r="BE203" s="174">
        <f t="shared" si="24"/>
        <v>0</v>
      </c>
      <c r="BF203" s="174">
        <f t="shared" si="25"/>
        <v>0</v>
      </c>
      <c r="BG203" s="174">
        <f t="shared" si="26"/>
        <v>0</v>
      </c>
      <c r="BH203" s="174">
        <f t="shared" si="27"/>
        <v>0</v>
      </c>
      <c r="BI203" s="174">
        <f t="shared" si="28"/>
        <v>0</v>
      </c>
      <c r="BJ203" s="18" t="s">
        <v>86</v>
      </c>
      <c r="BK203" s="174">
        <f t="shared" si="29"/>
        <v>0</v>
      </c>
      <c r="BL203" s="18" t="s">
        <v>159</v>
      </c>
      <c r="BM203" s="173" t="s">
        <v>2834</v>
      </c>
    </row>
    <row r="204" spans="1:65" s="2" customFormat="1" ht="16.5" customHeight="1">
      <c r="A204" s="33"/>
      <c r="B204" s="161"/>
      <c r="C204" s="162" t="s">
        <v>821</v>
      </c>
      <c r="D204" s="162" t="s">
        <v>155</v>
      </c>
      <c r="E204" s="163" t="s">
        <v>2835</v>
      </c>
      <c r="F204" s="164" t="s">
        <v>2836</v>
      </c>
      <c r="G204" s="165" t="s">
        <v>416</v>
      </c>
      <c r="H204" s="166">
        <v>12</v>
      </c>
      <c r="I204" s="167"/>
      <c r="J204" s="168">
        <f t="shared" si="20"/>
        <v>0</v>
      </c>
      <c r="K204" s="164" t="s">
        <v>1</v>
      </c>
      <c r="L204" s="34"/>
      <c r="M204" s="169" t="s">
        <v>1</v>
      </c>
      <c r="N204" s="170" t="s">
        <v>43</v>
      </c>
      <c r="O204" s="59"/>
      <c r="P204" s="171">
        <f t="shared" si="21"/>
        <v>0</v>
      </c>
      <c r="Q204" s="171">
        <v>0</v>
      </c>
      <c r="R204" s="171">
        <f t="shared" si="22"/>
        <v>0</v>
      </c>
      <c r="S204" s="171">
        <v>0</v>
      </c>
      <c r="T204" s="172">
        <f t="shared" si="23"/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173" t="s">
        <v>159</v>
      </c>
      <c r="AT204" s="173" t="s">
        <v>155</v>
      </c>
      <c r="AU204" s="173" t="s">
        <v>88</v>
      </c>
      <c r="AY204" s="18" t="s">
        <v>153</v>
      </c>
      <c r="BE204" s="174">
        <f t="shared" si="24"/>
        <v>0</v>
      </c>
      <c r="BF204" s="174">
        <f t="shared" si="25"/>
        <v>0</v>
      </c>
      <c r="BG204" s="174">
        <f t="shared" si="26"/>
        <v>0</v>
      </c>
      <c r="BH204" s="174">
        <f t="shared" si="27"/>
        <v>0</v>
      </c>
      <c r="BI204" s="174">
        <f t="shared" si="28"/>
        <v>0</v>
      </c>
      <c r="BJ204" s="18" t="s">
        <v>86</v>
      </c>
      <c r="BK204" s="174">
        <f t="shared" si="29"/>
        <v>0</v>
      </c>
      <c r="BL204" s="18" t="s">
        <v>159</v>
      </c>
      <c r="BM204" s="173" t="s">
        <v>2837</v>
      </c>
    </row>
    <row r="205" spans="1:65" s="2" customFormat="1" ht="16.5" customHeight="1">
      <c r="A205" s="33"/>
      <c r="B205" s="161"/>
      <c r="C205" s="162" t="s">
        <v>826</v>
      </c>
      <c r="D205" s="162" t="s">
        <v>155</v>
      </c>
      <c r="E205" s="163" t="s">
        <v>2838</v>
      </c>
      <c r="F205" s="164" t="s">
        <v>2839</v>
      </c>
      <c r="G205" s="165" t="s">
        <v>416</v>
      </c>
      <c r="H205" s="166">
        <v>12</v>
      </c>
      <c r="I205" s="167"/>
      <c r="J205" s="168">
        <f t="shared" si="20"/>
        <v>0</v>
      </c>
      <c r="K205" s="164" t="s">
        <v>1</v>
      </c>
      <c r="L205" s="34"/>
      <c r="M205" s="169" t="s">
        <v>1</v>
      </c>
      <c r="N205" s="170" t="s">
        <v>43</v>
      </c>
      <c r="O205" s="59"/>
      <c r="P205" s="171">
        <f t="shared" si="21"/>
        <v>0</v>
      </c>
      <c r="Q205" s="171">
        <v>0</v>
      </c>
      <c r="R205" s="171">
        <f t="shared" si="22"/>
        <v>0</v>
      </c>
      <c r="S205" s="171">
        <v>0</v>
      </c>
      <c r="T205" s="172">
        <f t="shared" si="23"/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159</v>
      </c>
      <c r="AT205" s="173" t="s">
        <v>155</v>
      </c>
      <c r="AU205" s="173" t="s">
        <v>88</v>
      </c>
      <c r="AY205" s="18" t="s">
        <v>153</v>
      </c>
      <c r="BE205" s="174">
        <f t="shared" si="24"/>
        <v>0</v>
      </c>
      <c r="BF205" s="174">
        <f t="shared" si="25"/>
        <v>0</v>
      </c>
      <c r="BG205" s="174">
        <f t="shared" si="26"/>
        <v>0</v>
      </c>
      <c r="BH205" s="174">
        <f t="shared" si="27"/>
        <v>0</v>
      </c>
      <c r="BI205" s="174">
        <f t="shared" si="28"/>
        <v>0</v>
      </c>
      <c r="BJ205" s="18" t="s">
        <v>86</v>
      </c>
      <c r="BK205" s="174">
        <f t="shared" si="29"/>
        <v>0</v>
      </c>
      <c r="BL205" s="18" t="s">
        <v>159</v>
      </c>
      <c r="BM205" s="173" t="s">
        <v>2840</v>
      </c>
    </row>
    <row r="206" spans="1:65" s="2" customFormat="1" ht="16.5" customHeight="1">
      <c r="A206" s="33"/>
      <c r="B206" s="161"/>
      <c r="C206" s="162" t="s">
        <v>830</v>
      </c>
      <c r="D206" s="162" t="s">
        <v>155</v>
      </c>
      <c r="E206" s="163" t="s">
        <v>2841</v>
      </c>
      <c r="F206" s="164" t="s">
        <v>2842</v>
      </c>
      <c r="G206" s="165" t="s">
        <v>416</v>
      </c>
      <c r="H206" s="166">
        <v>40</v>
      </c>
      <c r="I206" s="167"/>
      <c r="J206" s="168">
        <f t="shared" si="20"/>
        <v>0</v>
      </c>
      <c r="K206" s="164" t="s">
        <v>1</v>
      </c>
      <c r="L206" s="34"/>
      <c r="M206" s="169" t="s">
        <v>1</v>
      </c>
      <c r="N206" s="170" t="s">
        <v>43</v>
      </c>
      <c r="O206" s="59"/>
      <c r="P206" s="171">
        <f t="shared" si="21"/>
        <v>0</v>
      </c>
      <c r="Q206" s="171">
        <v>0</v>
      </c>
      <c r="R206" s="171">
        <f t="shared" si="22"/>
        <v>0</v>
      </c>
      <c r="S206" s="171">
        <v>0</v>
      </c>
      <c r="T206" s="172">
        <f t="shared" si="23"/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159</v>
      </c>
      <c r="AT206" s="173" t="s">
        <v>155</v>
      </c>
      <c r="AU206" s="173" t="s">
        <v>88</v>
      </c>
      <c r="AY206" s="18" t="s">
        <v>153</v>
      </c>
      <c r="BE206" s="174">
        <f t="shared" si="24"/>
        <v>0</v>
      </c>
      <c r="BF206" s="174">
        <f t="shared" si="25"/>
        <v>0</v>
      </c>
      <c r="BG206" s="174">
        <f t="shared" si="26"/>
        <v>0</v>
      </c>
      <c r="BH206" s="174">
        <f t="shared" si="27"/>
        <v>0</v>
      </c>
      <c r="BI206" s="174">
        <f t="shared" si="28"/>
        <v>0</v>
      </c>
      <c r="BJ206" s="18" t="s">
        <v>86</v>
      </c>
      <c r="BK206" s="174">
        <f t="shared" si="29"/>
        <v>0</v>
      </c>
      <c r="BL206" s="18" t="s">
        <v>159</v>
      </c>
      <c r="BM206" s="173" t="s">
        <v>2843</v>
      </c>
    </row>
    <row r="207" spans="1:65" s="2" customFormat="1" ht="24" customHeight="1">
      <c r="A207" s="33"/>
      <c r="B207" s="161"/>
      <c r="C207" s="162" t="s">
        <v>834</v>
      </c>
      <c r="D207" s="162" t="s">
        <v>155</v>
      </c>
      <c r="E207" s="163" t="s">
        <v>2844</v>
      </c>
      <c r="F207" s="164" t="s">
        <v>2845</v>
      </c>
      <c r="G207" s="165" t="s">
        <v>505</v>
      </c>
      <c r="H207" s="166">
        <v>10</v>
      </c>
      <c r="I207" s="167"/>
      <c r="J207" s="168">
        <f t="shared" si="20"/>
        <v>0</v>
      </c>
      <c r="K207" s="164" t="s">
        <v>1</v>
      </c>
      <c r="L207" s="34"/>
      <c r="M207" s="169" t="s">
        <v>1</v>
      </c>
      <c r="N207" s="170" t="s">
        <v>43</v>
      </c>
      <c r="O207" s="59"/>
      <c r="P207" s="171">
        <f t="shared" si="21"/>
        <v>0</v>
      </c>
      <c r="Q207" s="171">
        <v>0</v>
      </c>
      <c r="R207" s="171">
        <f t="shared" si="22"/>
        <v>0</v>
      </c>
      <c r="S207" s="171">
        <v>0</v>
      </c>
      <c r="T207" s="172">
        <f t="shared" si="23"/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173" t="s">
        <v>159</v>
      </c>
      <c r="AT207" s="173" t="s">
        <v>155</v>
      </c>
      <c r="AU207" s="173" t="s">
        <v>88</v>
      </c>
      <c r="AY207" s="18" t="s">
        <v>153</v>
      </c>
      <c r="BE207" s="174">
        <f t="shared" si="24"/>
        <v>0</v>
      </c>
      <c r="BF207" s="174">
        <f t="shared" si="25"/>
        <v>0</v>
      </c>
      <c r="BG207" s="174">
        <f t="shared" si="26"/>
        <v>0</v>
      </c>
      <c r="BH207" s="174">
        <f t="shared" si="27"/>
        <v>0</v>
      </c>
      <c r="BI207" s="174">
        <f t="shared" si="28"/>
        <v>0</v>
      </c>
      <c r="BJ207" s="18" t="s">
        <v>86</v>
      </c>
      <c r="BK207" s="174">
        <f t="shared" si="29"/>
        <v>0</v>
      </c>
      <c r="BL207" s="18" t="s">
        <v>159</v>
      </c>
      <c r="BM207" s="173" t="s">
        <v>2846</v>
      </c>
    </row>
    <row r="208" spans="1:65" s="2" customFormat="1" ht="24" customHeight="1">
      <c r="A208" s="33"/>
      <c r="B208" s="161"/>
      <c r="C208" s="162" t="s">
        <v>837</v>
      </c>
      <c r="D208" s="162" t="s">
        <v>155</v>
      </c>
      <c r="E208" s="163" t="s">
        <v>2847</v>
      </c>
      <c r="F208" s="164" t="s">
        <v>2848</v>
      </c>
      <c r="G208" s="165" t="s">
        <v>505</v>
      </c>
      <c r="H208" s="166">
        <v>26</v>
      </c>
      <c r="I208" s="167"/>
      <c r="J208" s="168">
        <f t="shared" si="20"/>
        <v>0</v>
      </c>
      <c r="K208" s="164" t="s">
        <v>1</v>
      </c>
      <c r="L208" s="34"/>
      <c r="M208" s="169" t="s">
        <v>1</v>
      </c>
      <c r="N208" s="170" t="s">
        <v>43</v>
      </c>
      <c r="O208" s="59"/>
      <c r="P208" s="171">
        <f t="shared" si="21"/>
        <v>0</v>
      </c>
      <c r="Q208" s="171">
        <v>0</v>
      </c>
      <c r="R208" s="171">
        <f t="shared" si="22"/>
        <v>0</v>
      </c>
      <c r="S208" s="171">
        <v>0</v>
      </c>
      <c r="T208" s="172">
        <f t="shared" si="23"/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173" t="s">
        <v>159</v>
      </c>
      <c r="AT208" s="173" t="s">
        <v>155</v>
      </c>
      <c r="AU208" s="173" t="s">
        <v>88</v>
      </c>
      <c r="AY208" s="18" t="s">
        <v>153</v>
      </c>
      <c r="BE208" s="174">
        <f t="shared" si="24"/>
        <v>0</v>
      </c>
      <c r="BF208" s="174">
        <f t="shared" si="25"/>
        <v>0</v>
      </c>
      <c r="BG208" s="174">
        <f t="shared" si="26"/>
        <v>0</v>
      </c>
      <c r="BH208" s="174">
        <f t="shared" si="27"/>
        <v>0</v>
      </c>
      <c r="BI208" s="174">
        <f t="shared" si="28"/>
        <v>0</v>
      </c>
      <c r="BJ208" s="18" t="s">
        <v>86</v>
      </c>
      <c r="BK208" s="174">
        <f t="shared" si="29"/>
        <v>0</v>
      </c>
      <c r="BL208" s="18" t="s">
        <v>159</v>
      </c>
      <c r="BM208" s="173" t="s">
        <v>2849</v>
      </c>
    </row>
    <row r="209" spans="1:65" s="2" customFormat="1" ht="24" customHeight="1">
      <c r="A209" s="33"/>
      <c r="B209" s="161"/>
      <c r="C209" s="162" t="s">
        <v>841</v>
      </c>
      <c r="D209" s="162" t="s">
        <v>155</v>
      </c>
      <c r="E209" s="163" t="s">
        <v>2850</v>
      </c>
      <c r="F209" s="164" t="s">
        <v>2851</v>
      </c>
      <c r="G209" s="165" t="s">
        <v>505</v>
      </c>
      <c r="H209" s="166">
        <v>30</v>
      </c>
      <c r="I209" s="167"/>
      <c r="J209" s="168">
        <f t="shared" si="20"/>
        <v>0</v>
      </c>
      <c r="K209" s="164" t="s">
        <v>1</v>
      </c>
      <c r="L209" s="34"/>
      <c r="M209" s="169" t="s">
        <v>1</v>
      </c>
      <c r="N209" s="170" t="s">
        <v>43</v>
      </c>
      <c r="O209" s="59"/>
      <c r="P209" s="171">
        <f t="shared" si="21"/>
        <v>0</v>
      </c>
      <c r="Q209" s="171">
        <v>0</v>
      </c>
      <c r="R209" s="171">
        <f t="shared" si="22"/>
        <v>0</v>
      </c>
      <c r="S209" s="171">
        <v>0</v>
      </c>
      <c r="T209" s="172">
        <f t="shared" si="23"/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159</v>
      </c>
      <c r="AT209" s="173" t="s">
        <v>155</v>
      </c>
      <c r="AU209" s="173" t="s">
        <v>88</v>
      </c>
      <c r="AY209" s="18" t="s">
        <v>153</v>
      </c>
      <c r="BE209" s="174">
        <f t="shared" si="24"/>
        <v>0</v>
      </c>
      <c r="BF209" s="174">
        <f t="shared" si="25"/>
        <v>0</v>
      </c>
      <c r="BG209" s="174">
        <f t="shared" si="26"/>
        <v>0</v>
      </c>
      <c r="BH209" s="174">
        <f t="shared" si="27"/>
        <v>0</v>
      </c>
      <c r="BI209" s="174">
        <f t="shared" si="28"/>
        <v>0</v>
      </c>
      <c r="BJ209" s="18" t="s">
        <v>86</v>
      </c>
      <c r="BK209" s="174">
        <f t="shared" si="29"/>
        <v>0</v>
      </c>
      <c r="BL209" s="18" t="s">
        <v>159</v>
      </c>
      <c r="BM209" s="173" t="s">
        <v>2852</v>
      </c>
    </row>
    <row r="210" spans="1:65" s="2" customFormat="1" ht="16.5" customHeight="1">
      <c r="A210" s="33"/>
      <c r="B210" s="161"/>
      <c r="C210" s="162" t="s">
        <v>845</v>
      </c>
      <c r="D210" s="162" t="s">
        <v>155</v>
      </c>
      <c r="E210" s="163" t="s">
        <v>2853</v>
      </c>
      <c r="F210" s="164" t="s">
        <v>2854</v>
      </c>
      <c r="G210" s="165" t="s">
        <v>505</v>
      </c>
      <c r="H210" s="166">
        <v>6</v>
      </c>
      <c r="I210" s="167"/>
      <c r="J210" s="168">
        <f t="shared" si="20"/>
        <v>0</v>
      </c>
      <c r="K210" s="164" t="s">
        <v>1</v>
      </c>
      <c r="L210" s="34"/>
      <c r="M210" s="169" t="s">
        <v>1</v>
      </c>
      <c r="N210" s="170" t="s">
        <v>43</v>
      </c>
      <c r="O210" s="59"/>
      <c r="P210" s="171">
        <f t="shared" si="21"/>
        <v>0</v>
      </c>
      <c r="Q210" s="171">
        <v>0</v>
      </c>
      <c r="R210" s="171">
        <f t="shared" si="22"/>
        <v>0</v>
      </c>
      <c r="S210" s="171">
        <v>0</v>
      </c>
      <c r="T210" s="172">
        <f t="shared" si="23"/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173" t="s">
        <v>159</v>
      </c>
      <c r="AT210" s="173" t="s">
        <v>155</v>
      </c>
      <c r="AU210" s="173" t="s">
        <v>88</v>
      </c>
      <c r="AY210" s="18" t="s">
        <v>153</v>
      </c>
      <c r="BE210" s="174">
        <f t="shared" si="24"/>
        <v>0</v>
      </c>
      <c r="BF210" s="174">
        <f t="shared" si="25"/>
        <v>0</v>
      </c>
      <c r="BG210" s="174">
        <f t="shared" si="26"/>
        <v>0</v>
      </c>
      <c r="BH210" s="174">
        <f t="shared" si="27"/>
        <v>0</v>
      </c>
      <c r="BI210" s="174">
        <f t="shared" si="28"/>
        <v>0</v>
      </c>
      <c r="BJ210" s="18" t="s">
        <v>86</v>
      </c>
      <c r="BK210" s="174">
        <f t="shared" si="29"/>
        <v>0</v>
      </c>
      <c r="BL210" s="18" t="s">
        <v>159</v>
      </c>
      <c r="BM210" s="173" t="s">
        <v>2855</v>
      </c>
    </row>
    <row r="211" spans="1:65" s="2" customFormat="1" ht="16.5" customHeight="1">
      <c r="A211" s="33"/>
      <c r="B211" s="161"/>
      <c r="C211" s="162" t="s">
        <v>850</v>
      </c>
      <c r="D211" s="162" t="s">
        <v>155</v>
      </c>
      <c r="E211" s="163" t="s">
        <v>2856</v>
      </c>
      <c r="F211" s="164" t="s">
        <v>2857</v>
      </c>
      <c r="G211" s="165" t="s">
        <v>505</v>
      </c>
      <c r="H211" s="166">
        <v>6</v>
      </c>
      <c r="I211" s="167"/>
      <c r="J211" s="168">
        <f t="shared" si="20"/>
        <v>0</v>
      </c>
      <c r="K211" s="164" t="s">
        <v>1</v>
      </c>
      <c r="L211" s="34"/>
      <c r="M211" s="169" t="s">
        <v>1</v>
      </c>
      <c r="N211" s="170" t="s">
        <v>43</v>
      </c>
      <c r="O211" s="59"/>
      <c r="P211" s="171">
        <f t="shared" si="21"/>
        <v>0</v>
      </c>
      <c r="Q211" s="171">
        <v>0</v>
      </c>
      <c r="R211" s="171">
        <f t="shared" si="22"/>
        <v>0</v>
      </c>
      <c r="S211" s="171">
        <v>0</v>
      </c>
      <c r="T211" s="172">
        <f t="shared" si="23"/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159</v>
      </c>
      <c r="AT211" s="173" t="s">
        <v>155</v>
      </c>
      <c r="AU211" s="173" t="s">
        <v>88</v>
      </c>
      <c r="AY211" s="18" t="s">
        <v>153</v>
      </c>
      <c r="BE211" s="174">
        <f t="shared" si="24"/>
        <v>0</v>
      </c>
      <c r="BF211" s="174">
        <f t="shared" si="25"/>
        <v>0</v>
      </c>
      <c r="BG211" s="174">
        <f t="shared" si="26"/>
        <v>0</v>
      </c>
      <c r="BH211" s="174">
        <f t="shared" si="27"/>
        <v>0</v>
      </c>
      <c r="BI211" s="174">
        <f t="shared" si="28"/>
        <v>0</v>
      </c>
      <c r="BJ211" s="18" t="s">
        <v>86</v>
      </c>
      <c r="BK211" s="174">
        <f t="shared" si="29"/>
        <v>0</v>
      </c>
      <c r="BL211" s="18" t="s">
        <v>159</v>
      </c>
      <c r="BM211" s="173" t="s">
        <v>2858</v>
      </c>
    </row>
    <row r="212" spans="1:65" s="2" customFormat="1" ht="16.5" customHeight="1">
      <c r="A212" s="33"/>
      <c r="B212" s="161"/>
      <c r="C212" s="162" t="s">
        <v>854</v>
      </c>
      <c r="D212" s="162" t="s">
        <v>155</v>
      </c>
      <c r="E212" s="163" t="s">
        <v>2859</v>
      </c>
      <c r="F212" s="164" t="s">
        <v>2761</v>
      </c>
      <c r="G212" s="165" t="s">
        <v>470</v>
      </c>
      <c r="H212" s="210"/>
      <c r="I212" s="167"/>
      <c r="J212" s="168">
        <f t="shared" si="20"/>
        <v>0</v>
      </c>
      <c r="K212" s="164" t="s">
        <v>1</v>
      </c>
      <c r="L212" s="34"/>
      <c r="M212" s="169" t="s">
        <v>1</v>
      </c>
      <c r="N212" s="170" t="s">
        <v>43</v>
      </c>
      <c r="O212" s="59"/>
      <c r="P212" s="171">
        <f t="shared" si="21"/>
        <v>0</v>
      </c>
      <c r="Q212" s="171">
        <v>0</v>
      </c>
      <c r="R212" s="171">
        <f t="shared" si="22"/>
        <v>0</v>
      </c>
      <c r="S212" s="171">
        <v>0</v>
      </c>
      <c r="T212" s="172">
        <f t="shared" si="23"/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159</v>
      </c>
      <c r="AT212" s="173" t="s">
        <v>155</v>
      </c>
      <c r="AU212" s="173" t="s">
        <v>88</v>
      </c>
      <c r="AY212" s="18" t="s">
        <v>153</v>
      </c>
      <c r="BE212" s="174">
        <f t="shared" si="24"/>
        <v>0</v>
      </c>
      <c r="BF212" s="174">
        <f t="shared" si="25"/>
        <v>0</v>
      </c>
      <c r="BG212" s="174">
        <f t="shared" si="26"/>
        <v>0</v>
      </c>
      <c r="BH212" s="174">
        <f t="shared" si="27"/>
        <v>0</v>
      </c>
      <c r="BI212" s="174">
        <f t="shared" si="28"/>
        <v>0</v>
      </c>
      <c r="BJ212" s="18" t="s">
        <v>86</v>
      </c>
      <c r="BK212" s="174">
        <f t="shared" si="29"/>
        <v>0</v>
      </c>
      <c r="BL212" s="18" t="s">
        <v>159</v>
      </c>
      <c r="BM212" s="173" t="s">
        <v>2860</v>
      </c>
    </row>
    <row r="213" spans="1:65" s="12" customFormat="1" ht="22.8" customHeight="1">
      <c r="B213" s="148"/>
      <c r="D213" s="149" t="s">
        <v>77</v>
      </c>
      <c r="E213" s="159" t="s">
        <v>2861</v>
      </c>
      <c r="F213" s="159" t="s">
        <v>2862</v>
      </c>
      <c r="I213" s="151"/>
      <c r="J213" s="160">
        <f>BK213</f>
        <v>0</v>
      </c>
      <c r="L213" s="148"/>
      <c r="M213" s="153"/>
      <c r="N213" s="154"/>
      <c r="O213" s="154"/>
      <c r="P213" s="155">
        <f>SUM(P214:P220)</f>
        <v>0</v>
      </c>
      <c r="Q213" s="154"/>
      <c r="R213" s="155">
        <f>SUM(R214:R220)</f>
        <v>0</v>
      </c>
      <c r="S213" s="154"/>
      <c r="T213" s="156">
        <f>SUM(T214:T220)</f>
        <v>0</v>
      </c>
      <c r="AR213" s="149" t="s">
        <v>86</v>
      </c>
      <c r="AT213" s="157" t="s">
        <v>77</v>
      </c>
      <c r="AU213" s="157" t="s">
        <v>86</v>
      </c>
      <c r="AY213" s="149" t="s">
        <v>153</v>
      </c>
      <c r="BK213" s="158">
        <f>SUM(BK214:BK220)</f>
        <v>0</v>
      </c>
    </row>
    <row r="214" spans="1:65" s="2" customFormat="1" ht="16.5" customHeight="1">
      <c r="A214" s="33"/>
      <c r="B214" s="161"/>
      <c r="C214" s="162" t="s">
        <v>858</v>
      </c>
      <c r="D214" s="162" t="s">
        <v>155</v>
      </c>
      <c r="E214" s="163" t="s">
        <v>2863</v>
      </c>
      <c r="F214" s="164" t="s">
        <v>2864</v>
      </c>
      <c r="G214" s="165" t="s">
        <v>416</v>
      </c>
      <c r="H214" s="166">
        <v>40</v>
      </c>
      <c r="I214" s="167"/>
      <c r="J214" s="168">
        <f t="shared" ref="J214:J220" si="30">ROUND(I214*H214,2)</f>
        <v>0</v>
      </c>
      <c r="K214" s="164" t="s">
        <v>1</v>
      </c>
      <c r="L214" s="34"/>
      <c r="M214" s="169" t="s">
        <v>1</v>
      </c>
      <c r="N214" s="170" t="s">
        <v>43</v>
      </c>
      <c r="O214" s="59"/>
      <c r="P214" s="171">
        <f t="shared" ref="P214:P220" si="31">O214*H214</f>
        <v>0</v>
      </c>
      <c r="Q214" s="171">
        <v>0</v>
      </c>
      <c r="R214" s="171">
        <f t="shared" ref="R214:R220" si="32">Q214*H214</f>
        <v>0</v>
      </c>
      <c r="S214" s="171">
        <v>0</v>
      </c>
      <c r="T214" s="172">
        <f t="shared" ref="T214:T220" si="33"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173" t="s">
        <v>159</v>
      </c>
      <c r="AT214" s="173" t="s">
        <v>155</v>
      </c>
      <c r="AU214" s="173" t="s">
        <v>88</v>
      </c>
      <c r="AY214" s="18" t="s">
        <v>153</v>
      </c>
      <c r="BE214" s="174">
        <f t="shared" ref="BE214:BE220" si="34">IF(N214="základní",J214,0)</f>
        <v>0</v>
      </c>
      <c r="BF214" s="174">
        <f t="shared" ref="BF214:BF220" si="35">IF(N214="snížená",J214,0)</f>
        <v>0</v>
      </c>
      <c r="BG214" s="174">
        <f t="shared" ref="BG214:BG220" si="36">IF(N214="zákl. přenesená",J214,0)</f>
        <v>0</v>
      </c>
      <c r="BH214" s="174">
        <f t="shared" ref="BH214:BH220" si="37">IF(N214="sníž. přenesená",J214,0)</f>
        <v>0</v>
      </c>
      <c r="BI214" s="174">
        <f t="shared" ref="BI214:BI220" si="38">IF(N214="nulová",J214,0)</f>
        <v>0</v>
      </c>
      <c r="BJ214" s="18" t="s">
        <v>86</v>
      </c>
      <c r="BK214" s="174">
        <f t="shared" ref="BK214:BK220" si="39">ROUND(I214*H214,2)</f>
        <v>0</v>
      </c>
      <c r="BL214" s="18" t="s">
        <v>159</v>
      </c>
      <c r="BM214" s="173" t="s">
        <v>2865</v>
      </c>
    </row>
    <row r="215" spans="1:65" s="2" customFormat="1" ht="16.5" customHeight="1">
      <c r="A215" s="33"/>
      <c r="B215" s="161"/>
      <c r="C215" s="162" t="s">
        <v>862</v>
      </c>
      <c r="D215" s="162" t="s">
        <v>155</v>
      </c>
      <c r="E215" s="163" t="s">
        <v>2866</v>
      </c>
      <c r="F215" s="164" t="s">
        <v>2867</v>
      </c>
      <c r="G215" s="165" t="s">
        <v>235</v>
      </c>
      <c r="H215" s="166">
        <v>12</v>
      </c>
      <c r="I215" s="167"/>
      <c r="J215" s="168">
        <f t="shared" si="30"/>
        <v>0</v>
      </c>
      <c r="K215" s="164" t="s">
        <v>1</v>
      </c>
      <c r="L215" s="34"/>
      <c r="M215" s="169" t="s">
        <v>1</v>
      </c>
      <c r="N215" s="170" t="s">
        <v>43</v>
      </c>
      <c r="O215" s="59"/>
      <c r="P215" s="171">
        <f t="shared" si="31"/>
        <v>0</v>
      </c>
      <c r="Q215" s="171">
        <v>0</v>
      </c>
      <c r="R215" s="171">
        <f t="shared" si="32"/>
        <v>0</v>
      </c>
      <c r="S215" s="171">
        <v>0</v>
      </c>
      <c r="T215" s="172">
        <f t="shared" si="33"/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159</v>
      </c>
      <c r="AT215" s="173" t="s">
        <v>155</v>
      </c>
      <c r="AU215" s="173" t="s">
        <v>88</v>
      </c>
      <c r="AY215" s="18" t="s">
        <v>153</v>
      </c>
      <c r="BE215" s="174">
        <f t="shared" si="34"/>
        <v>0</v>
      </c>
      <c r="BF215" s="174">
        <f t="shared" si="35"/>
        <v>0</v>
      </c>
      <c r="BG215" s="174">
        <f t="shared" si="36"/>
        <v>0</v>
      </c>
      <c r="BH215" s="174">
        <f t="shared" si="37"/>
        <v>0</v>
      </c>
      <c r="BI215" s="174">
        <f t="shared" si="38"/>
        <v>0</v>
      </c>
      <c r="BJ215" s="18" t="s">
        <v>86</v>
      </c>
      <c r="BK215" s="174">
        <f t="shared" si="39"/>
        <v>0</v>
      </c>
      <c r="BL215" s="18" t="s">
        <v>159</v>
      </c>
      <c r="BM215" s="173" t="s">
        <v>2868</v>
      </c>
    </row>
    <row r="216" spans="1:65" s="2" customFormat="1" ht="24" customHeight="1">
      <c r="A216" s="33"/>
      <c r="B216" s="161"/>
      <c r="C216" s="162" t="s">
        <v>866</v>
      </c>
      <c r="D216" s="162" t="s">
        <v>155</v>
      </c>
      <c r="E216" s="163" t="s">
        <v>2869</v>
      </c>
      <c r="F216" s="164" t="s">
        <v>2870</v>
      </c>
      <c r="G216" s="165" t="s">
        <v>505</v>
      </c>
      <c r="H216" s="166">
        <v>2</v>
      </c>
      <c r="I216" s="167"/>
      <c r="J216" s="168">
        <f t="shared" si="30"/>
        <v>0</v>
      </c>
      <c r="K216" s="164" t="s">
        <v>1</v>
      </c>
      <c r="L216" s="34"/>
      <c r="M216" s="169" t="s">
        <v>1</v>
      </c>
      <c r="N216" s="170" t="s">
        <v>43</v>
      </c>
      <c r="O216" s="59"/>
      <c r="P216" s="171">
        <f t="shared" si="31"/>
        <v>0</v>
      </c>
      <c r="Q216" s="171">
        <v>0</v>
      </c>
      <c r="R216" s="171">
        <f t="shared" si="32"/>
        <v>0</v>
      </c>
      <c r="S216" s="171">
        <v>0</v>
      </c>
      <c r="T216" s="172">
        <f t="shared" si="33"/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159</v>
      </c>
      <c r="AT216" s="173" t="s">
        <v>155</v>
      </c>
      <c r="AU216" s="173" t="s">
        <v>88</v>
      </c>
      <c r="AY216" s="18" t="s">
        <v>153</v>
      </c>
      <c r="BE216" s="174">
        <f t="shared" si="34"/>
        <v>0</v>
      </c>
      <c r="BF216" s="174">
        <f t="shared" si="35"/>
        <v>0</v>
      </c>
      <c r="BG216" s="174">
        <f t="shared" si="36"/>
        <v>0</v>
      </c>
      <c r="BH216" s="174">
        <f t="shared" si="37"/>
        <v>0</v>
      </c>
      <c r="BI216" s="174">
        <f t="shared" si="38"/>
        <v>0</v>
      </c>
      <c r="BJ216" s="18" t="s">
        <v>86</v>
      </c>
      <c r="BK216" s="174">
        <f t="shared" si="39"/>
        <v>0</v>
      </c>
      <c r="BL216" s="18" t="s">
        <v>159</v>
      </c>
      <c r="BM216" s="173" t="s">
        <v>2871</v>
      </c>
    </row>
    <row r="217" spans="1:65" s="2" customFormat="1" ht="16.5" customHeight="1">
      <c r="A217" s="33"/>
      <c r="B217" s="161"/>
      <c r="C217" s="162" t="s">
        <v>869</v>
      </c>
      <c r="D217" s="162" t="s">
        <v>155</v>
      </c>
      <c r="E217" s="163" t="s">
        <v>2872</v>
      </c>
      <c r="F217" s="164" t="s">
        <v>2873</v>
      </c>
      <c r="G217" s="165" t="s">
        <v>416</v>
      </c>
      <c r="H217" s="166">
        <v>40</v>
      </c>
      <c r="I217" s="167"/>
      <c r="J217" s="168">
        <f t="shared" si="30"/>
        <v>0</v>
      </c>
      <c r="K217" s="164" t="s">
        <v>1</v>
      </c>
      <c r="L217" s="34"/>
      <c r="M217" s="169" t="s">
        <v>1</v>
      </c>
      <c r="N217" s="170" t="s">
        <v>43</v>
      </c>
      <c r="O217" s="59"/>
      <c r="P217" s="171">
        <f t="shared" si="31"/>
        <v>0</v>
      </c>
      <c r="Q217" s="171">
        <v>0</v>
      </c>
      <c r="R217" s="171">
        <f t="shared" si="32"/>
        <v>0</v>
      </c>
      <c r="S217" s="171">
        <v>0</v>
      </c>
      <c r="T217" s="172">
        <f t="shared" si="33"/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173" t="s">
        <v>159</v>
      </c>
      <c r="AT217" s="173" t="s">
        <v>155</v>
      </c>
      <c r="AU217" s="173" t="s">
        <v>88</v>
      </c>
      <c r="AY217" s="18" t="s">
        <v>153</v>
      </c>
      <c r="BE217" s="174">
        <f t="shared" si="34"/>
        <v>0</v>
      </c>
      <c r="BF217" s="174">
        <f t="shared" si="35"/>
        <v>0</v>
      </c>
      <c r="BG217" s="174">
        <f t="shared" si="36"/>
        <v>0</v>
      </c>
      <c r="BH217" s="174">
        <f t="shared" si="37"/>
        <v>0</v>
      </c>
      <c r="BI217" s="174">
        <f t="shared" si="38"/>
        <v>0</v>
      </c>
      <c r="BJ217" s="18" t="s">
        <v>86</v>
      </c>
      <c r="BK217" s="174">
        <f t="shared" si="39"/>
        <v>0</v>
      </c>
      <c r="BL217" s="18" t="s">
        <v>159</v>
      </c>
      <c r="BM217" s="173" t="s">
        <v>2874</v>
      </c>
    </row>
    <row r="218" spans="1:65" s="2" customFormat="1" ht="24" customHeight="1">
      <c r="A218" s="33"/>
      <c r="B218" s="161"/>
      <c r="C218" s="162" t="s">
        <v>873</v>
      </c>
      <c r="D218" s="162" t="s">
        <v>155</v>
      </c>
      <c r="E218" s="163" t="s">
        <v>2875</v>
      </c>
      <c r="F218" s="164" t="s">
        <v>2876</v>
      </c>
      <c r="G218" s="165" t="s">
        <v>416</v>
      </c>
      <c r="H218" s="166">
        <v>40</v>
      </c>
      <c r="I218" s="167"/>
      <c r="J218" s="168">
        <f t="shared" si="30"/>
        <v>0</v>
      </c>
      <c r="K218" s="164" t="s">
        <v>1</v>
      </c>
      <c r="L218" s="34"/>
      <c r="M218" s="169" t="s">
        <v>1</v>
      </c>
      <c r="N218" s="170" t="s">
        <v>43</v>
      </c>
      <c r="O218" s="59"/>
      <c r="P218" s="171">
        <f t="shared" si="31"/>
        <v>0</v>
      </c>
      <c r="Q218" s="171">
        <v>0</v>
      </c>
      <c r="R218" s="171">
        <f t="shared" si="32"/>
        <v>0</v>
      </c>
      <c r="S218" s="171">
        <v>0</v>
      </c>
      <c r="T218" s="172">
        <f t="shared" si="33"/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173" t="s">
        <v>159</v>
      </c>
      <c r="AT218" s="173" t="s">
        <v>155</v>
      </c>
      <c r="AU218" s="173" t="s">
        <v>88</v>
      </c>
      <c r="AY218" s="18" t="s">
        <v>153</v>
      </c>
      <c r="BE218" s="174">
        <f t="shared" si="34"/>
        <v>0</v>
      </c>
      <c r="BF218" s="174">
        <f t="shared" si="35"/>
        <v>0</v>
      </c>
      <c r="BG218" s="174">
        <f t="shared" si="36"/>
        <v>0</v>
      </c>
      <c r="BH218" s="174">
        <f t="shared" si="37"/>
        <v>0</v>
      </c>
      <c r="BI218" s="174">
        <f t="shared" si="38"/>
        <v>0</v>
      </c>
      <c r="BJ218" s="18" t="s">
        <v>86</v>
      </c>
      <c r="BK218" s="174">
        <f t="shared" si="39"/>
        <v>0</v>
      </c>
      <c r="BL218" s="18" t="s">
        <v>159</v>
      </c>
      <c r="BM218" s="173" t="s">
        <v>2877</v>
      </c>
    </row>
    <row r="219" spans="1:65" s="2" customFormat="1" ht="16.5" customHeight="1">
      <c r="A219" s="33"/>
      <c r="B219" s="161"/>
      <c r="C219" s="162" t="s">
        <v>888</v>
      </c>
      <c r="D219" s="162" t="s">
        <v>155</v>
      </c>
      <c r="E219" s="163" t="s">
        <v>2878</v>
      </c>
      <c r="F219" s="164" t="s">
        <v>2879</v>
      </c>
      <c r="G219" s="165" t="s">
        <v>235</v>
      </c>
      <c r="H219" s="166">
        <v>12</v>
      </c>
      <c r="I219" s="167"/>
      <c r="J219" s="168">
        <f t="shared" si="30"/>
        <v>0</v>
      </c>
      <c r="K219" s="164" t="s">
        <v>1</v>
      </c>
      <c r="L219" s="34"/>
      <c r="M219" s="169" t="s">
        <v>1</v>
      </c>
      <c r="N219" s="170" t="s">
        <v>43</v>
      </c>
      <c r="O219" s="59"/>
      <c r="P219" s="171">
        <f t="shared" si="31"/>
        <v>0</v>
      </c>
      <c r="Q219" s="171">
        <v>0</v>
      </c>
      <c r="R219" s="171">
        <f t="shared" si="32"/>
        <v>0</v>
      </c>
      <c r="S219" s="171">
        <v>0</v>
      </c>
      <c r="T219" s="172">
        <f t="shared" si="33"/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173" t="s">
        <v>159</v>
      </c>
      <c r="AT219" s="173" t="s">
        <v>155</v>
      </c>
      <c r="AU219" s="173" t="s">
        <v>88</v>
      </c>
      <c r="AY219" s="18" t="s">
        <v>153</v>
      </c>
      <c r="BE219" s="174">
        <f t="shared" si="34"/>
        <v>0</v>
      </c>
      <c r="BF219" s="174">
        <f t="shared" si="35"/>
        <v>0</v>
      </c>
      <c r="BG219" s="174">
        <f t="shared" si="36"/>
        <v>0</v>
      </c>
      <c r="BH219" s="174">
        <f t="shared" si="37"/>
        <v>0</v>
      </c>
      <c r="BI219" s="174">
        <f t="shared" si="38"/>
        <v>0</v>
      </c>
      <c r="BJ219" s="18" t="s">
        <v>86</v>
      </c>
      <c r="BK219" s="174">
        <f t="shared" si="39"/>
        <v>0</v>
      </c>
      <c r="BL219" s="18" t="s">
        <v>159</v>
      </c>
      <c r="BM219" s="173" t="s">
        <v>2880</v>
      </c>
    </row>
    <row r="220" spans="1:65" s="2" customFormat="1" ht="16.5" customHeight="1">
      <c r="A220" s="33"/>
      <c r="B220" s="161"/>
      <c r="C220" s="162" t="s">
        <v>892</v>
      </c>
      <c r="D220" s="162" t="s">
        <v>155</v>
      </c>
      <c r="E220" s="163" t="s">
        <v>2881</v>
      </c>
      <c r="F220" s="164" t="s">
        <v>2761</v>
      </c>
      <c r="G220" s="165" t="s">
        <v>470</v>
      </c>
      <c r="H220" s="210"/>
      <c r="I220" s="167"/>
      <c r="J220" s="168">
        <f t="shared" si="30"/>
        <v>0</v>
      </c>
      <c r="K220" s="164" t="s">
        <v>1</v>
      </c>
      <c r="L220" s="34"/>
      <c r="M220" s="169" t="s">
        <v>1</v>
      </c>
      <c r="N220" s="170" t="s">
        <v>43</v>
      </c>
      <c r="O220" s="59"/>
      <c r="P220" s="171">
        <f t="shared" si="31"/>
        <v>0</v>
      </c>
      <c r="Q220" s="171">
        <v>0</v>
      </c>
      <c r="R220" s="171">
        <f t="shared" si="32"/>
        <v>0</v>
      </c>
      <c r="S220" s="171">
        <v>0</v>
      </c>
      <c r="T220" s="172">
        <f t="shared" si="33"/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173" t="s">
        <v>159</v>
      </c>
      <c r="AT220" s="173" t="s">
        <v>155</v>
      </c>
      <c r="AU220" s="173" t="s">
        <v>88</v>
      </c>
      <c r="AY220" s="18" t="s">
        <v>153</v>
      </c>
      <c r="BE220" s="174">
        <f t="shared" si="34"/>
        <v>0</v>
      </c>
      <c r="BF220" s="174">
        <f t="shared" si="35"/>
        <v>0</v>
      </c>
      <c r="BG220" s="174">
        <f t="shared" si="36"/>
        <v>0</v>
      </c>
      <c r="BH220" s="174">
        <f t="shared" si="37"/>
        <v>0</v>
      </c>
      <c r="BI220" s="174">
        <f t="shared" si="38"/>
        <v>0</v>
      </c>
      <c r="BJ220" s="18" t="s">
        <v>86</v>
      </c>
      <c r="BK220" s="174">
        <f t="shared" si="39"/>
        <v>0</v>
      </c>
      <c r="BL220" s="18" t="s">
        <v>159</v>
      </c>
      <c r="BM220" s="173" t="s">
        <v>2882</v>
      </c>
    </row>
    <row r="221" spans="1:65" s="12" customFormat="1" ht="22.8" customHeight="1">
      <c r="B221" s="148"/>
      <c r="D221" s="149" t="s">
        <v>77</v>
      </c>
      <c r="E221" s="159" t="s">
        <v>2883</v>
      </c>
      <c r="F221" s="159" t="s">
        <v>2884</v>
      </c>
      <c r="I221" s="151"/>
      <c r="J221" s="160">
        <f>BK221</f>
        <v>0</v>
      </c>
      <c r="L221" s="148"/>
      <c r="M221" s="153"/>
      <c r="N221" s="154"/>
      <c r="O221" s="154"/>
      <c r="P221" s="155">
        <f>SUM(P222:P234)</f>
        <v>0</v>
      </c>
      <c r="Q221" s="154"/>
      <c r="R221" s="155">
        <f>SUM(R222:R234)</f>
        <v>0</v>
      </c>
      <c r="S221" s="154"/>
      <c r="T221" s="156">
        <f>SUM(T222:T234)</f>
        <v>0</v>
      </c>
      <c r="AR221" s="149" t="s">
        <v>86</v>
      </c>
      <c r="AT221" s="157" t="s">
        <v>77</v>
      </c>
      <c r="AU221" s="157" t="s">
        <v>86</v>
      </c>
      <c r="AY221" s="149" t="s">
        <v>153</v>
      </c>
      <c r="BK221" s="158">
        <f>SUM(BK222:BK234)</f>
        <v>0</v>
      </c>
    </row>
    <row r="222" spans="1:65" s="2" customFormat="1" ht="16.5" customHeight="1">
      <c r="A222" s="33"/>
      <c r="B222" s="161"/>
      <c r="C222" s="162" t="s">
        <v>899</v>
      </c>
      <c r="D222" s="162" t="s">
        <v>155</v>
      </c>
      <c r="E222" s="163" t="s">
        <v>2885</v>
      </c>
      <c r="F222" s="164" t="s">
        <v>2886</v>
      </c>
      <c r="G222" s="165" t="s">
        <v>416</v>
      </c>
      <c r="H222" s="166">
        <v>1440</v>
      </c>
      <c r="I222" s="167"/>
      <c r="J222" s="168">
        <f t="shared" ref="J222:J234" si="40">ROUND(I222*H222,2)</f>
        <v>0</v>
      </c>
      <c r="K222" s="164" t="s">
        <v>1</v>
      </c>
      <c r="L222" s="34"/>
      <c r="M222" s="169" t="s">
        <v>1</v>
      </c>
      <c r="N222" s="170" t="s">
        <v>43</v>
      </c>
      <c r="O222" s="59"/>
      <c r="P222" s="171">
        <f t="shared" ref="P222:P234" si="41">O222*H222</f>
        <v>0</v>
      </c>
      <c r="Q222" s="171">
        <v>0</v>
      </c>
      <c r="R222" s="171">
        <f t="shared" ref="R222:R234" si="42">Q222*H222</f>
        <v>0</v>
      </c>
      <c r="S222" s="171">
        <v>0</v>
      </c>
      <c r="T222" s="172">
        <f t="shared" ref="T222:T234" si="43"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173" t="s">
        <v>159</v>
      </c>
      <c r="AT222" s="173" t="s">
        <v>155</v>
      </c>
      <c r="AU222" s="173" t="s">
        <v>88</v>
      </c>
      <c r="AY222" s="18" t="s">
        <v>153</v>
      </c>
      <c r="BE222" s="174">
        <f t="shared" ref="BE222:BE234" si="44">IF(N222="základní",J222,0)</f>
        <v>0</v>
      </c>
      <c r="BF222" s="174">
        <f t="shared" ref="BF222:BF234" si="45">IF(N222="snížená",J222,0)</f>
        <v>0</v>
      </c>
      <c r="BG222" s="174">
        <f t="shared" ref="BG222:BG234" si="46">IF(N222="zákl. přenesená",J222,0)</f>
        <v>0</v>
      </c>
      <c r="BH222" s="174">
        <f t="shared" ref="BH222:BH234" si="47">IF(N222="sníž. přenesená",J222,0)</f>
        <v>0</v>
      </c>
      <c r="BI222" s="174">
        <f t="shared" ref="BI222:BI234" si="48">IF(N222="nulová",J222,0)</f>
        <v>0</v>
      </c>
      <c r="BJ222" s="18" t="s">
        <v>86</v>
      </c>
      <c r="BK222" s="174">
        <f t="shared" ref="BK222:BK234" si="49">ROUND(I222*H222,2)</f>
        <v>0</v>
      </c>
      <c r="BL222" s="18" t="s">
        <v>159</v>
      </c>
      <c r="BM222" s="173" t="s">
        <v>2887</v>
      </c>
    </row>
    <row r="223" spans="1:65" s="2" customFormat="1" ht="16.5" customHeight="1">
      <c r="A223" s="33"/>
      <c r="B223" s="161"/>
      <c r="C223" s="162" t="s">
        <v>901</v>
      </c>
      <c r="D223" s="162" t="s">
        <v>155</v>
      </c>
      <c r="E223" s="163" t="s">
        <v>2888</v>
      </c>
      <c r="F223" s="164" t="s">
        <v>2889</v>
      </c>
      <c r="G223" s="165" t="s">
        <v>416</v>
      </c>
      <c r="H223" s="166">
        <v>480</v>
      </c>
      <c r="I223" s="167"/>
      <c r="J223" s="168">
        <f t="shared" si="40"/>
        <v>0</v>
      </c>
      <c r="K223" s="164" t="s">
        <v>1</v>
      </c>
      <c r="L223" s="34"/>
      <c r="M223" s="169" t="s">
        <v>1</v>
      </c>
      <c r="N223" s="170" t="s">
        <v>43</v>
      </c>
      <c r="O223" s="59"/>
      <c r="P223" s="171">
        <f t="shared" si="41"/>
        <v>0</v>
      </c>
      <c r="Q223" s="171">
        <v>0</v>
      </c>
      <c r="R223" s="171">
        <f t="shared" si="42"/>
        <v>0</v>
      </c>
      <c r="S223" s="171">
        <v>0</v>
      </c>
      <c r="T223" s="172">
        <f t="shared" si="43"/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159</v>
      </c>
      <c r="AT223" s="173" t="s">
        <v>155</v>
      </c>
      <c r="AU223" s="173" t="s">
        <v>88</v>
      </c>
      <c r="AY223" s="18" t="s">
        <v>153</v>
      </c>
      <c r="BE223" s="174">
        <f t="shared" si="44"/>
        <v>0</v>
      </c>
      <c r="BF223" s="174">
        <f t="shared" si="45"/>
        <v>0</v>
      </c>
      <c r="BG223" s="174">
        <f t="shared" si="46"/>
        <v>0</v>
      </c>
      <c r="BH223" s="174">
        <f t="shared" si="47"/>
        <v>0</v>
      </c>
      <c r="BI223" s="174">
        <f t="shared" si="48"/>
        <v>0</v>
      </c>
      <c r="BJ223" s="18" t="s">
        <v>86</v>
      </c>
      <c r="BK223" s="174">
        <f t="shared" si="49"/>
        <v>0</v>
      </c>
      <c r="BL223" s="18" t="s">
        <v>159</v>
      </c>
      <c r="BM223" s="173" t="s">
        <v>2890</v>
      </c>
    </row>
    <row r="224" spans="1:65" s="2" customFormat="1" ht="16.5" customHeight="1">
      <c r="A224" s="33"/>
      <c r="B224" s="161"/>
      <c r="C224" s="162" t="s">
        <v>903</v>
      </c>
      <c r="D224" s="162" t="s">
        <v>155</v>
      </c>
      <c r="E224" s="163" t="s">
        <v>2891</v>
      </c>
      <c r="F224" s="164" t="s">
        <v>2892</v>
      </c>
      <c r="G224" s="165" t="s">
        <v>505</v>
      </c>
      <c r="H224" s="166">
        <v>33</v>
      </c>
      <c r="I224" s="167"/>
      <c r="J224" s="168">
        <f t="shared" si="40"/>
        <v>0</v>
      </c>
      <c r="K224" s="164" t="s">
        <v>1</v>
      </c>
      <c r="L224" s="34"/>
      <c r="M224" s="169" t="s">
        <v>1</v>
      </c>
      <c r="N224" s="170" t="s">
        <v>43</v>
      </c>
      <c r="O224" s="59"/>
      <c r="P224" s="171">
        <f t="shared" si="41"/>
        <v>0</v>
      </c>
      <c r="Q224" s="171">
        <v>0</v>
      </c>
      <c r="R224" s="171">
        <f t="shared" si="42"/>
        <v>0</v>
      </c>
      <c r="S224" s="171">
        <v>0</v>
      </c>
      <c r="T224" s="172">
        <f t="shared" si="43"/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159</v>
      </c>
      <c r="AT224" s="173" t="s">
        <v>155</v>
      </c>
      <c r="AU224" s="173" t="s">
        <v>88</v>
      </c>
      <c r="AY224" s="18" t="s">
        <v>153</v>
      </c>
      <c r="BE224" s="174">
        <f t="shared" si="44"/>
        <v>0</v>
      </c>
      <c r="BF224" s="174">
        <f t="shared" si="45"/>
        <v>0</v>
      </c>
      <c r="BG224" s="174">
        <f t="shared" si="46"/>
        <v>0</v>
      </c>
      <c r="BH224" s="174">
        <f t="shared" si="47"/>
        <v>0</v>
      </c>
      <c r="BI224" s="174">
        <f t="shared" si="48"/>
        <v>0</v>
      </c>
      <c r="BJ224" s="18" t="s">
        <v>86</v>
      </c>
      <c r="BK224" s="174">
        <f t="shared" si="49"/>
        <v>0</v>
      </c>
      <c r="BL224" s="18" t="s">
        <v>159</v>
      </c>
      <c r="BM224" s="173" t="s">
        <v>2893</v>
      </c>
    </row>
    <row r="225" spans="1:65" s="2" customFormat="1" ht="16.5" customHeight="1">
      <c r="A225" s="33"/>
      <c r="B225" s="161"/>
      <c r="C225" s="162" t="s">
        <v>906</v>
      </c>
      <c r="D225" s="162" t="s">
        <v>155</v>
      </c>
      <c r="E225" s="163" t="s">
        <v>2894</v>
      </c>
      <c r="F225" s="164" t="s">
        <v>2895</v>
      </c>
      <c r="G225" s="165" t="s">
        <v>505</v>
      </c>
      <c r="H225" s="166">
        <v>19</v>
      </c>
      <c r="I225" s="167"/>
      <c r="J225" s="168">
        <f t="shared" si="40"/>
        <v>0</v>
      </c>
      <c r="K225" s="164" t="s">
        <v>1</v>
      </c>
      <c r="L225" s="34"/>
      <c r="M225" s="169" t="s">
        <v>1</v>
      </c>
      <c r="N225" s="170" t="s">
        <v>43</v>
      </c>
      <c r="O225" s="59"/>
      <c r="P225" s="171">
        <f t="shared" si="41"/>
        <v>0</v>
      </c>
      <c r="Q225" s="171">
        <v>0</v>
      </c>
      <c r="R225" s="171">
        <f t="shared" si="42"/>
        <v>0</v>
      </c>
      <c r="S225" s="171">
        <v>0</v>
      </c>
      <c r="T225" s="172">
        <f t="shared" si="43"/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173" t="s">
        <v>159</v>
      </c>
      <c r="AT225" s="173" t="s">
        <v>155</v>
      </c>
      <c r="AU225" s="173" t="s">
        <v>88</v>
      </c>
      <c r="AY225" s="18" t="s">
        <v>153</v>
      </c>
      <c r="BE225" s="174">
        <f t="shared" si="44"/>
        <v>0</v>
      </c>
      <c r="BF225" s="174">
        <f t="shared" si="45"/>
        <v>0</v>
      </c>
      <c r="BG225" s="174">
        <f t="shared" si="46"/>
        <v>0</v>
      </c>
      <c r="BH225" s="174">
        <f t="shared" si="47"/>
        <v>0</v>
      </c>
      <c r="BI225" s="174">
        <f t="shared" si="48"/>
        <v>0</v>
      </c>
      <c r="BJ225" s="18" t="s">
        <v>86</v>
      </c>
      <c r="BK225" s="174">
        <f t="shared" si="49"/>
        <v>0</v>
      </c>
      <c r="BL225" s="18" t="s">
        <v>159</v>
      </c>
      <c r="BM225" s="173" t="s">
        <v>2896</v>
      </c>
    </row>
    <row r="226" spans="1:65" s="2" customFormat="1" ht="36" customHeight="1">
      <c r="A226" s="33"/>
      <c r="B226" s="161"/>
      <c r="C226" s="162" t="s">
        <v>1512</v>
      </c>
      <c r="D226" s="162" t="s">
        <v>155</v>
      </c>
      <c r="E226" s="163" t="s">
        <v>2897</v>
      </c>
      <c r="F226" s="164" t="s">
        <v>2898</v>
      </c>
      <c r="G226" s="165" t="s">
        <v>505</v>
      </c>
      <c r="H226" s="166">
        <v>1</v>
      </c>
      <c r="I226" s="167"/>
      <c r="J226" s="168">
        <f t="shared" si="40"/>
        <v>0</v>
      </c>
      <c r="K226" s="164" t="s">
        <v>1</v>
      </c>
      <c r="L226" s="34"/>
      <c r="M226" s="169" t="s">
        <v>1</v>
      </c>
      <c r="N226" s="170" t="s">
        <v>43</v>
      </c>
      <c r="O226" s="59"/>
      <c r="P226" s="171">
        <f t="shared" si="41"/>
        <v>0</v>
      </c>
      <c r="Q226" s="171">
        <v>0</v>
      </c>
      <c r="R226" s="171">
        <f t="shared" si="42"/>
        <v>0</v>
      </c>
      <c r="S226" s="171">
        <v>0</v>
      </c>
      <c r="T226" s="172">
        <f t="shared" si="43"/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159</v>
      </c>
      <c r="AT226" s="173" t="s">
        <v>155</v>
      </c>
      <c r="AU226" s="173" t="s">
        <v>88</v>
      </c>
      <c r="AY226" s="18" t="s">
        <v>153</v>
      </c>
      <c r="BE226" s="174">
        <f t="shared" si="44"/>
        <v>0</v>
      </c>
      <c r="BF226" s="174">
        <f t="shared" si="45"/>
        <v>0</v>
      </c>
      <c r="BG226" s="174">
        <f t="shared" si="46"/>
        <v>0</v>
      </c>
      <c r="BH226" s="174">
        <f t="shared" si="47"/>
        <v>0</v>
      </c>
      <c r="BI226" s="174">
        <f t="shared" si="48"/>
        <v>0</v>
      </c>
      <c r="BJ226" s="18" t="s">
        <v>86</v>
      </c>
      <c r="BK226" s="174">
        <f t="shared" si="49"/>
        <v>0</v>
      </c>
      <c r="BL226" s="18" t="s">
        <v>159</v>
      </c>
      <c r="BM226" s="173" t="s">
        <v>2899</v>
      </c>
    </row>
    <row r="227" spans="1:65" s="2" customFormat="1" ht="24" customHeight="1">
      <c r="A227" s="33"/>
      <c r="B227" s="161"/>
      <c r="C227" s="162" t="s">
        <v>1521</v>
      </c>
      <c r="D227" s="162" t="s">
        <v>155</v>
      </c>
      <c r="E227" s="163" t="s">
        <v>2900</v>
      </c>
      <c r="F227" s="164" t="s">
        <v>2901</v>
      </c>
      <c r="G227" s="165" t="s">
        <v>505</v>
      </c>
      <c r="H227" s="166">
        <v>9</v>
      </c>
      <c r="I227" s="167"/>
      <c r="J227" s="168">
        <f t="shared" si="40"/>
        <v>0</v>
      </c>
      <c r="K227" s="164" t="s">
        <v>1</v>
      </c>
      <c r="L227" s="34"/>
      <c r="M227" s="169" t="s">
        <v>1</v>
      </c>
      <c r="N227" s="170" t="s">
        <v>43</v>
      </c>
      <c r="O227" s="59"/>
      <c r="P227" s="171">
        <f t="shared" si="41"/>
        <v>0</v>
      </c>
      <c r="Q227" s="171">
        <v>0</v>
      </c>
      <c r="R227" s="171">
        <f t="shared" si="42"/>
        <v>0</v>
      </c>
      <c r="S227" s="171">
        <v>0</v>
      </c>
      <c r="T227" s="172">
        <f t="shared" si="43"/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159</v>
      </c>
      <c r="AT227" s="173" t="s">
        <v>155</v>
      </c>
      <c r="AU227" s="173" t="s">
        <v>88</v>
      </c>
      <c r="AY227" s="18" t="s">
        <v>153</v>
      </c>
      <c r="BE227" s="174">
        <f t="shared" si="44"/>
        <v>0</v>
      </c>
      <c r="BF227" s="174">
        <f t="shared" si="45"/>
        <v>0</v>
      </c>
      <c r="BG227" s="174">
        <f t="shared" si="46"/>
        <v>0</v>
      </c>
      <c r="BH227" s="174">
        <f t="shared" si="47"/>
        <v>0</v>
      </c>
      <c r="BI227" s="174">
        <f t="shared" si="48"/>
        <v>0</v>
      </c>
      <c r="BJ227" s="18" t="s">
        <v>86</v>
      </c>
      <c r="BK227" s="174">
        <f t="shared" si="49"/>
        <v>0</v>
      </c>
      <c r="BL227" s="18" t="s">
        <v>159</v>
      </c>
      <c r="BM227" s="173" t="s">
        <v>2902</v>
      </c>
    </row>
    <row r="228" spans="1:65" s="2" customFormat="1" ht="16.5" customHeight="1">
      <c r="A228" s="33"/>
      <c r="B228" s="161"/>
      <c r="C228" s="162" t="s">
        <v>1529</v>
      </c>
      <c r="D228" s="162" t="s">
        <v>155</v>
      </c>
      <c r="E228" s="163" t="s">
        <v>2903</v>
      </c>
      <c r="F228" s="164" t="s">
        <v>2904</v>
      </c>
      <c r="G228" s="165" t="s">
        <v>416</v>
      </c>
      <c r="H228" s="166">
        <v>1200</v>
      </c>
      <c r="I228" s="167"/>
      <c r="J228" s="168">
        <f t="shared" si="40"/>
        <v>0</v>
      </c>
      <c r="K228" s="164" t="s">
        <v>1</v>
      </c>
      <c r="L228" s="34"/>
      <c r="M228" s="169" t="s">
        <v>1</v>
      </c>
      <c r="N228" s="170" t="s">
        <v>43</v>
      </c>
      <c r="O228" s="59"/>
      <c r="P228" s="171">
        <f t="shared" si="41"/>
        <v>0</v>
      </c>
      <c r="Q228" s="171">
        <v>0</v>
      </c>
      <c r="R228" s="171">
        <f t="shared" si="42"/>
        <v>0</v>
      </c>
      <c r="S228" s="171">
        <v>0</v>
      </c>
      <c r="T228" s="172">
        <f t="shared" si="43"/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159</v>
      </c>
      <c r="AT228" s="173" t="s">
        <v>155</v>
      </c>
      <c r="AU228" s="173" t="s">
        <v>88</v>
      </c>
      <c r="AY228" s="18" t="s">
        <v>153</v>
      </c>
      <c r="BE228" s="174">
        <f t="shared" si="44"/>
        <v>0</v>
      </c>
      <c r="BF228" s="174">
        <f t="shared" si="45"/>
        <v>0</v>
      </c>
      <c r="BG228" s="174">
        <f t="shared" si="46"/>
        <v>0</v>
      </c>
      <c r="BH228" s="174">
        <f t="shared" si="47"/>
        <v>0</v>
      </c>
      <c r="BI228" s="174">
        <f t="shared" si="48"/>
        <v>0</v>
      </c>
      <c r="BJ228" s="18" t="s">
        <v>86</v>
      </c>
      <c r="BK228" s="174">
        <f t="shared" si="49"/>
        <v>0</v>
      </c>
      <c r="BL228" s="18" t="s">
        <v>159</v>
      </c>
      <c r="BM228" s="173" t="s">
        <v>2905</v>
      </c>
    </row>
    <row r="229" spans="1:65" s="2" customFormat="1" ht="16.5" customHeight="1">
      <c r="A229" s="33"/>
      <c r="B229" s="161"/>
      <c r="C229" s="162" t="s">
        <v>1531</v>
      </c>
      <c r="D229" s="162" t="s">
        <v>155</v>
      </c>
      <c r="E229" s="163" t="s">
        <v>2906</v>
      </c>
      <c r="F229" s="164" t="s">
        <v>2653</v>
      </c>
      <c r="G229" s="165" t="s">
        <v>505</v>
      </c>
      <c r="H229" s="166">
        <v>52</v>
      </c>
      <c r="I229" s="167"/>
      <c r="J229" s="168">
        <f t="shared" si="40"/>
        <v>0</v>
      </c>
      <c r="K229" s="164" t="s">
        <v>1</v>
      </c>
      <c r="L229" s="34"/>
      <c r="M229" s="169" t="s">
        <v>1</v>
      </c>
      <c r="N229" s="170" t="s">
        <v>43</v>
      </c>
      <c r="O229" s="59"/>
      <c r="P229" s="171">
        <f t="shared" si="41"/>
        <v>0</v>
      </c>
      <c r="Q229" s="171">
        <v>0</v>
      </c>
      <c r="R229" s="171">
        <f t="shared" si="42"/>
        <v>0</v>
      </c>
      <c r="S229" s="171">
        <v>0</v>
      </c>
      <c r="T229" s="172">
        <f t="shared" si="43"/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73" t="s">
        <v>159</v>
      </c>
      <c r="AT229" s="173" t="s">
        <v>155</v>
      </c>
      <c r="AU229" s="173" t="s">
        <v>88</v>
      </c>
      <c r="AY229" s="18" t="s">
        <v>153</v>
      </c>
      <c r="BE229" s="174">
        <f t="shared" si="44"/>
        <v>0</v>
      </c>
      <c r="BF229" s="174">
        <f t="shared" si="45"/>
        <v>0</v>
      </c>
      <c r="BG229" s="174">
        <f t="shared" si="46"/>
        <v>0</v>
      </c>
      <c r="BH229" s="174">
        <f t="shared" si="47"/>
        <v>0</v>
      </c>
      <c r="BI229" s="174">
        <f t="shared" si="48"/>
        <v>0</v>
      </c>
      <c r="BJ229" s="18" t="s">
        <v>86</v>
      </c>
      <c r="BK229" s="174">
        <f t="shared" si="49"/>
        <v>0</v>
      </c>
      <c r="BL229" s="18" t="s">
        <v>159</v>
      </c>
      <c r="BM229" s="173" t="s">
        <v>2907</v>
      </c>
    </row>
    <row r="230" spans="1:65" s="2" customFormat="1" ht="16.5" customHeight="1">
      <c r="A230" s="33"/>
      <c r="B230" s="161"/>
      <c r="C230" s="162" t="s">
        <v>1537</v>
      </c>
      <c r="D230" s="162" t="s">
        <v>155</v>
      </c>
      <c r="E230" s="163" t="s">
        <v>2908</v>
      </c>
      <c r="F230" s="164" t="s">
        <v>2909</v>
      </c>
      <c r="G230" s="165" t="s">
        <v>505</v>
      </c>
      <c r="H230" s="166">
        <v>120</v>
      </c>
      <c r="I230" s="167"/>
      <c r="J230" s="168">
        <f t="shared" si="40"/>
        <v>0</v>
      </c>
      <c r="K230" s="164" t="s">
        <v>1</v>
      </c>
      <c r="L230" s="34"/>
      <c r="M230" s="169" t="s">
        <v>1</v>
      </c>
      <c r="N230" s="170" t="s">
        <v>43</v>
      </c>
      <c r="O230" s="59"/>
      <c r="P230" s="171">
        <f t="shared" si="41"/>
        <v>0</v>
      </c>
      <c r="Q230" s="171">
        <v>0</v>
      </c>
      <c r="R230" s="171">
        <f t="shared" si="42"/>
        <v>0</v>
      </c>
      <c r="S230" s="171">
        <v>0</v>
      </c>
      <c r="T230" s="172">
        <f t="shared" si="43"/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159</v>
      </c>
      <c r="AT230" s="173" t="s">
        <v>155</v>
      </c>
      <c r="AU230" s="173" t="s">
        <v>88</v>
      </c>
      <c r="AY230" s="18" t="s">
        <v>153</v>
      </c>
      <c r="BE230" s="174">
        <f t="shared" si="44"/>
        <v>0</v>
      </c>
      <c r="BF230" s="174">
        <f t="shared" si="45"/>
        <v>0</v>
      </c>
      <c r="BG230" s="174">
        <f t="shared" si="46"/>
        <v>0</v>
      </c>
      <c r="BH230" s="174">
        <f t="shared" si="47"/>
        <v>0</v>
      </c>
      <c r="BI230" s="174">
        <f t="shared" si="48"/>
        <v>0</v>
      </c>
      <c r="BJ230" s="18" t="s">
        <v>86</v>
      </c>
      <c r="BK230" s="174">
        <f t="shared" si="49"/>
        <v>0</v>
      </c>
      <c r="BL230" s="18" t="s">
        <v>159</v>
      </c>
      <c r="BM230" s="173" t="s">
        <v>2910</v>
      </c>
    </row>
    <row r="231" spans="1:65" s="2" customFormat="1" ht="16.5" customHeight="1">
      <c r="A231" s="33"/>
      <c r="B231" s="161"/>
      <c r="C231" s="162" t="s">
        <v>1543</v>
      </c>
      <c r="D231" s="162" t="s">
        <v>155</v>
      </c>
      <c r="E231" s="163" t="s">
        <v>2911</v>
      </c>
      <c r="F231" s="164" t="s">
        <v>2650</v>
      </c>
      <c r="G231" s="165" t="s">
        <v>416</v>
      </c>
      <c r="H231" s="166">
        <v>35</v>
      </c>
      <c r="I231" s="167"/>
      <c r="J231" s="168">
        <f t="shared" si="40"/>
        <v>0</v>
      </c>
      <c r="K231" s="164" t="s">
        <v>1</v>
      </c>
      <c r="L231" s="34"/>
      <c r="M231" s="169" t="s">
        <v>1</v>
      </c>
      <c r="N231" s="170" t="s">
        <v>43</v>
      </c>
      <c r="O231" s="59"/>
      <c r="P231" s="171">
        <f t="shared" si="41"/>
        <v>0</v>
      </c>
      <c r="Q231" s="171">
        <v>0</v>
      </c>
      <c r="R231" s="171">
        <f t="shared" si="42"/>
        <v>0</v>
      </c>
      <c r="S231" s="171">
        <v>0</v>
      </c>
      <c r="T231" s="172">
        <f t="shared" si="43"/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173" t="s">
        <v>159</v>
      </c>
      <c r="AT231" s="173" t="s">
        <v>155</v>
      </c>
      <c r="AU231" s="173" t="s">
        <v>88</v>
      </c>
      <c r="AY231" s="18" t="s">
        <v>153</v>
      </c>
      <c r="BE231" s="174">
        <f t="shared" si="44"/>
        <v>0</v>
      </c>
      <c r="BF231" s="174">
        <f t="shared" si="45"/>
        <v>0</v>
      </c>
      <c r="BG231" s="174">
        <f t="shared" si="46"/>
        <v>0</v>
      </c>
      <c r="BH231" s="174">
        <f t="shared" si="47"/>
        <v>0</v>
      </c>
      <c r="BI231" s="174">
        <f t="shared" si="48"/>
        <v>0</v>
      </c>
      <c r="BJ231" s="18" t="s">
        <v>86</v>
      </c>
      <c r="BK231" s="174">
        <f t="shared" si="49"/>
        <v>0</v>
      </c>
      <c r="BL231" s="18" t="s">
        <v>159</v>
      </c>
      <c r="BM231" s="173" t="s">
        <v>2912</v>
      </c>
    </row>
    <row r="232" spans="1:65" s="2" customFormat="1" ht="16.5" customHeight="1">
      <c r="A232" s="33"/>
      <c r="B232" s="161"/>
      <c r="C232" s="162" t="s">
        <v>1550</v>
      </c>
      <c r="D232" s="162" t="s">
        <v>155</v>
      </c>
      <c r="E232" s="163" t="s">
        <v>2661</v>
      </c>
      <c r="F232" s="164" t="s">
        <v>2662</v>
      </c>
      <c r="G232" s="165" t="s">
        <v>505</v>
      </c>
      <c r="H232" s="166">
        <v>6</v>
      </c>
      <c r="I232" s="167"/>
      <c r="J232" s="168">
        <f t="shared" si="40"/>
        <v>0</v>
      </c>
      <c r="K232" s="164" t="s">
        <v>1</v>
      </c>
      <c r="L232" s="34"/>
      <c r="M232" s="169" t="s">
        <v>1</v>
      </c>
      <c r="N232" s="170" t="s">
        <v>43</v>
      </c>
      <c r="O232" s="59"/>
      <c r="P232" s="171">
        <f t="shared" si="41"/>
        <v>0</v>
      </c>
      <c r="Q232" s="171">
        <v>0</v>
      </c>
      <c r="R232" s="171">
        <f t="shared" si="42"/>
        <v>0</v>
      </c>
      <c r="S232" s="171">
        <v>0</v>
      </c>
      <c r="T232" s="172">
        <f t="shared" si="43"/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159</v>
      </c>
      <c r="AT232" s="173" t="s">
        <v>155</v>
      </c>
      <c r="AU232" s="173" t="s">
        <v>88</v>
      </c>
      <c r="AY232" s="18" t="s">
        <v>153</v>
      </c>
      <c r="BE232" s="174">
        <f t="shared" si="44"/>
        <v>0</v>
      </c>
      <c r="BF232" s="174">
        <f t="shared" si="45"/>
        <v>0</v>
      </c>
      <c r="BG232" s="174">
        <f t="shared" si="46"/>
        <v>0</v>
      </c>
      <c r="BH232" s="174">
        <f t="shared" si="47"/>
        <v>0</v>
      </c>
      <c r="BI232" s="174">
        <f t="shared" si="48"/>
        <v>0</v>
      </c>
      <c r="BJ232" s="18" t="s">
        <v>86</v>
      </c>
      <c r="BK232" s="174">
        <f t="shared" si="49"/>
        <v>0</v>
      </c>
      <c r="BL232" s="18" t="s">
        <v>159</v>
      </c>
      <c r="BM232" s="173" t="s">
        <v>2913</v>
      </c>
    </row>
    <row r="233" spans="1:65" s="2" customFormat="1" ht="24" customHeight="1">
      <c r="A233" s="33"/>
      <c r="B233" s="161"/>
      <c r="C233" s="162" t="s">
        <v>1556</v>
      </c>
      <c r="D233" s="162" t="s">
        <v>155</v>
      </c>
      <c r="E233" s="163" t="s">
        <v>2914</v>
      </c>
      <c r="F233" s="164" t="s">
        <v>2915</v>
      </c>
      <c r="G233" s="165" t="s">
        <v>505</v>
      </c>
      <c r="H233" s="166">
        <v>1</v>
      </c>
      <c r="I233" s="167"/>
      <c r="J233" s="168">
        <f t="shared" si="40"/>
        <v>0</v>
      </c>
      <c r="K233" s="164" t="s">
        <v>1</v>
      </c>
      <c r="L233" s="34"/>
      <c r="M233" s="169" t="s">
        <v>1</v>
      </c>
      <c r="N233" s="170" t="s">
        <v>43</v>
      </c>
      <c r="O233" s="59"/>
      <c r="P233" s="171">
        <f t="shared" si="41"/>
        <v>0</v>
      </c>
      <c r="Q233" s="171">
        <v>0</v>
      </c>
      <c r="R233" s="171">
        <f t="shared" si="42"/>
        <v>0</v>
      </c>
      <c r="S233" s="171">
        <v>0</v>
      </c>
      <c r="T233" s="172">
        <f t="shared" si="43"/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73" t="s">
        <v>159</v>
      </c>
      <c r="AT233" s="173" t="s">
        <v>155</v>
      </c>
      <c r="AU233" s="173" t="s">
        <v>88</v>
      </c>
      <c r="AY233" s="18" t="s">
        <v>153</v>
      </c>
      <c r="BE233" s="174">
        <f t="shared" si="44"/>
        <v>0</v>
      </c>
      <c r="BF233" s="174">
        <f t="shared" si="45"/>
        <v>0</v>
      </c>
      <c r="BG233" s="174">
        <f t="shared" si="46"/>
        <v>0</v>
      </c>
      <c r="BH233" s="174">
        <f t="shared" si="47"/>
        <v>0</v>
      </c>
      <c r="BI233" s="174">
        <f t="shared" si="48"/>
        <v>0</v>
      </c>
      <c r="BJ233" s="18" t="s">
        <v>86</v>
      </c>
      <c r="BK233" s="174">
        <f t="shared" si="49"/>
        <v>0</v>
      </c>
      <c r="BL233" s="18" t="s">
        <v>159</v>
      </c>
      <c r="BM233" s="173" t="s">
        <v>2916</v>
      </c>
    </row>
    <row r="234" spans="1:65" s="2" customFormat="1" ht="16.5" customHeight="1">
      <c r="A234" s="33"/>
      <c r="B234" s="161"/>
      <c r="C234" s="162" t="s">
        <v>1565</v>
      </c>
      <c r="D234" s="162" t="s">
        <v>155</v>
      </c>
      <c r="E234" s="163" t="s">
        <v>2917</v>
      </c>
      <c r="F234" s="164" t="s">
        <v>2761</v>
      </c>
      <c r="G234" s="165" t="s">
        <v>470</v>
      </c>
      <c r="H234" s="210"/>
      <c r="I234" s="167"/>
      <c r="J234" s="168">
        <f t="shared" si="40"/>
        <v>0</v>
      </c>
      <c r="K234" s="164" t="s">
        <v>1</v>
      </c>
      <c r="L234" s="34"/>
      <c r="M234" s="169" t="s">
        <v>1</v>
      </c>
      <c r="N234" s="170" t="s">
        <v>43</v>
      </c>
      <c r="O234" s="59"/>
      <c r="P234" s="171">
        <f t="shared" si="41"/>
        <v>0</v>
      </c>
      <c r="Q234" s="171">
        <v>0</v>
      </c>
      <c r="R234" s="171">
        <f t="shared" si="42"/>
        <v>0</v>
      </c>
      <c r="S234" s="171">
        <v>0</v>
      </c>
      <c r="T234" s="172">
        <f t="shared" si="43"/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173" t="s">
        <v>159</v>
      </c>
      <c r="AT234" s="173" t="s">
        <v>155</v>
      </c>
      <c r="AU234" s="173" t="s">
        <v>88</v>
      </c>
      <c r="AY234" s="18" t="s">
        <v>153</v>
      </c>
      <c r="BE234" s="174">
        <f t="shared" si="44"/>
        <v>0</v>
      </c>
      <c r="BF234" s="174">
        <f t="shared" si="45"/>
        <v>0</v>
      </c>
      <c r="BG234" s="174">
        <f t="shared" si="46"/>
        <v>0</v>
      </c>
      <c r="BH234" s="174">
        <f t="shared" si="47"/>
        <v>0</v>
      </c>
      <c r="BI234" s="174">
        <f t="shared" si="48"/>
        <v>0</v>
      </c>
      <c r="BJ234" s="18" t="s">
        <v>86</v>
      </c>
      <c r="BK234" s="174">
        <f t="shared" si="49"/>
        <v>0</v>
      </c>
      <c r="BL234" s="18" t="s">
        <v>159</v>
      </c>
      <c r="BM234" s="173" t="s">
        <v>2918</v>
      </c>
    </row>
    <row r="235" spans="1:65" s="12" customFormat="1" ht="22.8" customHeight="1">
      <c r="B235" s="148"/>
      <c r="D235" s="149" t="s">
        <v>77</v>
      </c>
      <c r="E235" s="159" t="s">
        <v>2919</v>
      </c>
      <c r="F235" s="159" t="s">
        <v>2920</v>
      </c>
      <c r="I235" s="151"/>
      <c r="J235" s="160">
        <f>BK235</f>
        <v>0</v>
      </c>
      <c r="L235" s="148"/>
      <c r="M235" s="153"/>
      <c r="N235" s="154"/>
      <c r="O235" s="154"/>
      <c r="P235" s="155">
        <f>SUM(P236:P243)</f>
        <v>0</v>
      </c>
      <c r="Q235" s="154"/>
      <c r="R235" s="155">
        <f>SUM(R236:R243)</f>
        <v>0</v>
      </c>
      <c r="S235" s="154"/>
      <c r="T235" s="156">
        <f>SUM(T236:T243)</f>
        <v>0</v>
      </c>
      <c r="AR235" s="149" t="s">
        <v>86</v>
      </c>
      <c r="AT235" s="157" t="s">
        <v>77</v>
      </c>
      <c r="AU235" s="157" t="s">
        <v>86</v>
      </c>
      <c r="AY235" s="149" t="s">
        <v>153</v>
      </c>
      <c r="BK235" s="158">
        <f>SUM(BK236:BK243)</f>
        <v>0</v>
      </c>
    </row>
    <row r="236" spans="1:65" s="2" customFormat="1" ht="16.5" customHeight="1">
      <c r="A236" s="33"/>
      <c r="B236" s="161"/>
      <c r="C236" s="162" t="s">
        <v>1573</v>
      </c>
      <c r="D236" s="162" t="s">
        <v>155</v>
      </c>
      <c r="E236" s="163" t="s">
        <v>2921</v>
      </c>
      <c r="F236" s="164" t="s">
        <v>2922</v>
      </c>
      <c r="G236" s="165" t="s">
        <v>505</v>
      </c>
      <c r="H236" s="166">
        <v>225</v>
      </c>
      <c r="I236" s="167"/>
      <c r="J236" s="168">
        <f t="shared" ref="J236:J243" si="50">ROUND(I236*H236,2)</f>
        <v>0</v>
      </c>
      <c r="K236" s="164" t="s">
        <v>1</v>
      </c>
      <c r="L236" s="34"/>
      <c r="M236" s="169" t="s">
        <v>1</v>
      </c>
      <c r="N236" s="170" t="s">
        <v>43</v>
      </c>
      <c r="O236" s="59"/>
      <c r="P236" s="171">
        <f t="shared" ref="P236:P243" si="51">O236*H236</f>
        <v>0</v>
      </c>
      <c r="Q236" s="171">
        <v>0</v>
      </c>
      <c r="R236" s="171">
        <f t="shared" ref="R236:R243" si="52">Q236*H236</f>
        <v>0</v>
      </c>
      <c r="S236" s="171">
        <v>0</v>
      </c>
      <c r="T236" s="172">
        <f t="shared" ref="T236:T243" si="53"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173" t="s">
        <v>159</v>
      </c>
      <c r="AT236" s="173" t="s">
        <v>155</v>
      </c>
      <c r="AU236" s="173" t="s">
        <v>88</v>
      </c>
      <c r="AY236" s="18" t="s">
        <v>153</v>
      </c>
      <c r="BE236" s="174">
        <f t="shared" ref="BE236:BE243" si="54">IF(N236="základní",J236,0)</f>
        <v>0</v>
      </c>
      <c r="BF236" s="174">
        <f t="shared" ref="BF236:BF243" si="55">IF(N236="snížená",J236,0)</f>
        <v>0</v>
      </c>
      <c r="BG236" s="174">
        <f t="shared" ref="BG236:BG243" si="56">IF(N236="zákl. přenesená",J236,0)</f>
        <v>0</v>
      </c>
      <c r="BH236" s="174">
        <f t="shared" ref="BH236:BH243" si="57">IF(N236="sníž. přenesená",J236,0)</f>
        <v>0</v>
      </c>
      <c r="BI236" s="174">
        <f t="shared" ref="BI236:BI243" si="58">IF(N236="nulová",J236,0)</f>
        <v>0</v>
      </c>
      <c r="BJ236" s="18" t="s">
        <v>86</v>
      </c>
      <c r="BK236" s="174">
        <f t="shared" ref="BK236:BK243" si="59">ROUND(I236*H236,2)</f>
        <v>0</v>
      </c>
      <c r="BL236" s="18" t="s">
        <v>159</v>
      </c>
      <c r="BM236" s="173" t="s">
        <v>2923</v>
      </c>
    </row>
    <row r="237" spans="1:65" s="2" customFormat="1" ht="16.5" customHeight="1">
      <c r="A237" s="33"/>
      <c r="B237" s="161"/>
      <c r="C237" s="162" t="s">
        <v>1577</v>
      </c>
      <c r="D237" s="162" t="s">
        <v>155</v>
      </c>
      <c r="E237" s="163" t="s">
        <v>2924</v>
      </c>
      <c r="F237" s="164" t="s">
        <v>2925</v>
      </c>
      <c r="G237" s="165" t="s">
        <v>505</v>
      </c>
      <c r="H237" s="166">
        <v>150</v>
      </c>
      <c r="I237" s="167"/>
      <c r="J237" s="168">
        <f t="shared" si="50"/>
        <v>0</v>
      </c>
      <c r="K237" s="164" t="s">
        <v>1</v>
      </c>
      <c r="L237" s="34"/>
      <c r="M237" s="169" t="s">
        <v>1</v>
      </c>
      <c r="N237" s="170" t="s">
        <v>43</v>
      </c>
      <c r="O237" s="59"/>
      <c r="P237" s="171">
        <f t="shared" si="51"/>
        <v>0</v>
      </c>
      <c r="Q237" s="171">
        <v>0</v>
      </c>
      <c r="R237" s="171">
        <f t="shared" si="52"/>
        <v>0</v>
      </c>
      <c r="S237" s="171">
        <v>0</v>
      </c>
      <c r="T237" s="172">
        <f t="shared" si="53"/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173" t="s">
        <v>159</v>
      </c>
      <c r="AT237" s="173" t="s">
        <v>155</v>
      </c>
      <c r="AU237" s="173" t="s">
        <v>88</v>
      </c>
      <c r="AY237" s="18" t="s">
        <v>153</v>
      </c>
      <c r="BE237" s="174">
        <f t="shared" si="54"/>
        <v>0</v>
      </c>
      <c r="BF237" s="174">
        <f t="shared" si="55"/>
        <v>0</v>
      </c>
      <c r="BG237" s="174">
        <f t="shared" si="56"/>
        <v>0</v>
      </c>
      <c r="BH237" s="174">
        <f t="shared" si="57"/>
        <v>0</v>
      </c>
      <c r="BI237" s="174">
        <f t="shared" si="58"/>
        <v>0</v>
      </c>
      <c r="BJ237" s="18" t="s">
        <v>86</v>
      </c>
      <c r="BK237" s="174">
        <f t="shared" si="59"/>
        <v>0</v>
      </c>
      <c r="BL237" s="18" t="s">
        <v>159</v>
      </c>
      <c r="BM237" s="173" t="s">
        <v>2926</v>
      </c>
    </row>
    <row r="238" spans="1:65" s="2" customFormat="1" ht="24" customHeight="1">
      <c r="A238" s="33"/>
      <c r="B238" s="161"/>
      <c r="C238" s="162" t="s">
        <v>1597</v>
      </c>
      <c r="D238" s="162" t="s">
        <v>155</v>
      </c>
      <c r="E238" s="163" t="s">
        <v>2927</v>
      </c>
      <c r="F238" s="164" t="s">
        <v>2928</v>
      </c>
      <c r="G238" s="165" t="s">
        <v>416</v>
      </c>
      <c r="H238" s="166">
        <v>666.66700000000003</v>
      </c>
      <c r="I238" s="167"/>
      <c r="J238" s="168">
        <f t="shared" si="50"/>
        <v>0</v>
      </c>
      <c r="K238" s="164" t="s">
        <v>1</v>
      </c>
      <c r="L238" s="34"/>
      <c r="M238" s="169" t="s">
        <v>1</v>
      </c>
      <c r="N238" s="170" t="s">
        <v>43</v>
      </c>
      <c r="O238" s="59"/>
      <c r="P238" s="171">
        <f t="shared" si="51"/>
        <v>0</v>
      </c>
      <c r="Q238" s="171">
        <v>0</v>
      </c>
      <c r="R238" s="171">
        <f t="shared" si="52"/>
        <v>0</v>
      </c>
      <c r="S238" s="171">
        <v>0</v>
      </c>
      <c r="T238" s="172">
        <f t="shared" si="53"/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159</v>
      </c>
      <c r="AT238" s="173" t="s">
        <v>155</v>
      </c>
      <c r="AU238" s="173" t="s">
        <v>88</v>
      </c>
      <c r="AY238" s="18" t="s">
        <v>153</v>
      </c>
      <c r="BE238" s="174">
        <f t="shared" si="54"/>
        <v>0</v>
      </c>
      <c r="BF238" s="174">
        <f t="shared" si="55"/>
        <v>0</v>
      </c>
      <c r="BG238" s="174">
        <f t="shared" si="56"/>
        <v>0</v>
      </c>
      <c r="BH238" s="174">
        <f t="shared" si="57"/>
        <v>0</v>
      </c>
      <c r="BI238" s="174">
        <f t="shared" si="58"/>
        <v>0</v>
      </c>
      <c r="BJ238" s="18" t="s">
        <v>86</v>
      </c>
      <c r="BK238" s="174">
        <f t="shared" si="59"/>
        <v>0</v>
      </c>
      <c r="BL238" s="18" t="s">
        <v>159</v>
      </c>
      <c r="BM238" s="173" t="s">
        <v>2929</v>
      </c>
    </row>
    <row r="239" spans="1:65" s="2" customFormat="1" ht="24" customHeight="1">
      <c r="A239" s="33"/>
      <c r="B239" s="161"/>
      <c r="C239" s="162" t="s">
        <v>1599</v>
      </c>
      <c r="D239" s="162" t="s">
        <v>155</v>
      </c>
      <c r="E239" s="163" t="s">
        <v>2930</v>
      </c>
      <c r="F239" s="164" t="s">
        <v>2931</v>
      </c>
      <c r="G239" s="165" t="s">
        <v>416</v>
      </c>
      <c r="H239" s="166">
        <v>50</v>
      </c>
      <c r="I239" s="167"/>
      <c r="J239" s="168">
        <f t="shared" si="50"/>
        <v>0</v>
      </c>
      <c r="K239" s="164" t="s">
        <v>1</v>
      </c>
      <c r="L239" s="34"/>
      <c r="M239" s="169" t="s">
        <v>1</v>
      </c>
      <c r="N239" s="170" t="s">
        <v>43</v>
      </c>
      <c r="O239" s="59"/>
      <c r="P239" s="171">
        <f t="shared" si="51"/>
        <v>0</v>
      </c>
      <c r="Q239" s="171">
        <v>0</v>
      </c>
      <c r="R239" s="171">
        <f t="shared" si="52"/>
        <v>0</v>
      </c>
      <c r="S239" s="171">
        <v>0</v>
      </c>
      <c r="T239" s="172">
        <f t="shared" si="53"/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173" t="s">
        <v>159</v>
      </c>
      <c r="AT239" s="173" t="s">
        <v>155</v>
      </c>
      <c r="AU239" s="173" t="s">
        <v>88</v>
      </c>
      <c r="AY239" s="18" t="s">
        <v>153</v>
      </c>
      <c r="BE239" s="174">
        <f t="shared" si="54"/>
        <v>0</v>
      </c>
      <c r="BF239" s="174">
        <f t="shared" si="55"/>
        <v>0</v>
      </c>
      <c r="BG239" s="174">
        <f t="shared" si="56"/>
        <v>0</v>
      </c>
      <c r="BH239" s="174">
        <f t="shared" si="57"/>
        <v>0</v>
      </c>
      <c r="BI239" s="174">
        <f t="shared" si="58"/>
        <v>0</v>
      </c>
      <c r="BJ239" s="18" t="s">
        <v>86</v>
      </c>
      <c r="BK239" s="174">
        <f t="shared" si="59"/>
        <v>0</v>
      </c>
      <c r="BL239" s="18" t="s">
        <v>159</v>
      </c>
      <c r="BM239" s="173" t="s">
        <v>2932</v>
      </c>
    </row>
    <row r="240" spans="1:65" s="2" customFormat="1" ht="24" customHeight="1">
      <c r="A240" s="33"/>
      <c r="B240" s="161"/>
      <c r="C240" s="162" t="s">
        <v>1601</v>
      </c>
      <c r="D240" s="162" t="s">
        <v>155</v>
      </c>
      <c r="E240" s="163" t="s">
        <v>2933</v>
      </c>
      <c r="F240" s="164" t="s">
        <v>2934</v>
      </c>
      <c r="G240" s="165" t="s">
        <v>416</v>
      </c>
      <c r="H240" s="166">
        <v>55</v>
      </c>
      <c r="I240" s="167"/>
      <c r="J240" s="168">
        <f t="shared" si="50"/>
        <v>0</v>
      </c>
      <c r="K240" s="164" t="s">
        <v>1</v>
      </c>
      <c r="L240" s="34"/>
      <c r="M240" s="169" t="s">
        <v>1</v>
      </c>
      <c r="N240" s="170" t="s">
        <v>43</v>
      </c>
      <c r="O240" s="59"/>
      <c r="P240" s="171">
        <f t="shared" si="51"/>
        <v>0</v>
      </c>
      <c r="Q240" s="171">
        <v>0</v>
      </c>
      <c r="R240" s="171">
        <f t="shared" si="52"/>
        <v>0</v>
      </c>
      <c r="S240" s="171">
        <v>0</v>
      </c>
      <c r="T240" s="172">
        <f t="shared" si="53"/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159</v>
      </c>
      <c r="AT240" s="173" t="s">
        <v>155</v>
      </c>
      <c r="AU240" s="173" t="s">
        <v>88</v>
      </c>
      <c r="AY240" s="18" t="s">
        <v>153</v>
      </c>
      <c r="BE240" s="174">
        <f t="shared" si="54"/>
        <v>0</v>
      </c>
      <c r="BF240" s="174">
        <f t="shared" si="55"/>
        <v>0</v>
      </c>
      <c r="BG240" s="174">
        <f t="shared" si="56"/>
        <v>0</v>
      </c>
      <c r="BH240" s="174">
        <f t="shared" si="57"/>
        <v>0</v>
      </c>
      <c r="BI240" s="174">
        <f t="shared" si="58"/>
        <v>0</v>
      </c>
      <c r="BJ240" s="18" t="s">
        <v>86</v>
      </c>
      <c r="BK240" s="174">
        <f t="shared" si="59"/>
        <v>0</v>
      </c>
      <c r="BL240" s="18" t="s">
        <v>159</v>
      </c>
      <c r="BM240" s="173" t="s">
        <v>2935</v>
      </c>
    </row>
    <row r="241" spans="1:65" s="2" customFormat="1" ht="24" customHeight="1">
      <c r="A241" s="33"/>
      <c r="B241" s="161"/>
      <c r="C241" s="162" t="s">
        <v>1604</v>
      </c>
      <c r="D241" s="162" t="s">
        <v>155</v>
      </c>
      <c r="E241" s="163" t="s">
        <v>2936</v>
      </c>
      <c r="F241" s="164" t="s">
        <v>2937</v>
      </c>
      <c r="G241" s="165" t="s">
        <v>505</v>
      </c>
      <c r="H241" s="166">
        <v>2</v>
      </c>
      <c r="I241" s="167"/>
      <c r="J241" s="168">
        <f t="shared" si="50"/>
        <v>0</v>
      </c>
      <c r="K241" s="164" t="s">
        <v>1</v>
      </c>
      <c r="L241" s="34"/>
      <c r="M241" s="169" t="s">
        <v>1</v>
      </c>
      <c r="N241" s="170" t="s">
        <v>43</v>
      </c>
      <c r="O241" s="59"/>
      <c r="P241" s="171">
        <f t="shared" si="51"/>
        <v>0</v>
      </c>
      <c r="Q241" s="171">
        <v>0</v>
      </c>
      <c r="R241" s="171">
        <f t="shared" si="52"/>
        <v>0</v>
      </c>
      <c r="S241" s="171">
        <v>0</v>
      </c>
      <c r="T241" s="172">
        <f t="shared" si="53"/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159</v>
      </c>
      <c r="AT241" s="173" t="s">
        <v>155</v>
      </c>
      <c r="AU241" s="173" t="s">
        <v>88</v>
      </c>
      <c r="AY241" s="18" t="s">
        <v>153</v>
      </c>
      <c r="BE241" s="174">
        <f t="shared" si="54"/>
        <v>0</v>
      </c>
      <c r="BF241" s="174">
        <f t="shared" si="55"/>
        <v>0</v>
      </c>
      <c r="BG241" s="174">
        <f t="shared" si="56"/>
        <v>0</v>
      </c>
      <c r="BH241" s="174">
        <f t="shared" si="57"/>
        <v>0</v>
      </c>
      <c r="BI241" s="174">
        <f t="shared" si="58"/>
        <v>0</v>
      </c>
      <c r="BJ241" s="18" t="s">
        <v>86</v>
      </c>
      <c r="BK241" s="174">
        <f t="shared" si="59"/>
        <v>0</v>
      </c>
      <c r="BL241" s="18" t="s">
        <v>159</v>
      </c>
      <c r="BM241" s="173" t="s">
        <v>2938</v>
      </c>
    </row>
    <row r="242" spans="1:65" s="2" customFormat="1" ht="16.5" customHeight="1">
      <c r="A242" s="33"/>
      <c r="B242" s="161"/>
      <c r="C242" s="162" t="s">
        <v>1608</v>
      </c>
      <c r="D242" s="162" t="s">
        <v>155</v>
      </c>
      <c r="E242" s="163" t="s">
        <v>2939</v>
      </c>
      <c r="F242" s="164" t="s">
        <v>2940</v>
      </c>
      <c r="G242" s="165" t="s">
        <v>479</v>
      </c>
      <c r="H242" s="166">
        <v>780</v>
      </c>
      <c r="I242" s="167"/>
      <c r="J242" s="168">
        <f t="shared" si="50"/>
        <v>0</v>
      </c>
      <c r="K242" s="164" t="s">
        <v>1</v>
      </c>
      <c r="L242" s="34"/>
      <c r="M242" s="169" t="s">
        <v>1</v>
      </c>
      <c r="N242" s="170" t="s">
        <v>43</v>
      </c>
      <c r="O242" s="59"/>
      <c r="P242" s="171">
        <f t="shared" si="51"/>
        <v>0</v>
      </c>
      <c r="Q242" s="171">
        <v>0</v>
      </c>
      <c r="R242" s="171">
        <f t="shared" si="52"/>
        <v>0</v>
      </c>
      <c r="S242" s="171">
        <v>0</v>
      </c>
      <c r="T242" s="172">
        <f t="shared" si="53"/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159</v>
      </c>
      <c r="AT242" s="173" t="s">
        <v>155</v>
      </c>
      <c r="AU242" s="173" t="s">
        <v>88</v>
      </c>
      <c r="AY242" s="18" t="s">
        <v>153</v>
      </c>
      <c r="BE242" s="174">
        <f t="shared" si="54"/>
        <v>0</v>
      </c>
      <c r="BF242" s="174">
        <f t="shared" si="55"/>
        <v>0</v>
      </c>
      <c r="BG242" s="174">
        <f t="shared" si="56"/>
        <v>0</v>
      </c>
      <c r="BH242" s="174">
        <f t="shared" si="57"/>
        <v>0</v>
      </c>
      <c r="BI242" s="174">
        <f t="shared" si="58"/>
        <v>0</v>
      </c>
      <c r="BJ242" s="18" t="s">
        <v>86</v>
      </c>
      <c r="BK242" s="174">
        <f t="shared" si="59"/>
        <v>0</v>
      </c>
      <c r="BL242" s="18" t="s">
        <v>159</v>
      </c>
      <c r="BM242" s="173" t="s">
        <v>2941</v>
      </c>
    </row>
    <row r="243" spans="1:65" s="2" customFormat="1" ht="16.5" customHeight="1">
      <c r="A243" s="33"/>
      <c r="B243" s="161"/>
      <c r="C243" s="162" t="s">
        <v>1610</v>
      </c>
      <c r="D243" s="162" t="s">
        <v>155</v>
      </c>
      <c r="E243" s="163" t="s">
        <v>2942</v>
      </c>
      <c r="F243" s="164" t="s">
        <v>2761</v>
      </c>
      <c r="G243" s="165" t="s">
        <v>470</v>
      </c>
      <c r="H243" s="210"/>
      <c r="I243" s="167"/>
      <c r="J243" s="168">
        <f t="shared" si="50"/>
        <v>0</v>
      </c>
      <c r="K243" s="164" t="s">
        <v>1</v>
      </c>
      <c r="L243" s="34"/>
      <c r="M243" s="169" t="s">
        <v>1</v>
      </c>
      <c r="N243" s="170" t="s">
        <v>43</v>
      </c>
      <c r="O243" s="59"/>
      <c r="P243" s="171">
        <f t="shared" si="51"/>
        <v>0</v>
      </c>
      <c r="Q243" s="171">
        <v>0</v>
      </c>
      <c r="R243" s="171">
        <f t="shared" si="52"/>
        <v>0</v>
      </c>
      <c r="S243" s="171">
        <v>0</v>
      </c>
      <c r="T243" s="172">
        <f t="shared" si="53"/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173" t="s">
        <v>159</v>
      </c>
      <c r="AT243" s="173" t="s">
        <v>155</v>
      </c>
      <c r="AU243" s="173" t="s">
        <v>88</v>
      </c>
      <c r="AY243" s="18" t="s">
        <v>153</v>
      </c>
      <c r="BE243" s="174">
        <f t="shared" si="54"/>
        <v>0</v>
      </c>
      <c r="BF243" s="174">
        <f t="shared" si="55"/>
        <v>0</v>
      </c>
      <c r="BG243" s="174">
        <f t="shared" si="56"/>
        <v>0</v>
      </c>
      <c r="BH243" s="174">
        <f t="shared" si="57"/>
        <v>0</v>
      </c>
      <c r="BI243" s="174">
        <f t="shared" si="58"/>
        <v>0</v>
      </c>
      <c r="BJ243" s="18" t="s">
        <v>86</v>
      </c>
      <c r="BK243" s="174">
        <f t="shared" si="59"/>
        <v>0</v>
      </c>
      <c r="BL243" s="18" t="s">
        <v>159</v>
      </c>
      <c r="BM243" s="173" t="s">
        <v>2943</v>
      </c>
    </row>
    <row r="244" spans="1:65" s="12" customFormat="1" ht="22.8" customHeight="1">
      <c r="B244" s="148"/>
      <c r="D244" s="149" t="s">
        <v>77</v>
      </c>
      <c r="E244" s="159" t="s">
        <v>2944</v>
      </c>
      <c r="F244" s="159" t="s">
        <v>2945</v>
      </c>
      <c r="I244" s="151"/>
      <c r="J244" s="160">
        <f>BK244</f>
        <v>0</v>
      </c>
      <c r="L244" s="148"/>
      <c r="M244" s="153"/>
      <c r="N244" s="154"/>
      <c r="O244" s="154"/>
      <c r="P244" s="155">
        <f>SUM(P245:P267)</f>
        <v>0</v>
      </c>
      <c r="Q244" s="154"/>
      <c r="R244" s="155">
        <f>SUM(R245:R267)</f>
        <v>0</v>
      </c>
      <c r="S244" s="154"/>
      <c r="T244" s="156">
        <f>SUM(T245:T267)</f>
        <v>0</v>
      </c>
      <c r="AR244" s="149" t="s">
        <v>86</v>
      </c>
      <c r="AT244" s="157" t="s">
        <v>77</v>
      </c>
      <c r="AU244" s="157" t="s">
        <v>86</v>
      </c>
      <c r="AY244" s="149" t="s">
        <v>153</v>
      </c>
      <c r="BK244" s="158">
        <f>SUM(BK245:BK267)</f>
        <v>0</v>
      </c>
    </row>
    <row r="245" spans="1:65" s="2" customFormat="1" ht="36" customHeight="1">
      <c r="A245" s="33"/>
      <c r="B245" s="161"/>
      <c r="C245" s="162" t="s">
        <v>1612</v>
      </c>
      <c r="D245" s="162" t="s">
        <v>155</v>
      </c>
      <c r="E245" s="163" t="s">
        <v>2946</v>
      </c>
      <c r="F245" s="164" t="s">
        <v>2947</v>
      </c>
      <c r="G245" s="165" t="s">
        <v>505</v>
      </c>
      <c r="H245" s="166">
        <v>1</v>
      </c>
      <c r="I245" s="167"/>
      <c r="J245" s="168">
        <f t="shared" ref="J245:J267" si="60">ROUND(I245*H245,2)</f>
        <v>0</v>
      </c>
      <c r="K245" s="164" t="s">
        <v>1</v>
      </c>
      <c r="L245" s="34"/>
      <c r="M245" s="169" t="s">
        <v>1</v>
      </c>
      <c r="N245" s="170" t="s">
        <v>43</v>
      </c>
      <c r="O245" s="59"/>
      <c r="P245" s="171">
        <f t="shared" ref="P245:P267" si="61">O245*H245</f>
        <v>0</v>
      </c>
      <c r="Q245" s="171">
        <v>0</v>
      </c>
      <c r="R245" s="171">
        <f t="shared" ref="R245:R267" si="62">Q245*H245</f>
        <v>0</v>
      </c>
      <c r="S245" s="171">
        <v>0</v>
      </c>
      <c r="T245" s="172">
        <f t="shared" ref="T245:T267" si="63"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173" t="s">
        <v>159</v>
      </c>
      <c r="AT245" s="173" t="s">
        <v>155</v>
      </c>
      <c r="AU245" s="173" t="s">
        <v>88</v>
      </c>
      <c r="AY245" s="18" t="s">
        <v>153</v>
      </c>
      <c r="BE245" s="174">
        <f t="shared" ref="BE245:BE267" si="64">IF(N245="základní",J245,0)</f>
        <v>0</v>
      </c>
      <c r="BF245" s="174">
        <f t="shared" ref="BF245:BF267" si="65">IF(N245="snížená",J245,0)</f>
        <v>0</v>
      </c>
      <c r="BG245" s="174">
        <f t="shared" ref="BG245:BG267" si="66">IF(N245="zákl. přenesená",J245,0)</f>
        <v>0</v>
      </c>
      <c r="BH245" s="174">
        <f t="shared" ref="BH245:BH267" si="67">IF(N245="sníž. přenesená",J245,0)</f>
        <v>0</v>
      </c>
      <c r="BI245" s="174">
        <f t="shared" ref="BI245:BI267" si="68">IF(N245="nulová",J245,0)</f>
        <v>0</v>
      </c>
      <c r="BJ245" s="18" t="s">
        <v>86</v>
      </c>
      <c r="BK245" s="174">
        <f t="shared" ref="BK245:BK267" si="69">ROUND(I245*H245,2)</f>
        <v>0</v>
      </c>
      <c r="BL245" s="18" t="s">
        <v>159</v>
      </c>
      <c r="BM245" s="173" t="s">
        <v>2948</v>
      </c>
    </row>
    <row r="246" spans="1:65" s="2" customFormat="1" ht="16.5" customHeight="1">
      <c r="A246" s="33"/>
      <c r="B246" s="161"/>
      <c r="C246" s="162" t="s">
        <v>1615</v>
      </c>
      <c r="D246" s="162" t="s">
        <v>155</v>
      </c>
      <c r="E246" s="163" t="s">
        <v>2949</v>
      </c>
      <c r="F246" s="164" t="s">
        <v>2950</v>
      </c>
      <c r="G246" s="165" t="s">
        <v>505</v>
      </c>
      <c r="H246" s="166">
        <v>1</v>
      </c>
      <c r="I246" s="167"/>
      <c r="J246" s="168">
        <f t="shared" si="60"/>
        <v>0</v>
      </c>
      <c r="K246" s="164" t="s">
        <v>1</v>
      </c>
      <c r="L246" s="34"/>
      <c r="M246" s="169" t="s">
        <v>1</v>
      </c>
      <c r="N246" s="170" t="s">
        <v>43</v>
      </c>
      <c r="O246" s="59"/>
      <c r="P246" s="171">
        <f t="shared" si="61"/>
        <v>0</v>
      </c>
      <c r="Q246" s="171">
        <v>0</v>
      </c>
      <c r="R246" s="171">
        <f t="shared" si="62"/>
        <v>0</v>
      </c>
      <c r="S246" s="171">
        <v>0</v>
      </c>
      <c r="T246" s="172">
        <f t="shared" si="63"/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159</v>
      </c>
      <c r="AT246" s="173" t="s">
        <v>155</v>
      </c>
      <c r="AU246" s="173" t="s">
        <v>88</v>
      </c>
      <c r="AY246" s="18" t="s">
        <v>153</v>
      </c>
      <c r="BE246" s="174">
        <f t="shared" si="64"/>
        <v>0</v>
      </c>
      <c r="BF246" s="174">
        <f t="shared" si="65"/>
        <v>0</v>
      </c>
      <c r="BG246" s="174">
        <f t="shared" si="66"/>
        <v>0</v>
      </c>
      <c r="BH246" s="174">
        <f t="shared" si="67"/>
        <v>0</v>
      </c>
      <c r="BI246" s="174">
        <f t="shared" si="68"/>
        <v>0</v>
      </c>
      <c r="BJ246" s="18" t="s">
        <v>86</v>
      </c>
      <c r="BK246" s="174">
        <f t="shared" si="69"/>
        <v>0</v>
      </c>
      <c r="BL246" s="18" t="s">
        <v>159</v>
      </c>
      <c r="BM246" s="173" t="s">
        <v>2951</v>
      </c>
    </row>
    <row r="247" spans="1:65" s="2" customFormat="1" ht="16.5" customHeight="1">
      <c r="A247" s="33"/>
      <c r="B247" s="161"/>
      <c r="C247" s="162" t="s">
        <v>1618</v>
      </c>
      <c r="D247" s="162" t="s">
        <v>155</v>
      </c>
      <c r="E247" s="163" t="s">
        <v>2952</v>
      </c>
      <c r="F247" s="164" t="s">
        <v>2953</v>
      </c>
      <c r="G247" s="165" t="s">
        <v>505</v>
      </c>
      <c r="H247" s="166">
        <v>1</v>
      </c>
      <c r="I247" s="167"/>
      <c r="J247" s="168">
        <f t="shared" si="60"/>
        <v>0</v>
      </c>
      <c r="K247" s="164" t="s">
        <v>1</v>
      </c>
      <c r="L247" s="34"/>
      <c r="M247" s="169" t="s">
        <v>1</v>
      </c>
      <c r="N247" s="170" t="s">
        <v>43</v>
      </c>
      <c r="O247" s="59"/>
      <c r="P247" s="171">
        <f t="shared" si="61"/>
        <v>0</v>
      </c>
      <c r="Q247" s="171">
        <v>0</v>
      </c>
      <c r="R247" s="171">
        <f t="shared" si="62"/>
        <v>0</v>
      </c>
      <c r="S247" s="171">
        <v>0</v>
      </c>
      <c r="T247" s="172">
        <f t="shared" si="63"/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159</v>
      </c>
      <c r="AT247" s="173" t="s">
        <v>155</v>
      </c>
      <c r="AU247" s="173" t="s">
        <v>88</v>
      </c>
      <c r="AY247" s="18" t="s">
        <v>153</v>
      </c>
      <c r="BE247" s="174">
        <f t="shared" si="64"/>
        <v>0</v>
      </c>
      <c r="BF247" s="174">
        <f t="shared" si="65"/>
        <v>0</v>
      </c>
      <c r="BG247" s="174">
        <f t="shared" si="66"/>
        <v>0</v>
      </c>
      <c r="BH247" s="174">
        <f t="shared" si="67"/>
        <v>0</v>
      </c>
      <c r="BI247" s="174">
        <f t="shared" si="68"/>
        <v>0</v>
      </c>
      <c r="BJ247" s="18" t="s">
        <v>86</v>
      </c>
      <c r="BK247" s="174">
        <f t="shared" si="69"/>
        <v>0</v>
      </c>
      <c r="BL247" s="18" t="s">
        <v>159</v>
      </c>
      <c r="BM247" s="173" t="s">
        <v>2954</v>
      </c>
    </row>
    <row r="248" spans="1:65" s="2" customFormat="1" ht="16.5" customHeight="1">
      <c r="A248" s="33"/>
      <c r="B248" s="161"/>
      <c r="C248" s="162" t="s">
        <v>1622</v>
      </c>
      <c r="D248" s="162" t="s">
        <v>155</v>
      </c>
      <c r="E248" s="163" t="s">
        <v>2955</v>
      </c>
      <c r="F248" s="164" t="s">
        <v>2956</v>
      </c>
      <c r="G248" s="165" t="s">
        <v>505</v>
      </c>
      <c r="H248" s="166">
        <v>1</v>
      </c>
      <c r="I248" s="167"/>
      <c r="J248" s="168">
        <f t="shared" si="60"/>
        <v>0</v>
      </c>
      <c r="K248" s="164" t="s">
        <v>1</v>
      </c>
      <c r="L248" s="34"/>
      <c r="M248" s="169" t="s">
        <v>1</v>
      </c>
      <c r="N248" s="170" t="s">
        <v>43</v>
      </c>
      <c r="O248" s="59"/>
      <c r="P248" s="171">
        <f t="shared" si="61"/>
        <v>0</v>
      </c>
      <c r="Q248" s="171">
        <v>0</v>
      </c>
      <c r="R248" s="171">
        <f t="shared" si="62"/>
        <v>0</v>
      </c>
      <c r="S248" s="171">
        <v>0</v>
      </c>
      <c r="T248" s="172">
        <f t="shared" si="63"/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159</v>
      </c>
      <c r="AT248" s="173" t="s">
        <v>155</v>
      </c>
      <c r="AU248" s="173" t="s">
        <v>88</v>
      </c>
      <c r="AY248" s="18" t="s">
        <v>153</v>
      </c>
      <c r="BE248" s="174">
        <f t="shared" si="64"/>
        <v>0</v>
      </c>
      <c r="BF248" s="174">
        <f t="shared" si="65"/>
        <v>0</v>
      </c>
      <c r="BG248" s="174">
        <f t="shared" si="66"/>
        <v>0</v>
      </c>
      <c r="BH248" s="174">
        <f t="shared" si="67"/>
        <v>0</v>
      </c>
      <c r="BI248" s="174">
        <f t="shared" si="68"/>
        <v>0</v>
      </c>
      <c r="BJ248" s="18" t="s">
        <v>86</v>
      </c>
      <c r="BK248" s="174">
        <f t="shared" si="69"/>
        <v>0</v>
      </c>
      <c r="BL248" s="18" t="s">
        <v>159</v>
      </c>
      <c r="BM248" s="173" t="s">
        <v>2957</v>
      </c>
    </row>
    <row r="249" spans="1:65" s="2" customFormat="1" ht="16.5" customHeight="1">
      <c r="A249" s="33"/>
      <c r="B249" s="161"/>
      <c r="C249" s="162" t="s">
        <v>1626</v>
      </c>
      <c r="D249" s="162" t="s">
        <v>155</v>
      </c>
      <c r="E249" s="163" t="s">
        <v>2958</v>
      </c>
      <c r="F249" s="164" t="s">
        <v>2959</v>
      </c>
      <c r="G249" s="165" t="s">
        <v>505</v>
      </c>
      <c r="H249" s="166">
        <v>1</v>
      </c>
      <c r="I249" s="167"/>
      <c r="J249" s="168">
        <f t="shared" si="60"/>
        <v>0</v>
      </c>
      <c r="K249" s="164" t="s">
        <v>1</v>
      </c>
      <c r="L249" s="34"/>
      <c r="M249" s="169" t="s">
        <v>1</v>
      </c>
      <c r="N249" s="170" t="s">
        <v>43</v>
      </c>
      <c r="O249" s="59"/>
      <c r="P249" s="171">
        <f t="shared" si="61"/>
        <v>0</v>
      </c>
      <c r="Q249" s="171">
        <v>0</v>
      </c>
      <c r="R249" s="171">
        <f t="shared" si="62"/>
        <v>0</v>
      </c>
      <c r="S249" s="171">
        <v>0</v>
      </c>
      <c r="T249" s="172">
        <f t="shared" si="63"/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159</v>
      </c>
      <c r="AT249" s="173" t="s">
        <v>155</v>
      </c>
      <c r="AU249" s="173" t="s">
        <v>88</v>
      </c>
      <c r="AY249" s="18" t="s">
        <v>153</v>
      </c>
      <c r="BE249" s="174">
        <f t="shared" si="64"/>
        <v>0</v>
      </c>
      <c r="BF249" s="174">
        <f t="shared" si="65"/>
        <v>0</v>
      </c>
      <c r="BG249" s="174">
        <f t="shared" si="66"/>
        <v>0</v>
      </c>
      <c r="BH249" s="174">
        <f t="shared" si="67"/>
        <v>0</v>
      </c>
      <c r="BI249" s="174">
        <f t="shared" si="68"/>
        <v>0</v>
      </c>
      <c r="BJ249" s="18" t="s">
        <v>86</v>
      </c>
      <c r="BK249" s="174">
        <f t="shared" si="69"/>
        <v>0</v>
      </c>
      <c r="BL249" s="18" t="s">
        <v>159</v>
      </c>
      <c r="BM249" s="173" t="s">
        <v>2960</v>
      </c>
    </row>
    <row r="250" spans="1:65" s="2" customFormat="1" ht="16.5" customHeight="1">
      <c r="A250" s="33"/>
      <c r="B250" s="161"/>
      <c r="C250" s="162" t="s">
        <v>1630</v>
      </c>
      <c r="D250" s="162" t="s">
        <v>155</v>
      </c>
      <c r="E250" s="163" t="s">
        <v>2961</v>
      </c>
      <c r="F250" s="164" t="s">
        <v>2962</v>
      </c>
      <c r="G250" s="165" t="s">
        <v>505</v>
      </c>
      <c r="H250" s="166">
        <v>1</v>
      </c>
      <c r="I250" s="167"/>
      <c r="J250" s="168">
        <f t="shared" si="60"/>
        <v>0</v>
      </c>
      <c r="K250" s="164" t="s">
        <v>1</v>
      </c>
      <c r="L250" s="34"/>
      <c r="M250" s="169" t="s">
        <v>1</v>
      </c>
      <c r="N250" s="170" t="s">
        <v>43</v>
      </c>
      <c r="O250" s="59"/>
      <c r="P250" s="171">
        <f t="shared" si="61"/>
        <v>0</v>
      </c>
      <c r="Q250" s="171">
        <v>0</v>
      </c>
      <c r="R250" s="171">
        <f t="shared" si="62"/>
        <v>0</v>
      </c>
      <c r="S250" s="171">
        <v>0</v>
      </c>
      <c r="T250" s="172">
        <f t="shared" si="63"/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173" t="s">
        <v>159</v>
      </c>
      <c r="AT250" s="173" t="s">
        <v>155</v>
      </c>
      <c r="AU250" s="173" t="s">
        <v>88</v>
      </c>
      <c r="AY250" s="18" t="s">
        <v>153</v>
      </c>
      <c r="BE250" s="174">
        <f t="shared" si="64"/>
        <v>0</v>
      </c>
      <c r="BF250" s="174">
        <f t="shared" si="65"/>
        <v>0</v>
      </c>
      <c r="BG250" s="174">
        <f t="shared" si="66"/>
        <v>0</v>
      </c>
      <c r="BH250" s="174">
        <f t="shared" si="67"/>
        <v>0</v>
      </c>
      <c r="BI250" s="174">
        <f t="shared" si="68"/>
        <v>0</v>
      </c>
      <c r="BJ250" s="18" t="s">
        <v>86</v>
      </c>
      <c r="BK250" s="174">
        <f t="shared" si="69"/>
        <v>0</v>
      </c>
      <c r="BL250" s="18" t="s">
        <v>159</v>
      </c>
      <c r="BM250" s="173" t="s">
        <v>2963</v>
      </c>
    </row>
    <row r="251" spans="1:65" s="2" customFormat="1" ht="16.5" customHeight="1">
      <c r="A251" s="33"/>
      <c r="B251" s="161"/>
      <c r="C251" s="162" t="s">
        <v>1634</v>
      </c>
      <c r="D251" s="162" t="s">
        <v>155</v>
      </c>
      <c r="E251" s="163" t="s">
        <v>2964</v>
      </c>
      <c r="F251" s="164" t="s">
        <v>2965</v>
      </c>
      <c r="G251" s="165" t="s">
        <v>505</v>
      </c>
      <c r="H251" s="166">
        <v>1</v>
      </c>
      <c r="I251" s="167"/>
      <c r="J251" s="168">
        <f t="shared" si="60"/>
        <v>0</v>
      </c>
      <c r="K251" s="164" t="s">
        <v>1</v>
      </c>
      <c r="L251" s="34"/>
      <c r="M251" s="169" t="s">
        <v>1</v>
      </c>
      <c r="N251" s="170" t="s">
        <v>43</v>
      </c>
      <c r="O251" s="59"/>
      <c r="P251" s="171">
        <f t="shared" si="61"/>
        <v>0</v>
      </c>
      <c r="Q251" s="171">
        <v>0</v>
      </c>
      <c r="R251" s="171">
        <f t="shared" si="62"/>
        <v>0</v>
      </c>
      <c r="S251" s="171">
        <v>0</v>
      </c>
      <c r="T251" s="172">
        <f t="shared" si="63"/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173" t="s">
        <v>159</v>
      </c>
      <c r="AT251" s="173" t="s">
        <v>155</v>
      </c>
      <c r="AU251" s="173" t="s">
        <v>88</v>
      </c>
      <c r="AY251" s="18" t="s">
        <v>153</v>
      </c>
      <c r="BE251" s="174">
        <f t="shared" si="64"/>
        <v>0</v>
      </c>
      <c r="BF251" s="174">
        <f t="shared" si="65"/>
        <v>0</v>
      </c>
      <c r="BG251" s="174">
        <f t="shared" si="66"/>
        <v>0</v>
      </c>
      <c r="BH251" s="174">
        <f t="shared" si="67"/>
        <v>0</v>
      </c>
      <c r="BI251" s="174">
        <f t="shared" si="68"/>
        <v>0</v>
      </c>
      <c r="BJ251" s="18" t="s">
        <v>86</v>
      </c>
      <c r="BK251" s="174">
        <f t="shared" si="69"/>
        <v>0</v>
      </c>
      <c r="BL251" s="18" t="s">
        <v>159</v>
      </c>
      <c r="BM251" s="173" t="s">
        <v>2966</v>
      </c>
    </row>
    <row r="252" spans="1:65" s="2" customFormat="1" ht="16.5" customHeight="1">
      <c r="A252" s="33"/>
      <c r="B252" s="161"/>
      <c r="C252" s="162" t="s">
        <v>1638</v>
      </c>
      <c r="D252" s="162" t="s">
        <v>155</v>
      </c>
      <c r="E252" s="163" t="s">
        <v>2967</v>
      </c>
      <c r="F252" s="164" t="s">
        <v>2968</v>
      </c>
      <c r="G252" s="165" t="s">
        <v>505</v>
      </c>
      <c r="H252" s="166">
        <v>1</v>
      </c>
      <c r="I252" s="167"/>
      <c r="J252" s="168">
        <f t="shared" si="60"/>
        <v>0</v>
      </c>
      <c r="K252" s="164" t="s">
        <v>1</v>
      </c>
      <c r="L252" s="34"/>
      <c r="M252" s="169" t="s">
        <v>1</v>
      </c>
      <c r="N252" s="170" t="s">
        <v>43</v>
      </c>
      <c r="O252" s="59"/>
      <c r="P252" s="171">
        <f t="shared" si="61"/>
        <v>0</v>
      </c>
      <c r="Q252" s="171">
        <v>0</v>
      </c>
      <c r="R252" s="171">
        <f t="shared" si="62"/>
        <v>0</v>
      </c>
      <c r="S252" s="171">
        <v>0</v>
      </c>
      <c r="T252" s="172">
        <f t="shared" si="63"/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173" t="s">
        <v>159</v>
      </c>
      <c r="AT252" s="173" t="s">
        <v>155</v>
      </c>
      <c r="AU252" s="173" t="s">
        <v>88</v>
      </c>
      <c r="AY252" s="18" t="s">
        <v>153</v>
      </c>
      <c r="BE252" s="174">
        <f t="shared" si="64"/>
        <v>0</v>
      </c>
      <c r="BF252" s="174">
        <f t="shared" si="65"/>
        <v>0</v>
      </c>
      <c r="BG252" s="174">
        <f t="shared" si="66"/>
        <v>0</v>
      </c>
      <c r="BH252" s="174">
        <f t="shared" si="67"/>
        <v>0</v>
      </c>
      <c r="BI252" s="174">
        <f t="shared" si="68"/>
        <v>0</v>
      </c>
      <c r="BJ252" s="18" t="s">
        <v>86</v>
      </c>
      <c r="BK252" s="174">
        <f t="shared" si="69"/>
        <v>0</v>
      </c>
      <c r="BL252" s="18" t="s">
        <v>159</v>
      </c>
      <c r="BM252" s="173" t="s">
        <v>2969</v>
      </c>
    </row>
    <row r="253" spans="1:65" s="2" customFormat="1" ht="16.5" customHeight="1">
      <c r="A253" s="33"/>
      <c r="B253" s="161"/>
      <c r="C253" s="162" t="s">
        <v>1642</v>
      </c>
      <c r="D253" s="162" t="s">
        <v>155</v>
      </c>
      <c r="E253" s="163" t="s">
        <v>2970</v>
      </c>
      <c r="F253" s="164" t="s">
        <v>2971</v>
      </c>
      <c r="G253" s="165" t="s">
        <v>505</v>
      </c>
      <c r="H253" s="166">
        <v>1</v>
      </c>
      <c r="I253" s="167"/>
      <c r="J253" s="168">
        <f t="shared" si="60"/>
        <v>0</v>
      </c>
      <c r="K253" s="164" t="s">
        <v>1</v>
      </c>
      <c r="L253" s="34"/>
      <c r="M253" s="169" t="s">
        <v>1</v>
      </c>
      <c r="N253" s="170" t="s">
        <v>43</v>
      </c>
      <c r="O253" s="59"/>
      <c r="P253" s="171">
        <f t="shared" si="61"/>
        <v>0</v>
      </c>
      <c r="Q253" s="171">
        <v>0</v>
      </c>
      <c r="R253" s="171">
        <f t="shared" si="62"/>
        <v>0</v>
      </c>
      <c r="S253" s="171">
        <v>0</v>
      </c>
      <c r="T253" s="172">
        <f t="shared" si="63"/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173" t="s">
        <v>159</v>
      </c>
      <c r="AT253" s="173" t="s">
        <v>155</v>
      </c>
      <c r="AU253" s="173" t="s">
        <v>88</v>
      </c>
      <c r="AY253" s="18" t="s">
        <v>153</v>
      </c>
      <c r="BE253" s="174">
        <f t="shared" si="64"/>
        <v>0</v>
      </c>
      <c r="BF253" s="174">
        <f t="shared" si="65"/>
        <v>0</v>
      </c>
      <c r="BG253" s="174">
        <f t="shared" si="66"/>
        <v>0</v>
      </c>
      <c r="BH253" s="174">
        <f t="shared" si="67"/>
        <v>0</v>
      </c>
      <c r="BI253" s="174">
        <f t="shared" si="68"/>
        <v>0</v>
      </c>
      <c r="BJ253" s="18" t="s">
        <v>86</v>
      </c>
      <c r="BK253" s="174">
        <f t="shared" si="69"/>
        <v>0</v>
      </c>
      <c r="BL253" s="18" t="s">
        <v>159</v>
      </c>
      <c r="BM253" s="173" t="s">
        <v>2972</v>
      </c>
    </row>
    <row r="254" spans="1:65" s="2" customFormat="1" ht="16.5" customHeight="1">
      <c r="A254" s="33"/>
      <c r="B254" s="161"/>
      <c r="C254" s="162" t="s">
        <v>1646</v>
      </c>
      <c r="D254" s="162" t="s">
        <v>155</v>
      </c>
      <c r="E254" s="163" t="s">
        <v>2973</v>
      </c>
      <c r="F254" s="164" t="s">
        <v>2974</v>
      </c>
      <c r="G254" s="165" t="s">
        <v>505</v>
      </c>
      <c r="H254" s="166">
        <v>6</v>
      </c>
      <c r="I254" s="167"/>
      <c r="J254" s="168">
        <f t="shared" si="60"/>
        <v>0</v>
      </c>
      <c r="K254" s="164" t="s">
        <v>1</v>
      </c>
      <c r="L254" s="34"/>
      <c r="M254" s="169" t="s">
        <v>1</v>
      </c>
      <c r="N254" s="170" t="s">
        <v>43</v>
      </c>
      <c r="O254" s="59"/>
      <c r="P254" s="171">
        <f t="shared" si="61"/>
        <v>0</v>
      </c>
      <c r="Q254" s="171">
        <v>0</v>
      </c>
      <c r="R254" s="171">
        <f t="shared" si="62"/>
        <v>0</v>
      </c>
      <c r="S254" s="171">
        <v>0</v>
      </c>
      <c r="T254" s="172">
        <f t="shared" si="63"/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173" t="s">
        <v>159</v>
      </c>
      <c r="AT254" s="173" t="s">
        <v>155</v>
      </c>
      <c r="AU254" s="173" t="s">
        <v>88</v>
      </c>
      <c r="AY254" s="18" t="s">
        <v>153</v>
      </c>
      <c r="BE254" s="174">
        <f t="shared" si="64"/>
        <v>0</v>
      </c>
      <c r="BF254" s="174">
        <f t="shared" si="65"/>
        <v>0</v>
      </c>
      <c r="BG254" s="174">
        <f t="shared" si="66"/>
        <v>0</v>
      </c>
      <c r="BH254" s="174">
        <f t="shared" si="67"/>
        <v>0</v>
      </c>
      <c r="BI254" s="174">
        <f t="shared" si="68"/>
        <v>0</v>
      </c>
      <c r="BJ254" s="18" t="s">
        <v>86</v>
      </c>
      <c r="BK254" s="174">
        <f t="shared" si="69"/>
        <v>0</v>
      </c>
      <c r="BL254" s="18" t="s">
        <v>159</v>
      </c>
      <c r="BM254" s="173" t="s">
        <v>2975</v>
      </c>
    </row>
    <row r="255" spans="1:65" s="2" customFormat="1" ht="16.5" customHeight="1">
      <c r="A255" s="33"/>
      <c r="B255" s="161"/>
      <c r="C255" s="162" t="s">
        <v>1650</v>
      </c>
      <c r="D255" s="162" t="s">
        <v>155</v>
      </c>
      <c r="E255" s="163" t="s">
        <v>2976</v>
      </c>
      <c r="F255" s="164" t="s">
        <v>2977</v>
      </c>
      <c r="G255" s="165" t="s">
        <v>505</v>
      </c>
      <c r="H255" s="166">
        <v>24</v>
      </c>
      <c r="I255" s="167"/>
      <c r="J255" s="168">
        <f t="shared" si="60"/>
        <v>0</v>
      </c>
      <c r="K255" s="164" t="s">
        <v>1</v>
      </c>
      <c r="L255" s="34"/>
      <c r="M255" s="169" t="s">
        <v>1</v>
      </c>
      <c r="N255" s="170" t="s">
        <v>43</v>
      </c>
      <c r="O255" s="59"/>
      <c r="P255" s="171">
        <f t="shared" si="61"/>
        <v>0</v>
      </c>
      <c r="Q255" s="171">
        <v>0</v>
      </c>
      <c r="R255" s="171">
        <f t="shared" si="62"/>
        <v>0</v>
      </c>
      <c r="S255" s="171">
        <v>0</v>
      </c>
      <c r="T255" s="172">
        <f t="shared" si="63"/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173" t="s">
        <v>159</v>
      </c>
      <c r="AT255" s="173" t="s">
        <v>155</v>
      </c>
      <c r="AU255" s="173" t="s">
        <v>88</v>
      </c>
      <c r="AY255" s="18" t="s">
        <v>153</v>
      </c>
      <c r="BE255" s="174">
        <f t="shared" si="64"/>
        <v>0</v>
      </c>
      <c r="BF255" s="174">
        <f t="shared" si="65"/>
        <v>0</v>
      </c>
      <c r="BG255" s="174">
        <f t="shared" si="66"/>
        <v>0</v>
      </c>
      <c r="BH255" s="174">
        <f t="shared" si="67"/>
        <v>0</v>
      </c>
      <c r="BI255" s="174">
        <f t="shared" si="68"/>
        <v>0</v>
      </c>
      <c r="BJ255" s="18" t="s">
        <v>86</v>
      </c>
      <c r="BK255" s="174">
        <f t="shared" si="69"/>
        <v>0</v>
      </c>
      <c r="BL255" s="18" t="s">
        <v>159</v>
      </c>
      <c r="BM255" s="173" t="s">
        <v>2978</v>
      </c>
    </row>
    <row r="256" spans="1:65" s="2" customFormat="1" ht="16.5" customHeight="1">
      <c r="A256" s="33"/>
      <c r="B256" s="161"/>
      <c r="C256" s="162" t="s">
        <v>1654</v>
      </c>
      <c r="D256" s="162" t="s">
        <v>155</v>
      </c>
      <c r="E256" s="163" t="s">
        <v>2979</v>
      </c>
      <c r="F256" s="164" t="s">
        <v>2980</v>
      </c>
      <c r="G256" s="165" t="s">
        <v>505</v>
      </c>
      <c r="H256" s="166">
        <v>1</v>
      </c>
      <c r="I256" s="167"/>
      <c r="J256" s="168">
        <f t="shared" si="60"/>
        <v>0</v>
      </c>
      <c r="K256" s="164" t="s">
        <v>1</v>
      </c>
      <c r="L256" s="34"/>
      <c r="M256" s="169" t="s">
        <v>1</v>
      </c>
      <c r="N256" s="170" t="s">
        <v>43</v>
      </c>
      <c r="O256" s="59"/>
      <c r="P256" s="171">
        <f t="shared" si="61"/>
        <v>0</v>
      </c>
      <c r="Q256" s="171">
        <v>0</v>
      </c>
      <c r="R256" s="171">
        <f t="shared" si="62"/>
        <v>0</v>
      </c>
      <c r="S256" s="171">
        <v>0</v>
      </c>
      <c r="T256" s="172">
        <f t="shared" si="63"/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159</v>
      </c>
      <c r="AT256" s="173" t="s">
        <v>155</v>
      </c>
      <c r="AU256" s="173" t="s">
        <v>88</v>
      </c>
      <c r="AY256" s="18" t="s">
        <v>153</v>
      </c>
      <c r="BE256" s="174">
        <f t="shared" si="64"/>
        <v>0</v>
      </c>
      <c r="BF256" s="174">
        <f t="shared" si="65"/>
        <v>0</v>
      </c>
      <c r="BG256" s="174">
        <f t="shared" si="66"/>
        <v>0</v>
      </c>
      <c r="BH256" s="174">
        <f t="shared" si="67"/>
        <v>0</v>
      </c>
      <c r="BI256" s="174">
        <f t="shared" si="68"/>
        <v>0</v>
      </c>
      <c r="BJ256" s="18" t="s">
        <v>86</v>
      </c>
      <c r="BK256" s="174">
        <f t="shared" si="69"/>
        <v>0</v>
      </c>
      <c r="BL256" s="18" t="s">
        <v>159</v>
      </c>
      <c r="BM256" s="173" t="s">
        <v>2981</v>
      </c>
    </row>
    <row r="257" spans="1:65" s="2" customFormat="1" ht="16.5" customHeight="1">
      <c r="A257" s="33"/>
      <c r="B257" s="161"/>
      <c r="C257" s="162" t="s">
        <v>1658</v>
      </c>
      <c r="D257" s="162" t="s">
        <v>155</v>
      </c>
      <c r="E257" s="163" t="s">
        <v>2982</v>
      </c>
      <c r="F257" s="164" t="s">
        <v>2983</v>
      </c>
      <c r="G257" s="165" t="s">
        <v>505</v>
      </c>
      <c r="H257" s="166">
        <v>1</v>
      </c>
      <c r="I257" s="167"/>
      <c r="J257" s="168">
        <f t="shared" si="60"/>
        <v>0</v>
      </c>
      <c r="K257" s="164" t="s">
        <v>1</v>
      </c>
      <c r="L257" s="34"/>
      <c r="M257" s="169" t="s">
        <v>1</v>
      </c>
      <c r="N257" s="170" t="s">
        <v>43</v>
      </c>
      <c r="O257" s="59"/>
      <c r="P257" s="171">
        <f t="shared" si="61"/>
        <v>0</v>
      </c>
      <c r="Q257" s="171">
        <v>0</v>
      </c>
      <c r="R257" s="171">
        <f t="shared" si="62"/>
        <v>0</v>
      </c>
      <c r="S257" s="171">
        <v>0</v>
      </c>
      <c r="T257" s="172">
        <f t="shared" si="63"/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159</v>
      </c>
      <c r="AT257" s="173" t="s">
        <v>155</v>
      </c>
      <c r="AU257" s="173" t="s">
        <v>88</v>
      </c>
      <c r="AY257" s="18" t="s">
        <v>153</v>
      </c>
      <c r="BE257" s="174">
        <f t="shared" si="64"/>
        <v>0</v>
      </c>
      <c r="BF257" s="174">
        <f t="shared" si="65"/>
        <v>0</v>
      </c>
      <c r="BG257" s="174">
        <f t="shared" si="66"/>
        <v>0</v>
      </c>
      <c r="BH257" s="174">
        <f t="shared" si="67"/>
        <v>0</v>
      </c>
      <c r="BI257" s="174">
        <f t="shared" si="68"/>
        <v>0</v>
      </c>
      <c r="BJ257" s="18" t="s">
        <v>86</v>
      </c>
      <c r="BK257" s="174">
        <f t="shared" si="69"/>
        <v>0</v>
      </c>
      <c r="BL257" s="18" t="s">
        <v>159</v>
      </c>
      <c r="BM257" s="173" t="s">
        <v>2984</v>
      </c>
    </row>
    <row r="258" spans="1:65" s="2" customFormat="1" ht="24" customHeight="1">
      <c r="A258" s="33"/>
      <c r="B258" s="161"/>
      <c r="C258" s="162" t="s">
        <v>1662</v>
      </c>
      <c r="D258" s="162" t="s">
        <v>155</v>
      </c>
      <c r="E258" s="163" t="s">
        <v>2985</v>
      </c>
      <c r="F258" s="164" t="s">
        <v>2986</v>
      </c>
      <c r="G258" s="165" t="s">
        <v>505</v>
      </c>
      <c r="H258" s="166">
        <v>1</v>
      </c>
      <c r="I258" s="167"/>
      <c r="J258" s="168">
        <f t="shared" si="60"/>
        <v>0</v>
      </c>
      <c r="K258" s="164" t="s">
        <v>1</v>
      </c>
      <c r="L258" s="34"/>
      <c r="M258" s="169" t="s">
        <v>1</v>
      </c>
      <c r="N258" s="170" t="s">
        <v>43</v>
      </c>
      <c r="O258" s="59"/>
      <c r="P258" s="171">
        <f t="shared" si="61"/>
        <v>0</v>
      </c>
      <c r="Q258" s="171">
        <v>0</v>
      </c>
      <c r="R258" s="171">
        <f t="shared" si="62"/>
        <v>0</v>
      </c>
      <c r="S258" s="171">
        <v>0</v>
      </c>
      <c r="T258" s="172">
        <f t="shared" si="63"/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173" t="s">
        <v>159</v>
      </c>
      <c r="AT258" s="173" t="s">
        <v>155</v>
      </c>
      <c r="AU258" s="173" t="s">
        <v>88</v>
      </c>
      <c r="AY258" s="18" t="s">
        <v>153</v>
      </c>
      <c r="BE258" s="174">
        <f t="shared" si="64"/>
        <v>0</v>
      </c>
      <c r="BF258" s="174">
        <f t="shared" si="65"/>
        <v>0</v>
      </c>
      <c r="BG258" s="174">
        <f t="shared" si="66"/>
        <v>0</v>
      </c>
      <c r="BH258" s="174">
        <f t="shared" si="67"/>
        <v>0</v>
      </c>
      <c r="BI258" s="174">
        <f t="shared" si="68"/>
        <v>0</v>
      </c>
      <c r="BJ258" s="18" t="s">
        <v>86</v>
      </c>
      <c r="BK258" s="174">
        <f t="shared" si="69"/>
        <v>0</v>
      </c>
      <c r="BL258" s="18" t="s">
        <v>159</v>
      </c>
      <c r="BM258" s="173" t="s">
        <v>2987</v>
      </c>
    </row>
    <row r="259" spans="1:65" s="2" customFormat="1" ht="16.5" customHeight="1">
      <c r="A259" s="33"/>
      <c r="B259" s="161"/>
      <c r="C259" s="162" t="s">
        <v>1666</v>
      </c>
      <c r="D259" s="162" t="s">
        <v>155</v>
      </c>
      <c r="E259" s="163" t="s">
        <v>2988</v>
      </c>
      <c r="F259" s="164" t="s">
        <v>2953</v>
      </c>
      <c r="G259" s="165" t="s">
        <v>505</v>
      </c>
      <c r="H259" s="166">
        <v>1</v>
      </c>
      <c r="I259" s="167"/>
      <c r="J259" s="168">
        <f t="shared" si="60"/>
        <v>0</v>
      </c>
      <c r="K259" s="164" t="s">
        <v>1</v>
      </c>
      <c r="L259" s="34"/>
      <c r="M259" s="169" t="s">
        <v>1</v>
      </c>
      <c r="N259" s="170" t="s">
        <v>43</v>
      </c>
      <c r="O259" s="59"/>
      <c r="P259" s="171">
        <f t="shared" si="61"/>
        <v>0</v>
      </c>
      <c r="Q259" s="171">
        <v>0</v>
      </c>
      <c r="R259" s="171">
        <f t="shared" si="62"/>
        <v>0</v>
      </c>
      <c r="S259" s="171">
        <v>0</v>
      </c>
      <c r="T259" s="172">
        <f t="shared" si="63"/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173" t="s">
        <v>159</v>
      </c>
      <c r="AT259" s="173" t="s">
        <v>155</v>
      </c>
      <c r="AU259" s="173" t="s">
        <v>88</v>
      </c>
      <c r="AY259" s="18" t="s">
        <v>153</v>
      </c>
      <c r="BE259" s="174">
        <f t="shared" si="64"/>
        <v>0</v>
      </c>
      <c r="BF259" s="174">
        <f t="shared" si="65"/>
        <v>0</v>
      </c>
      <c r="BG259" s="174">
        <f t="shared" si="66"/>
        <v>0</v>
      </c>
      <c r="BH259" s="174">
        <f t="shared" si="67"/>
        <v>0</v>
      </c>
      <c r="BI259" s="174">
        <f t="shared" si="68"/>
        <v>0</v>
      </c>
      <c r="BJ259" s="18" t="s">
        <v>86</v>
      </c>
      <c r="BK259" s="174">
        <f t="shared" si="69"/>
        <v>0</v>
      </c>
      <c r="BL259" s="18" t="s">
        <v>159</v>
      </c>
      <c r="BM259" s="173" t="s">
        <v>2989</v>
      </c>
    </row>
    <row r="260" spans="1:65" s="2" customFormat="1" ht="16.5" customHeight="1">
      <c r="A260" s="33"/>
      <c r="B260" s="161"/>
      <c r="C260" s="162" t="s">
        <v>1670</v>
      </c>
      <c r="D260" s="162" t="s">
        <v>155</v>
      </c>
      <c r="E260" s="163" t="s">
        <v>2990</v>
      </c>
      <c r="F260" s="164" t="s">
        <v>2991</v>
      </c>
      <c r="G260" s="165" t="s">
        <v>505</v>
      </c>
      <c r="H260" s="166">
        <v>1</v>
      </c>
      <c r="I260" s="167"/>
      <c r="J260" s="168">
        <f t="shared" si="60"/>
        <v>0</v>
      </c>
      <c r="K260" s="164" t="s">
        <v>1</v>
      </c>
      <c r="L260" s="34"/>
      <c r="M260" s="169" t="s">
        <v>1</v>
      </c>
      <c r="N260" s="170" t="s">
        <v>43</v>
      </c>
      <c r="O260" s="59"/>
      <c r="P260" s="171">
        <f t="shared" si="61"/>
        <v>0</v>
      </c>
      <c r="Q260" s="171">
        <v>0</v>
      </c>
      <c r="R260" s="171">
        <f t="shared" si="62"/>
        <v>0</v>
      </c>
      <c r="S260" s="171">
        <v>0</v>
      </c>
      <c r="T260" s="172">
        <f t="shared" si="63"/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173" t="s">
        <v>159</v>
      </c>
      <c r="AT260" s="173" t="s">
        <v>155</v>
      </c>
      <c r="AU260" s="173" t="s">
        <v>88</v>
      </c>
      <c r="AY260" s="18" t="s">
        <v>153</v>
      </c>
      <c r="BE260" s="174">
        <f t="shared" si="64"/>
        <v>0</v>
      </c>
      <c r="BF260" s="174">
        <f t="shared" si="65"/>
        <v>0</v>
      </c>
      <c r="BG260" s="174">
        <f t="shared" si="66"/>
        <v>0</v>
      </c>
      <c r="BH260" s="174">
        <f t="shared" si="67"/>
        <v>0</v>
      </c>
      <c r="BI260" s="174">
        <f t="shared" si="68"/>
        <v>0</v>
      </c>
      <c r="BJ260" s="18" t="s">
        <v>86</v>
      </c>
      <c r="BK260" s="174">
        <f t="shared" si="69"/>
        <v>0</v>
      </c>
      <c r="BL260" s="18" t="s">
        <v>159</v>
      </c>
      <c r="BM260" s="173" t="s">
        <v>2992</v>
      </c>
    </row>
    <row r="261" spans="1:65" s="2" customFormat="1" ht="16.5" customHeight="1">
      <c r="A261" s="33"/>
      <c r="B261" s="161"/>
      <c r="C261" s="162" t="s">
        <v>1674</v>
      </c>
      <c r="D261" s="162" t="s">
        <v>155</v>
      </c>
      <c r="E261" s="163" t="s">
        <v>2993</v>
      </c>
      <c r="F261" s="164" t="s">
        <v>2994</v>
      </c>
      <c r="G261" s="165" t="s">
        <v>505</v>
      </c>
      <c r="H261" s="166">
        <v>8</v>
      </c>
      <c r="I261" s="167"/>
      <c r="J261" s="168">
        <f t="shared" si="60"/>
        <v>0</v>
      </c>
      <c r="K261" s="164" t="s">
        <v>1</v>
      </c>
      <c r="L261" s="34"/>
      <c r="M261" s="169" t="s">
        <v>1</v>
      </c>
      <c r="N261" s="170" t="s">
        <v>43</v>
      </c>
      <c r="O261" s="59"/>
      <c r="P261" s="171">
        <f t="shared" si="61"/>
        <v>0</v>
      </c>
      <c r="Q261" s="171">
        <v>0</v>
      </c>
      <c r="R261" s="171">
        <f t="shared" si="62"/>
        <v>0</v>
      </c>
      <c r="S261" s="171">
        <v>0</v>
      </c>
      <c r="T261" s="172">
        <f t="shared" si="63"/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173" t="s">
        <v>159</v>
      </c>
      <c r="AT261" s="173" t="s">
        <v>155</v>
      </c>
      <c r="AU261" s="173" t="s">
        <v>88</v>
      </c>
      <c r="AY261" s="18" t="s">
        <v>153</v>
      </c>
      <c r="BE261" s="174">
        <f t="shared" si="64"/>
        <v>0</v>
      </c>
      <c r="BF261" s="174">
        <f t="shared" si="65"/>
        <v>0</v>
      </c>
      <c r="BG261" s="174">
        <f t="shared" si="66"/>
        <v>0</v>
      </c>
      <c r="BH261" s="174">
        <f t="shared" si="67"/>
        <v>0</v>
      </c>
      <c r="BI261" s="174">
        <f t="shared" si="68"/>
        <v>0</v>
      </c>
      <c r="BJ261" s="18" t="s">
        <v>86</v>
      </c>
      <c r="BK261" s="174">
        <f t="shared" si="69"/>
        <v>0</v>
      </c>
      <c r="BL261" s="18" t="s">
        <v>159</v>
      </c>
      <c r="BM261" s="173" t="s">
        <v>2995</v>
      </c>
    </row>
    <row r="262" spans="1:65" s="2" customFormat="1" ht="16.5" customHeight="1">
      <c r="A262" s="33"/>
      <c r="B262" s="161"/>
      <c r="C262" s="162" t="s">
        <v>1678</v>
      </c>
      <c r="D262" s="162" t="s">
        <v>155</v>
      </c>
      <c r="E262" s="163" t="s">
        <v>2996</v>
      </c>
      <c r="F262" s="164" t="s">
        <v>2956</v>
      </c>
      <c r="G262" s="165" t="s">
        <v>505</v>
      </c>
      <c r="H262" s="166">
        <v>1</v>
      </c>
      <c r="I262" s="167"/>
      <c r="J262" s="168">
        <f t="shared" si="60"/>
        <v>0</v>
      </c>
      <c r="K262" s="164" t="s">
        <v>1</v>
      </c>
      <c r="L262" s="34"/>
      <c r="M262" s="169" t="s">
        <v>1</v>
      </c>
      <c r="N262" s="170" t="s">
        <v>43</v>
      </c>
      <c r="O262" s="59"/>
      <c r="P262" s="171">
        <f t="shared" si="61"/>
        <v>0</v>
      </c>
      <c r="Q262" s="171">
        <v>0</v>
      </c>
      <c r="R262" s="171">
        <f t="shared" si="62"/>
        <v>0</v>
      </c>
      <c r="S262" s="171">
        <v>0</v>
      </c>
      <c r="T262" s="172">
        <f t="shared" si="63"/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173" t="s">
        <v>159</v>
      </c>
      <c r="AT262" s="173" t="s">
        <v>155</v>
      </c>
      <c r="AU262" s="173" t="s">
        <v>88</v>
      </c>
      <c r="AY262" s="18" t="s">
        <v>153</v>
      </c>
      <c r="BE262" s="174">
        <f t="shared" si="64"/>
        <v>0</v>
      </c>
      <c r="BF262" s="174">
        <f t="shared" si="65"/>
        <v>0</v>
      </c>
      <c r="BG262" s="174">
        <f t="shared" si="66"/>
        <v>0</v>
      </c>
      <c r="BH262" s="174">
        <f t="shared" si="67"/>
        <v>0</v>
      </c>
      <c r="BI262" s="174">
        <f t="shared" si="68"/>
        <v>0</v>
      </c>
      <c r="BJ262" s="18" t="s">
        <v>86</v>
      </c>
      <c r="BK262" s="174">
        <f t="shared" si="69"/>
        <v>0</v>
      </c>
      <c r="BL262" s="18" t="s">
        <v>159</v>
      </c>
      <c r="BM262" s="173" t="s">
        <v>2997</v>
      </c>
    </row>
    <row r="263" spans="1:65" s="2" customFormat="1" ht="16.5" customHeight="1">
      <c r="A263" s="33"/>
      <c r="B263" s="161"/>
      <c r="C263" s="162" t="s">
        <v>1690</v>
      </c>
      <c r="D263" s="162" t="s">
        <v>155</v>
      </c>
      <c r="E263" s="163" t="s">
        <v>2998</v>
      </c>
      <c r="F263" s="164" t="s">
        <v>2999</v>
      </c>
      <c r="G263" s="165" t="s">
        <v>505</v>
      </c>
      <c r="H263" s="166">
        <v>2</v>
      </c>
      <c r="I263" s="167"/>
      <c r="J263" s="168">
        <f t="shared" si="60"/>
        <v>0</v>
      </c>
      <c r="K263" s="164" t="s">
        <v>1</v>
      </c>
      <c r="L263" s="34"/>
      <c r="M263" s="169" t="s">
        <v>1</v>
      </c>
      <c r="N263" s="170" t="s">
        <v>43</v>
      </c>
      <c r="O263" s="59"/>
      <c r="P263" s="171">
        <f t="shared" si="61"/>
        <v>0</v>
      </c>
      <c r="Q263" s="171">
        <v>0</v>
      </c>
      <c r="R263" s="171">
        <f t="shared" si="62"/>
        <v>0</v>
      </c>
      <c r="S263" s="171">
        <v>0</v>
      </c>
      <c r="T263" s="172">
        <f t="shared" si="63"/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173" t="s">
        <v>159</v>
      </c>
      <c r="AT263" s="173" t="s">
        <v>155</v>
      </c>
      <c r="AU263" s="173" t="s">
        <v>88</v>
      </c>
      <c r="AY263" s="18" t="s">
        <v>153</v>
      </c>
      <c r="BE263" s="174">
        <f t="shared" si="64"/>
        <v>0</v>
      </c>
      <c r="BF263" s="174">
        <f t="shared" si="65"/>
        <v>0</v>
      </c>
      <c r="BG263" s="174">
        <f t="shared" si="66"/>
        <v>0</v>
      </c>
      <c r="BH263" s="174">
        <f t="shared" si="67"/>
        <v>0</v>
      </c>
      <c r="BI263" s="174">
        <f t="shared" si="68"/>
        <v>0</v>
      </c>
      <c r="BJ263" s="18" t="s">
        <v>86</v>
      </c>
      <c r="BK263" s="174">
        <f t="shared" si="69"/>
        <v>0</v>
      </c>
      <c r="BL263" s="18" t="s">
        <v>159</v>
      </c>
      <c r="BM263" s="173" t="s">
        <v>3000</v>
      </c>
    </row>
    <row r="264" spans="1:65" s="2" customFormat="1" ht="16.5" customHeight="1">
      <c r="A264" s="33"/>
      <c r="B264" s="161"/>
      <c r="C264" s="162" t="s">
        <v>1694</v>
      </c>
      <c r="D264" s="162" t="s">
        <v>155</v>
      </c>
      <c r="E264" s="163" t="s">
        <v>3001</v>
      </c>
      <c r="F264" s="164" t="s">
        <v>2977</v>
      </c>
      <c r="G264" s="165" t="s">
        <v>505</v>
      </c>
      <c r="H264" s="166">
        <v>78</v>
      </c>
      <c r="I264" s="167"/>
      <c r="J264" s="168">
        <f t="shared" si="60"/>
        <v>0</v>
      </c>
      <c r="K264" s="164" t="s">
        <v>1</v>
      </c>
      <c r="L264" s="34"/>
      <c r="M264" s="169" t="s">
        <v>1</v>
      </c>
      <c r="N264" s="170" t="s">
        <v>43</v>
      </c>
      <c r="O264" s="59"/>
      <c r="P264" s="171">
        <f t="shared" si="61"/>
        <v>0</v>
      </c>
      <c r="Q264" s="171">
        <v>0</v>
      </c>
      <c r="R264" s="171">
        <f t="shared" si="62"/>
        <v>0</v>
      </c>
      <c r="S264" s="171">
        <v>0</v>
      </c>
      <c r="T264" s="172">
        <f t="shared" si="63"/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159</v>
      </c>
      <c r="AT264" s="173" t="s">
        <v>155</v>
      </c>
      <c r="AU264" s="173" t="s">
        <v>88</v>
      </c>
      <c r="AY264" s="18" t="s">
        <v>153</v>
      </c>
      <c r="BE264" s="174">
        <f t="shared" si="64"/>
        <v>0</v>
      </c>
      <c r="BF264" s="174">
        <f t="shared" si="65"/>
        <v>0</v>
      </c>
      <c r="BG264" s="174">
        <f t="shared" si="66"/>
        <v>0</v>
      </c>
      <c r="BH264" s="174">
        <f t="shared" si="67"/>
        <v>0</v>
      </c>
      <c r="BI264" s="174">
        <f t="shared" si="68"/>
        <v>0</v>
      </c>
      <c r="BJ264" s="18" t="s">
        <v>86</v>
      </c>
      <c r="BK264" s="174">
        <f t="shared" si="69"/>
        <v>0</v>
      </c>
      <c r="BL264" s="18" t="s">
        <v>159</v>
      </c>
      <c r="BM264" s="173" t="s">
        <v>3002</v>
      </c>
    </row>
    <row r="265" spans="1:65" s="2" customFormat="1" ht="16.5" customHeight="1">
      <c r="A265" s="33"/>
      <c r="B265" s="161"/>
      <c r="C265" s="162" t="s">
        <v>1698</v>
      </c>
      <c r="D265" s="162" t="s">
        <v>155</v>
      </c>
      <c r="E265" s="163" t="s">
        <v>3003</v>
      </c>
      <c r="F265" s="164" t="s">
        <v>3004</v>
      </c>
      <c r="G265" s="165" t="s">
        <v>505</v>
      </c>
      <c r="H265" s="166">
        <v>1</v>
      </c>
      <c r="I265" s="167"/>
      <c r="J265" s="168">
        <f t="shared" si="60"/>
        <v>0</v>
      </c>
      <c r="K265" s="164" t="s">
        <v>1</v>
      </c>
      <c r="L265" s="34"/>
      <c r="M265" s="169" t="s">
        <v>1</v>
      </c>
      <c r="N265" s="170" t="s">
        <v>43</v>
      </c>
      <c r="O265" s="59"/>
      <c r="P265" s="171">
        <f t="shared" si="61"/>
        <v>0</v>
      </c>
      <c r="Q265" s="171">
        <v>0</v>
      </c>
      <c r="R265" s="171">
        <f t="shared" si="62"/>
        <v>0</v>
      </c>
      <c r="S265" s="171">
        <v>0</v>
      </c>
      <c r="T265" s="172">
        <f t="shared" si="63"/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159</v>
      </c>
      <c r="AT265" s="173" t="s">
        <v>155</v>
      </c>
      <c r="AU265" s="173" t="s">
        <v>88</v>
      </c>
      <c r="AY265" s="18" t="s">
        <v>153</v>
      </c>
      <c r="BE265" s="174">
        <f t="shared" si="64"/>
        <v>0</v>
      </c>
      <c r="BF265" s="174">
        <f t="shared" si="65"/>
        <v>0</v>
      </c>
      <c r="BG265" s="174">
        <f t="shared" si="66"/>
        <v>0</v>
      </c>
      <c r="BH265" s="174">
        <f t="shared" si="67"/>
        <v>0</v>
      </c>
      <c r="BI265" s="174">
        <f t="shared" si="68"/>
        <v>0</v>
      </c>
      <c r="BJ265" s="18" t="s">
        <v>86</v>
      </c>
      <c r="BK265" s="174">
        <f t="shared" si="69"/>
        <v>0</v>
      </c>
      <c r="BL265" s="18" t="s">
        <v>159</v>
      </c>
      <c r="BM265" s="173" t="s">
        <v>3005</v>
      </c>
    </row>
    <row r="266" spans="1:65" s="2" customFormat="1" ht="16.5" customHeight="1">
      <c r="A266" s="33"/>
      <c r="B266" s="161"/>
      <c r="C266" s="162" t="s">
        <v>1702</v>
      </c>
      <c r="D266" s="162" t="s">
        <v>155</v>
      </c>
      <c r="E266" s="163" t="s">
        <v>3006</v>
      </c>
      <c r="F266" s="164" t="s">
        <v>3007</v>
      </c>
      <c r="G266" s="165" t="s">
        <v>505</v>
      </c>
      <c r="H266" s="166">
        <v>1</v>
      </c>
      <c r="I266" s="167"/>
      <c r="J266" s="168">
        <f t="shared" si="60"/>
        <v>0</v>
      </c>
      <c r="K266" s="164" t="s">
        <v>1</v>
      </c>
      <c r="L266" s="34"/>
      <c r="M266" s="169" t="s">
        <v>1</v>
      </c>
      <c r="N266" s="170" t="s">
        <v>43</v>
      </c>
      <c r="O266" s="59"/>
      <c r="P266" s="171">
        <f t="shared" si="61"/>
        <v>0</v>
      </c>
      <c r="Q266" s="171">
        <v>0</v>
      </c>
      <c r="R266" s="171">
        <f t="shared" si="62"/>
        <v>0</v>
      </c>
      <c r="S266" s="171">
        <v>0</v>
      </c>
      <c r="T266" s="172">
        <f t="shared" si="63"/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173" t="s">
        <v>159</v>
      </c>
      <c r="AT266" s="173" t="s">
        <v>155</v>
      </c>
      <c r="AU266" s="173" t="s">
        <v>88</v>
      </c>
      <c r="AY266" s="18" t="s">
        <v>153</v>
      </c>
      <c r="BE266" s="174">
        <f t="shared" si="64"/>
        <v>0</v>
      </c>
      <c r="BF266" s="174">
        <f t="shared" si="65"/>
        <v>0</v>
      </c>
      <c r="BG266" s="174">
        <f t="shared" si="66"/>
        <v>0</v>
      </c>
      <c r="BH266" s="174">
        <f t="shared" si="67"/>
        <v>0</v>
      </c>
      <c r="BI266" s="174">
        <f t="shared" si="68"/>
        <v>0</v>
      </c>
      <c r="BJ266" s="18" t="s">
        <v>86</v>
      </c>
      <c r="BK266" s="174">
        <f t="shared" si="69"/>
        <v>0</v>
      </c>
      <c r="BL266" s="18" t="s">
        <v>159</v>
      </c>
      <c r="BM266" s="173" t="s">
        <v>3008</v>
      </c>
    </row>
    <row r="267" spans="1:65" s="2" customFormat="1" ht="16.5" customHeight="1">
      <c r="A267" s="33"/>
      <c r="B267" s="161"/>
      <c r="C267" s="162" t="s">
        <v>1706</v>
      </c>
      <c r="D267" s="162" t="s">
        <v>155</v>
      </c>
      <c r="E267" s="163" t="s">
        <v>3009</v>
      </c>
      <c r="F267" s="164" t="s">
        <v>2761</v>
      </c>
      <c r="G267" s="165" t="s">
        <v>470</v>
      </c>
      <c r="H267" s="210"/>
      <c r="I267" s="167"/>
      <c r="J267" s="168">
        <f t="shared" si="60"/>
        <v>0</v>
      </c>
      <c r="K267" s="164" t="s">
        <v>1</v>
      </c>
      <c r="L267" s="34"/>
      <c r="M267" s="169" t="s">
        <v>1</v>
      </c>
      <c r="N267" s="170" t="s">
        <v>43</v>
      </c>
      <c r="O267" s="59"/>
      <c r="P267" s="171">
        <f t="shared" si="61"/>
        <v>0</v>
      </c>
      <c r="Q267" s="171">
        <v>0</v>
      </c>
      <c r="R267" s="171">
        <f t="shared" si="62"/>
        <v>0</v>
      </c>
      <c r="S267" s="171">
        <v>0</v>
      </c>
      <c r="T267" s="172">
        <f t="shared" si="63"/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173" t="s">
        <v>159</v>
      </c>
      <c r="AT267" s="173" t="s">
        <v>155</v>
      </c>
      <c r="AU267" s="173" t="s">
        <v>88</v>
      </c>
      <c r="AY267" s="18" t="s">
        <v>153</v>
      </c>
      <c r="BE267" s="174">
        <f t="shared" si="64"/>
        <v>0</v>
      </c>
      <c r="BF267" s="174">
        <f t="shared" si="65"/>
        <v>0</v>
      </c>
      <c r="BG267" s="174">
        <f t="shared" si="66"/>
        <v>0</v>
      </c>
      <c r="BH267" s="174">
        <f t="shared" si="67"/>
        <v>0</v>
      </c>
      <c r="BI267" s="174">
        <f t="shared" si="68"/>
        <v>0</v>
      </c>
      <c r="BJ267" s="18" t="s">
        <v>86</v>
      </c>
      <c r="BK267" s="174">
        <f t="shared" si="69"/>
        <v>0</v>
      </c>
      <c r="BL267" s="18" t="s">
        <v>159</v>
      </c>
      <c r="BM267" s="173" t="s">
        <v>3010</v>
      </c>
    </row>
    <row r="268" spans="1:65" s="12" customFormat="1" ht="22.8" customHeight="1">
      <c r="B268" s="148"/>
      <c r="D268" s="149" t="s">
        <v>77</v>
      </c>
      <c r="E268" s="159" t="s">
        <v>3011</v>
      </c>
      <c r="F268" s="159" t="s">
        <v>3012</v>
      </c>
      <c r="I268" s="151"/>
      <c r="J268" s="160">
        <f>BK268</f>
        <v>0</v>
      </c>
      <c r="L268" s="148"/>
      <c r="M268" s="153"/>
      <c r="N268" s="154"/>
      <c r="O268" s="154"/>
      <c r="P268" s="155">
        <f>SUM(P269:P282)</f>
        <v>0</v>
      </c>
      <c r="Q268" s="154"/>
      <c r="R268" s="155">
        <f>SUM(R269:R282)</f>
        <v>0</v>
      </c>
      <c r="S268" s="154"/>
      <c r="T268" s="156">
        <f>SUM(T269:T282)</f>
        <v>0</v>
      </c>
      <c r="AR268" s="149" t="s">
        <v>86</v>
      </c>
      <c r="AT268" s="157" t="s">
        <v>77</v>
      </c>
      <c r="AU268" s="157" t="s">
        <v>86</v>
      </c>
      <c r="AY268" s="149" t="s">
        <v>153</v>
      </c>
      <c r="BK268" s="158">
        <f>SUM(BK269:BK282)</f>
        <v>0</v>
      </c>
    </row>
    <row r="269" spans="1:65" s="2" customFormat="1" ht="24" customHeight="1">
      <c r="A269" s="33"/>
      <c r="B269" s="161"/>
      <c r="C269" s="162" t="s">
        <v>1710</v>
      </c>
      <c r="D269" s="162" t="s">
        <v>155</v>
      </c>
      <c r="E269" s="163" t="s">
        <v>3013</v>
      </c>
      <c r="F269" s="164" t="s">
        <v>3014</v>
      </c>
      <c r="G269" s="165" t="s">
        <v>505</v>
      </c>
      <c r="H269" s="166">
        <v>1</v>
      </c>
      <c r="I269" s="167"/>
      <c r="J269" s="168">
        <f t="shared" ref="J269:J282" si="70">ROUND(I269*H269,2)</f>
        <v>0</v>
      </c>
      <c r="K269" s="164" t="s">
        <v>1</v>
      </c>
      <c r="L269" s="34"/>
      <c r="M269" s="169" t="s">
        <v>1</v>
      </c>
      <c r="N269" s="170" t="s">
        <v>43</v>
      </c>
      <c r="O269" s="59"/>
      <c r="P269" s="171">
        <f t="shared" ref="P269:P282" si="71">O269*H269</f>
        <v>0</v>
      </c>
      <c r="Q269" s="171">
        <v>0</v>
      </c>
      <c r="R269" s="171">
        <f t="shared" ref="R269:R282" si="72">Q269*H269</f>
        <v>0</v>
      </c>
      <c r="S269" s="171">
        <v>0</v>
      </c>
      <c r="T269" s="172">
        <f t="shared" ref="T269:T282" si="73"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173" t="s">
        <v>159</v>
      </c>
      <c r="AT269" s="173" t="s">
        <v>155</v>
      </c>
      <c r="AU269" s="173" t="s">
        <v>88</v>
      </c>
      <c r="AY269" s="18" t="s">
        <v>153</v>
      </c>
      <c r="BE269" s="174">
        <f t="shared" ref="BE269:BE282" si="74">IF(N269="základní",J269,0)</f>
        <v>0</v>
      </c>
      <c r="BF269" s="174">
        <f t="shared" ref="BF269:BF282" si="75">IF(N269="snížená",J269,0)</f>
        <v>0</v>
      </c>
      <c r="BG269" s="174">
        <f t="shared" ref="BG269:BG282" si="76">IF(N269="zákl. přenesená",J269,0)</f>
        <v>0</v>
      </c>
      <c r="BH269" s="174">
        <f t="shared" ref="BH269:BH282" si="77">IF(N269="sníž. přenesená",J269,0)</f>
        <v>0</v>
      </c>
      <c r="BI269" s="174">
        <f t="shared" ref="BI269:BI282" si="78">IF(N269="nulová",J269,0)</f>
        <v>0</v>
      </c>
      <c r="BJ269" s="18" t="s">
        <v>86</v>
      </c>
      <c r="BK269" s="174">
        <f t="shared" ref="BK269:BK282" si="79">ROUND(I269*H269,2)</f>
        <v>0</v>
      </c>
      <c r="BL269" s="18" t="s">
        <v>159</v>
      </c>
      <c r="BM269" s="173" t="s">
        <v>3015</v>
      </c>
    </row>
    <row r="270" spans="1:65" s="2" customFormat="1" ht="16.5" customHeight="1">
      <c r="A270" s="33"/>
      <c r="B270" s="161"/>
      <c r="C270" s="162" t="s">
        <v>1714</v>
      </c>
      <c r="D270" s="162" t="s">
        <v>155</v>
      </c>
      <c r="E270" s="163" t="s">
        <v>3016</v>
      </c>
      <c r="F270" s="164" t="s">
        <v>3017</v>
      </c>
      <c r="G270" s="165" t="s">
        <v>505</v>
      </c>
      <c r="H270" s="166">
        <v>1</v>
      </c>
      <c r="I270" s="167"/>
      <c r="J270" s="168">
        <f t="shared" si="70"/>
        <v>0</v>
      </c>
      <c r="K270" s="164" t="s">
        <v>1</v>
      </c>
      <c r="L270" s="34"/>
      <c r="M270" s="169" t="s">
        <v>1</v>
      </c>
      <c r="N270" s="170" t="s">
        <v>43</v>
      </c>
      <c r="O270" s="59"/>
      <c r="P270" s="171">
        <f t="shared" si="71"/>
        <v>0</v>
      </c>
      <c r="Q270" s="171">
        <v>0</v>
      </c>
      <c r="R270" s="171">
        <f t="shared" si="72"/>
        <v>0</v>
      </c>
      <c r="S270" s="171">
        <v>0</v>
      </c>
      <c r="T270" s="172">
        <f t="shared" si="73"/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73" t="s">
        <v>159</v>
      </c>
      <c r="AT270" s="173" t="s">
        <v>155</v>
      </c>
      <c r="AU270" s="173" t="s">
        <v>88</v>
      </c>
      <c r="AY270" s="18" t="s">
        <v>153</v>
      </c>
      <c r="BE270" s="174">
        <f t="shared" si="74"/>
        <v>0</v>
      </c>
      <c r="BF270" s="174">
        <f t="shared" si="75"/>
        <v>0</v>
      </c>
      <c r="BG270" s="174">
        <f t="shared" si="76"/>
        <v>0</v>
      </c>
      <c r="BH270" s="174">
        <f t="shared" si="77"/>
        <v>0</v>
      </c>
      <c r="BI270" s="174">
        <f t="shared" si="78"/>
        <v>0</v>
      </c>
      <c r="BJ270" s="18" t="s">
        <v>86</v>
      </c>
      <c r="BK270" s="174">
        <f t="shared" si="79"/>
        <v>0</v>
      </c>
      <c r="BL270" s="18" t="s">
        <v>159</v>
      </c>
      <c r="BM270" s="173" t="s">
        <v>3018</v>
      </c>
    </row>
    <row r="271" spans="1:65" s="2" customFormat="1" ht="16.5" customHeight="1">
      <c r="A271" s="33"/>
      <c r="B271" s="161"/>
      <c r="C271" s="162" t="s">
        <v>1718</v>
      </c>
      <c r="D271" s="162" t="s">
        <v>155</v>
      </c>
      <c r="E271" s="163" t="s">
        <v>3019</v>
      </c>
      <c r="F271" s="164" t="s">
        <v>3020</v>
      </c>
      <c r="G271" s="165" t="s">
        <v>505</v>
      </c>
      <c r="H271" s="166">
        <v>1</v>
      </c>
      <c r="I271" s="167"/>
      <c r="J271" s="168">
        <f t="shared" si="70"/>
        <v>0</v>
      </c>
      <c r="K271" s="164" t="s">
        <v>1</v>
      </c>
      <c r="L271" s="34"/>
      <c r="M271" s="169" t="s">
        <v>1</v>
      </c>
      <c r="N271" s="170" t="s">
        <v>43</v>
      </c>
      <c r="O271" s="59"/>
      <c r="P271" s="171">
        <f t="shared" si="71"/>
        <v>0</v>
      </c>
      <c r="Q271" s="171">
        <v>0</v>
      </c>
      <c r="R271" s="171">
        <f t="shared" si="72"/>
        <v>0</v>
      </c>
      <c r="S271" s="171">
        <v>0</v>
      </c>
      <c r="T271" s="172">
        <f t="shared" si="73"/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173" t="s">
        <v>159</v>
      </c>
      <c r="AT271" s="173" t="s">
        <v>155</v>
      </c>
      <c r="AU271" s="173" t="s">
        <v>88</v>
      </c>
      <c r="AY271" s="18" t="s">
        <v>153</v>
      </c>
      <c r="BE271" s="174">
        <f t="shared" si="74"/>
        <v>0</v>
      </c>
      <c r="BF271" s="174">
        <f t="shared" si="75"/>
        <v>0</v>
      </c>
      <c r="BG271" s="174">
        <f t="shared" si="76"/>
        <v>0</v>
      </c>
      <c r="BH271" s="174">
        <f t="shared" si="77"/>
        <v>0</v>
      </c>
      <c r="BI271" s="174">
        <f t="shared" si="78"/>
        <v>0</v>
      </c>
      <c r="BJ271" s="18" t="s">
        <v>86</v>
      </c>
      <c r="BK271" s="174">
        <f t="shared" si="79"/>
        <v>0</v>
      </c>
      <c r="BL271" s="18" t="s">
        <v>159</v>
      </c>
      <c r="BM271" s="173" t="s">
        <v>3021</v>
      </c>
    </row>
    <row r="272" spans="1:65" s="2" customFormat="1" ht="16.5" customHeight="1">
      <c r="A272" s="33"/>
      <c r="B272" s="161"/>
      <c r="C272" s="162" t="s">
        <v>1722</v>
      </c>
      <c r="D272" s="162" t="s">
        <v>155</v>
      </c>
      <c r="E272" s="163" t="s">
        <v>3022</v>
      </c>
      <c r="F272" s="164" t="s">
        <v>2956</v>
      </c>
      <c r="G272" s="165" t="s">
        <v>505</v>
      </c>
      <c r="H272" s="166">
        <v>25</v>
      </c>
      <c r="I272" s="167"/>
      <c r="J272" s="168">
        <f t="shared" si="70"/>
        <v>0</v>
      </c>
      <c r="K272" s="164" t="s">
        <v>1</v>
      </c>
      <c r="L272" s="34"/>
      <c r="M272" s="169" t="s">
        <v>1</v>
      </c>
      <c r="N272" s="170" t="s">
        <v>43</v>
      </c>
      <c r="O272" s="59"/>
      <c r="P272" s="171">
        <f t="shared" si="71"/>
        <v>0</v>
      </c>
      <c r="Q272" s="171">
        <v>0</v>
      </c>
      <c r="R272" s="171">
        <f t="shared" si="72"/>
        <v>0</v>
      </c>
      <c r="S272" s="171">
        <v>0</v>
      </c>
      <c r="T272" s="172">
        <f t="shared" si="73"/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159</v>
      </c>
      <c r="AT272" s="173" t="s">
        <v>155</v>
      </c>
      <c r="AU272" s="173" t="s">
        <v>88</v>
      </c>
      <c r="AY272" s="18" t="s">
        <v>153</v>
      </c>
      <c r="BE272" s="174">
        <f t="shared" si="74"/>
        <v>0</v>
      </c>
      <c r="BF272" s="174">
        <f t="shared" si="75"/>
        <v>0</v>
      </c>
      <c r="BG272" s="174">
        <f t="shared" si="76"/>
        <v>0</v>
      </c>
      <c r="BH272" s="174">
        <f t="shared" si="77"/>
        <v>0</v>
      </c>
      <c r="BI272" s="174">
        <f t="shared" si="78"/>
        <v>0</v>
      </c>
      <c r="BJ272" s="18" t="s">
        <v>86</v>
      </c>
      <c r="BK272" s="174">
        <f t="shared" si="79"/>
        <v>0</v>
      </c>
      <c r="BL272" s="18" t="s">
        <v>159</v>
      </c>
      <c r="BM272" s="173" t="s">
        <v>3023</v>
      </c>
    </row>
    <row r="273" spans="1:65" s="2" customFormat="1" ht="16.5" customHeight="1">
      <c r="A273" s="33"/>
      <c r="B273" s="161"/>
      <c r="C273" s="162" t="s">
        <v>1730</v>
      </c>
      <c r="D273" s="162" t="s">
        <v>155</v>
      </c>
      <c r="E273" s="163" t="s">
        <v>3024</v>
      </c>
      <c r="F273" s="164" t="s">
        <v>3025</v>
      </c>
      <c r="G273" s="165" t="s">
        <v>505</v>
      </c>
      <c r="H273" s="166">
        <v>6</v>
      </c>
      <c r="I273" s="167"/>
      <c r="J273" s="168">
        <f t="shared" si="70"/>
        <v>0</v>
      </c>
      <c r="K273" s="164" t="s">
        <v>1</v>
      </c>
      <c r="L273" s="34"/>
      <c r="M273" s="169" t="s">
        <v>1</v>
      </c>
      <c r="N273" s="170" t="s">
        <v>43</v>
      </c>
      <c r="O273" s="59"/>
      <c r="P273" s="171">
        <f t="shared" si="71"/>
        <v>0</v>
      </c>
      <c r="Q273" s="171">
        <v>0</v>
      </c>
      <c r="R273" s="171">
        <f t="shared" si="72"/>
        <v>0</v>
      </c>
      <c r="S273" s="171">
        <v>0</v>
      </c>
      <c r="T273" s="172">
        <f t="shared" si="73"/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159</v>
      </c>
      <c r="AT273" s="173" t="s">
        <v>155</v>
      </c>
      <c r="AU273" s="173" t="s">
        <v>88</v>
      </c>
      <c r="AY273" s="18" t="s">
        <v>153</v>
      </c>
      <c r="BE273" s="174">
        <f t="shared" si="74"/>
        <v>0</v>
      </c>
      <c r="BF273" s="174">
        <f t="shared" si="75"/>
        <v>0</v>
      </c>
      <c r="BG273" s="174">
        <f t="shared" si="76"/>
        <v>0</v>
      </c>
      <c r="BH273" s="174">
        <f t="shared" si="77"/>
        <v>0</v>
      </c>
      <c r="BI273" s="174">
        <f t="shared" si="78"/>
        <v>0</v>
      </c>
      <c r="BJ273" s="18" t="s">
        <v>86</v>
      </c>
      <c r="BK273" s="174">
        <f t="shared" si="79"/>
        <v>0</v>
      </c>
      <c r="BL273" s="18" t="s">
        <v>159</v>
      </c>
      <c r="BM273" s="173" t="s">
        <v>3026</v>
      </c>
    </row>
    <row r="274" spans="1:65" s="2" customFormat="1" ht="16.5" customHeight="1">
      <c r="A274" s="33"/>
      <c r="B274" s="161"/>
      <c r="C274" s="162" t="s">
        <v>1734</v>
      </c>
      <c r="D274" s="162" t="s">
        <v>155</v>
      </c>
      <c r="E274" s="163" t="s">
        <v>3027</v>
      </c>
      <c r="F274" s="164" t="s">
        <v>3028</v>
      </c>
      <c r="G274" s="165" t="s">
        <v>505</v>
      </c>
      <c r="H274" s="166">
        <v>1</v>
      </c>
      <c r="I274" s="167"/>
      <c r="J274" s="168">
        <f t="shared" si="70"/>
        <v>0</v>
      </c>
      <c r="K274" s="164" t="s">
        <v>1</v>
      </c>
      <c r="L274" s="34"/>
      <c r="M274" s="169" t="s">
        <v>1</v>
      </c>
      <c r="N274" s="170" t="s">
        <v>43</v>
      </c>
      <c r="O274" s="59"/>
      <c r="P274" s="171">
        <f t="shared" si="71"/>
        <v>0</v>
      </c>
      <c r="Q274" s="171">
        <v>0</v>
      </c>
      <c r="R274" s="171">
        <f t="shared" si="72"/>
        <v>0</v>
      </c>
      <c r="S274" s="171">
        <v>0</v>
      </c>
      <c r="T274" s="172">
        <f t="shared" si="73"/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173" t="s">
        <v>159</v>
      </c>
      <c r="AT274" s="173" t="s">
        <v>155</v>
      </c>
      <c r="AU274" s="173" t="s">
        <v>88</v>
      </c>
      <c r="AY274" s="18" t="s">
        <v>153</v>
      </c>
      <c r="BE274" s="174">
        <f t="shared" si="74"/>
        <v>0</v>
      </c>
      <c r="BF274" s="174">
        <f t="shared" si="75"/>
        <v>0</v>
      </c>
      <c r="BG274" s="174">
        <f t="shared" si="76"/>
        <v>0</v>
      </c>
      <c r="BH274" s="174">
        <f t="shared" si="77"/>
        <v>0</v>
      </c>
      <c r="BI274" s="174">
        <f t="shared" si="78"/>
        <v>0</v>
      </c>
      <c r="BJ274" s="18" t="s">
        <v>86</v>
      </c>
      <c r="BK274" s="174">
        <f t="shared" si="79"/>
        <v>0</v>
      </c>
      <c r="BL274" s="18" t="s">
        <v>159</v>
      </c>
      <c r="BM274" s="173" t="s">
        <v>3029</v>
      </c>
    </row>
    <row r="275" spans="1:65" s="2" customFormat="1" ht="16.5" customHeight="1">
      <c r="A275" s="33"/>
      <c r="B275" s="161"/>
      <c r="C275" s="162" t="s">
        <v>1746</v>
      </c>
      <c r="D275" s="162" t="s">
        <v>155</v>
      </c>
      <c r="E275" s="163" t="s">
        <v>3030</v>
      </c>
      <c r="F275" s="164" t="s">
        <v>3031</v>
      </c>
      <c r="G275" s="165" t="s">
        <v>505</v>
      </c>
      <c r="H275" s="166">
        <v>9</v>
      </c>
      <c r="I275" s="167"/>
      <c r="J275" s="168">
        <f t="shared" si="70"/>
        <v>0</v>
      </c>
      <c r="K275" s="164" t="s">
        <v>1</v>
      </c>
      <c r="L275" s="34"/>
      <c r="M275" s="169" t="s">
        <v>1</v>
      </c>
      <c r="N275" s="170" t="s">
        <v>43</v>
      </c>
      <c r="O275" s="59"/>
      <c r="P275" s="171">
        <f t="shared" si="71"/>
        <v>0</v>
      </c>
      <c r="Q275" s="171">
        <v>0</v>
      </c>
      <c r="R275" s="171">
        <f t="shared" si="72"/>
        <v>0</v>
      </c>
      <c r="S275" s="171">
        <v>0</v>
      </c>
      <c r="T275" s="172">
        <f t="shared" si="73"/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159</v>
      </c>
      <c r="AT275" s="173" t="s">
        <v>155</v>
      </c>
      <c r="AU275" s="173" t="s">
        <v>88</v>
      </c>
      <c r="AY275" s="18" t="s">
        <v>153</v>
      </c>
      <c r="BE275" s="174">
        <f t="shared" si="74"/>
        <v>0</v>
      </c>
      <c r="BF275" s="174">
        <f t="shared" si="75"/>
        <v>0</v>
      </c>
      <c r="BG275" s="174">
        <f t="shared" si="76"/>
        <v>0</v>
      </c>
      <c r="BH275" s="174">
        <f t="shared" si="77"/>
        <v>0</v>
      </c>
      <c r="BI275" s="174">
        <f t="shared" si="78"/>
        <v>0</v>
      </c>
      <c r="BJ275" s="18" t="s">
        <v>86</v>
      </c>
      <c r="BK275" s="174">
        <f t="shared" si="79"/>
        <v>0</v>
      </c>
      <c r="BL275" s="18" t="s">
        <v>159</v>
      </c>
      <c r="BM275" s="173" t="s">
        <v>3032</v>
      </c>
    </row>
    <row r="276" spans="1:65" s="2" customFormat="1" ht="16.5" customHeight="1">
      <c r="A276" s="33"/>
      <c r="B276" s="161"/>
      <c r="C276" s="162" t="s">
        <v>1750</v>
      </c>
      <c r="D276" s="162" t="s">
        <v>155</v>
      </c>
      <c r="E276" s="163" t="s">
        <v>3033</v>
      </c>
      <c r="F276" s="164" t="s">
        <v>3034</v>
      </c>
      <c r="G276" s="165" t="s">
        <v>505</v>
      </c>
      <c r="H276" s="166">
        <v>3</v>
      </c>
      <c r="I276" s="167"/>
      <c r="J276" s="168">
        <f t="shared" si="70"/>
        <v>0</v>
      </c>
      <c r="K276" s="164" t="s">
        <v>1</v>
      </c>
      <c r="L276" s="34"/>
      <c r="M276" s="169" t="s">
        <v>1</v>
      </c>
      <c r="N276" s="170" t="s">
        <v>43</v>
      </c>
      <c r="O276" s="59"/>
      <c r="P276" s="171">
        <f t="shared" si="71"/>
        <v>0</v>
      </c>
      <c r="Q276" s="171">
        <v>0</v>
      </c>
      <c r="R276" s="171">
        <f t="shared" si="72"/>
        <v>0</v>
      </c>
      <c r="S276" s="171">
        <v>0</v>
      </c>
      <c r="T276" s="172">
        <f t="shared" si="73"/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173" t="s">
        <v>159</v>
      </c>
      <c r="AT276" s="173" t="s">
        <v>155</v>
      </c>
      <c r="AU276" s="173" t="s">
        <v>88</v>
      </c>
      <c r="AY276" s="18" t="s">
        <v>153</v>
      </c>
      <c r="BE276" s="174">
        <f t="shared" si="74"/>
        <v>0</v>
      </c>
      <c r="BF276" s="174">
        <f t="shared" si="75"/>
        <v>0</v>
      </c>
      <c r="BG276" s="174">
        <f t="shared" si="76"/>
        <v>0</v>
      </c>
      <c r="BH276" s="174">
        <f t="shared" si="77"/>
        <v>0</v>
      </c>
      <c r="BI276" s="174">
        <f t="shared" si="78"/>
        <v>0</v>
      </c>
      <c r="BJ276" s="18" t="s">
        <v>86</v>
      </c>
      <c r="BK276" s="174">
        <f t="shared" si="79"/>
        <v>0</v>
      </c>
      <c r="BL276" s="18" t="s">
        <v>159</v>
      </c>
      <c r="BM276" s="173" t="s">
        <v>3035</v>
      </c>
    </row>
    <row r="277" spans="1:65" s="2" customFormat="1" ht="16.5" customHeight="1">
      <c r="A277" s="33"/>
      <c r="B277" s="161"/>
      <c r="C277" s="162" t="s">
        <v>1754</v>
      </c>
      <c r="D277" s="162" t="s">
        <v>155</v>
      </c>
      <c r="E277" s="163" t="s">
        <v>3036</v>
      </c>
      <c r="F277" s="164" t="s">
        <v>3037</v>
      </c>
      <c r="G277" s="165" t="s">
        <v>505</v>
      </c>
      <c r="H277" s="166">
        <v>3</v>
      </c>
      <c r="I277" s="167"/>
      <c r="J277" s="168">
        <f t="shared" si="70"/>
        <v>0</v>
      </c>
      <c r="K277" s="164" t="s">
        <v>1</v>
      </c>
      <c r="L277" s="34"/>
      <c r="M277" s="169" t="s">
        <v>1</v>
      </c>
      <c r="N277" s="170" t="s">
        <v>43</v>
      </c>
      <c r="O277" s="59"/>
      <c r="P277" s="171">
        <f t="shared" si="71"/>
        <v>0</v>
      </c>
      <c r="Q277" s="171">
        <v>0</v>
      </c>
      <c r="R277" s="171">
        <f t="shared" si="72"/>
        <v>0</v>
      </c>
      <c r="S277" s="171">
        <v>0</v>
      </c>
      <c r="T277" s="172">
        <f t="shared" si="73"/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159</v>
      </c>
      <c r="AT277" s="173" t="s">
        <v>155</v>
      </c>
      <c r="AU277" s="173" t="s">
        <v>88</v>
      </c>
      <c r="AY277" s="18" t="s">
        <v>153</v>
      </c>
      <c r="BE277" s="174">
        <f t="shared" si="74"/>
        <v>0</v>
      </c>
      <c r="BF277" s="174">
        <f t="shared" si="75"/>
        <v>0</v>
      </c>
      <c r="BG277" s="174">
        <f t="shared" si="76"/>
        <v>0</v>
      </c>
      <c r="BH277" s="174">
        <f t="shared" si="77"/>
        <v>0</v>
      </c>
      <c r="BI277" s="174">
        <f t="shared" si="78"/>
        <v>0</v>
      </c>
      <c r="BJ277" s="18" t="s">
        <v>86</v>
      </c>
      <c r="BK277" s="174">
        <f t="shared" si="79"/>
        <v>0</v>
      </c>
      <c r="BL277" s="18" t="s">
        <v>159</v>
      </c>
      <c r="BM277" s="173" t="s">
        <v>3038</v>
      </c>
    </row>
    <row r="278" spans="1:65" s="2" customFormat="1" ht="16.5" customHeight="1">
      <c r="A278" s="33"/>
      <c r="B278" s="161"/>
      <c r="C278" s="162" t="s">
        <v>1762</v>
      </c>
      <c r="D278" s="162" t="s">
        <v>155</v>
      </c>
      <c r="E278" s="163" t="s">
        <v>3039</v>
      </c>
      <c r="F278" s="164" t="s">
        <v>3040</v>
      </c>
      <c r="G278" s="165" t="s">
        <v>505</v>
      </c>
      <c r="H278" s="166">
        <v>1</v>
      </c>
      <c r="I278" s="167"/>
      <c r="J278" s="168">
        <f t="shared" si="70"/>
        <v>0</v>
      </c>
      <c r="K278" s="164" t="s">
        <v>1</v>
      </c>
      <c r="L278" s="34"/>
      <c r="M278" s="169" t="s">
        <v>1</v>
      </c>
      <c r="N278" s="170" t="s">
        <v>43</v>
      </c>
      <c r="O278" s="59"/>
      <c r="P278" s="171">
        <f t="shared" si="71"/>
        <v>0</v>
      </c>
      <c r="Q278" s="171">
        <v>0</v>
      </c>
      <c r="R278" s="171">
        <f t="shared" si="72"/>
        <v>0</v>
      </c>
      <c r="S278" s="171">
        <v>0</v>
      </c>
      <c r="T278" s="172">
        <f t="shared" si="73"/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173" t="s">
        <v>159</v>
      </c>
      <c r="AT278" s="173" t="s">
        <v>155</v>
      </c>
      <c r="AU278" s="173" t="s">
        <v>88</v>
      </c>
      <c r="AY278" s="18" t="s">
        <v>153</v>
      </c>
      <c r="BE278" s="174">
        <f t="shared" si="74"/>
        <v>0</v>
      </c>
      <c r="BF278" s="174">
        <f t="shared" si="75"/>
        <v>0</v>
      </c>
      <c r="BG278" s="174">
        <f t="shared" si="76"/>
        <v>0</v>
      </c>
      <c r="BH278" s="174">
        <f t="shared" si="77"/>
        <v>0</v>
      </c>
      <c r="BI278" s="174">
        <f t="shared" si="78"/>
        <v>0</v>
      </c>
      <c r="BJ278" s="18" t="s">
        <v>86</v>
      </c>
      <c r="BK278" s="174">
        <f t="shared" si="79"/>
        <v>0</v>
      </c>
      <c r="BL278" s="18" t="s">
        <v>159</v>
      </c>
      <c r="BM278" s="173" t="s">
        <v>3041</v>
      </c>
    </row>
    <row r="279" spans="1:65" s="2" customFormat="1" ht="16.5" customHeight="1">
      <c r="A279" s="33"/>
      <c r="B279" s="161"/>
      <c r="C279" s="162" t="s">
        <v>1766</v>
      </c>
      <c r="D279" s="162" t="s">
        <v>155</v>
      </c>
      <c r="E279" s="163" t="s">
        <v>3042</v>
      </c>
      <c r="F279" s="164" t="s">
        <v>3043</v>
      </c>
      <c r="G279" s="165" t="s">
        <v>505</v>
      </c>
      <c r="H279" s="166">
        <v>1</v>
      </c>
      <c r="I279" s="167"/>
      <c r="J279" s="168">
        <f t="shared" si="70"/>
        <v>0</v>
      </c>
      <c r="K279" s="164" t="s">
        <v>1</v>
      </c>
      <c r="L279" s="34"/>
      <c r="M279" s="169" t="s">
        <v>1</v>
      </c>
      <c r="N279" s="170" t="s">
        <v>43</v>
      </c>
      <c r="O279" s="59"/>
      <c r="P279" s="171">
        <f t="shared" si="71"/>
        <v>0</v>
      </c>
      <c r="Q279" s="171">
        <v>0</v>
      </c>
      <c r="R279" s="171">
        <f t="shared" si="72"/>
        <v>0</v>
      </c>
      <c r="S279" s="171">
        <v>0</v>
      </c>
      <c r="T279" s="172">
        <f t="shared" si="73"/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159</v>
      </c>
      <c r="AT279" s="173" t="s">
        <v>155</v>
      </c>
      <c r="AU279" s="173" t="s">
        <v>88</v>
      </c>
      <c r="AY279" s="18" t="s">
        <v>153</v>
      </c>
      <c r="BE279" s="174">
        <f t="shared" si="74"/>
        <v>0</v>
      </c>
      <c r="BF279" s="174">
        <f t="shared" si="75"/>
        <v>0</v>
      </c>
      <c r="BG279" s="174">
        <f t="shared" si="76"/>
        <v>0</v>
      </c>
      <c r="BH279" s="174">
        <f t="shared" si="77"/>
        <v>0</v>
      </c>
      <c r="BI279" s="174">
        <f t="shared" si="78"/>
        <v>0</v>
      </c>
      <c r="BJ279" s="18" t="s">
        <v>86</v>
      </c>
      <c r="BK279" s="174">
        <f t="shared" si="79"/>
        <v>0</v>
      </c>
      <c r="BL279" s="18" t="s">
        <v>159</v>
      </c>
      <c r="BM279" s="173" t="s">
        <v>3044</v>
      </c>
    </row>
    <row r="280" spans="1:65" s="2" customFormat="1" ht="16.5" customHeight="1">
      <c r="A280" s="33"/>
      <c r="B280" s="161"/>
      <c r="C280" s="162" t="s">
        <v>1774</v>
      </c>
      <c r="D280" s="162" t="s">
        <v>155</v>
      </c>
      <c r="E280" s="163" t="s">
        <v>3045</v>
      </c>
      <c r="F280" s="164" t="s">
        <v>3046</v>
      </c>
      <c r="G280" s="165" t="s">
        <v>505</v>
      </c>
      <c r="H280" s="166">
        <v>2</v>
      </c>
      <c r="I280" s="167"/>
      <c r="J280" s="168">
        <f t="shared" si="70"/>
        <v>0</v>
      </c>
      <c r="K280" s="164" t="s">
        <v>1</v>
      </c>
      <c r="L280" s="34"/>
      <c r="M280" s="169" t="s">
        <v>1</v>
      </c>
      <c r="N280" s="170" t="s">
        <v>43</v>
      </c>
      <c r="O280" s="59"/>
      <c r="P280" s="171">
        <f t="shared" si="71"/>
        <v>0</v>
      </c>
      <c r="Q280" s="171">
        <v>0</v>
      </c>
      <c r="R280" s="171">
        <f t="shared" si="72"/>
        <v>0</v>
      </c>
      <c r="S280" s="171">
        <v>0</v>
      </c>
      <c r="T280" s="172">
        <f t="shared" si="73"/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159</v>
      </c>
      <c r="AT280" s="173" t="s">
        <v>155</v>
      </c>
      <c r="AU280" s="173" t="s">
        <v>88</v>
      </c>
      <c r="AY280" s="18" t="s">
        <v>153</v>
      </c>
      <c r="BE280" s="174">
        <f t="shared" si="74"/>
        <v>0</v>
      </c>
      <c r="BF280" s="174">
        <f t="shared" si="75"/>
        <v>0</v>
      </c>
      <c r="BG280" s="174">
        <f t="shared" si="76"/>
        <v>0</v>
      </c>
      <c r="BH280" s="174">
        <f t="shared" si="77"/>
        <v>0</v>
      </c>
      <c r="BI280" s="174">
        <f t="shared" si="78"/>
        <v>0</v>
      </c>
      <c r="BJ280" s="18" t="s">
        <v>86</v>
      </c>
      <c r="BK280" s="174">
        <f t="shared" si="79"/>
        <v>0</v>
      </c>
      <c r="BL280" s="18" t="s">
        <v>159</v>
      </c>
      <c r="BM280" s="173" t="s">
        <v>3047</v>
      </c>
    </row>
    <row r="281" spans="1:65" s="2" customFormat="1" ht="16.5" customHeight="1">
      <c r="A281" s="33"/>
      <c r="B281" s="161"/>
      <c r="C281" s="162" t="s">
        <v>1776</v>
      </c>
      <c r="D281" s="162" t="s">
        <v>155</v>
      </c>
      <c r="E281" s="163" t="s">
        <v>3048</v>
      </c>
      <c r="F281" s="164" t="s">
        <v>3049</v>
      </c>
      <c r="G281" s="165" t="s">
        <v>505</v>
      </c>
      <c r="H281" s="166">
        <v>1</v>
      </c>
      <c r="I281" s="167"/>
      <c r="J281" s="168">
        <f t="shared" si="70"/>
        <v>0</v>
      </c>
      <c r="K281" s="164" t="s">
        <v>1</v>
      </c>
      <c r="L281" s="34"/>
      <c r="M281" s="169" t="s">
        <v>1</v>
      </c>
      <c r="N281" s="170" t="s">
        <v>43</v>
      </c>
      <c r="O281" s="59"/>
      <c r="P281" s="171">
        <f t="shared" si="71"/>
        <v>0</v>
      </c>
      <c r="Q281" s="171">
        <v>0</v>
      </c>
      <c r="R281" s="171">
        <f t="shared" si="72"/>
        <v>0</v>
      </c>
      <c r="S281" s="171">
        <v>0</v>
      </c>
      <c r="T281" s="172">
        <f t="shared" si="73"/>
        <v>0</v>
      </c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R281" s="173" t="s">
        <v>159</v>
      </c>
      <c r="AT281" s="173" t="s">
        <v>155</v>
      </c>
      <c r="AU281" s="173" t="s">
        <v>88</v>
      </c>
      <c r="AY281" s="18" t="s">
        <v>153</v>
      </c>
      <c r="BE281" s="174">
        <f t="shared" si="74"/>
        <v>0</v>
      </c>
      <c r="BF281" s="174">
        <f t="shared" si="75"/>
        <v>0</v>
      </c>
      <c r="BG281" s="174">
        <f t="shared" si="76"/>
        <v>0</v>
      </c>
      <c r="BH281" s="174">
        <f t="shared" si="77"/>
        <v>0</v>
      </c>
      <c r="BI281" s="174">
        <f t="shared" si="78"/>
        <v>0</v>
      </c>
      <c r="BJ281" s="18" t="s">
        <v>86</v>
      </c>
      <c r="BK281" s="174">
        <f t="shared" si="79"/>
        <v>0</v>
      </c>
      <c r="BL281" s="18" t="s">
        <v>159</v>
      </c>
      <c r="BM281" s="173" t="s">
        <v>3050</v>
      </c>
    </row>
    <row r="282" spans="1:65" s="2" customFormat="1" ht="16.5" customHeight="1">
      <c r="A282" s="33"/>
      <c r="B282" s="161"/>
      <c r="C282" s="162" t="s">
        <v>1779</v>
      </c>
      <c r="D282" s="162" t="s">
        <v>155</v>
      </c>
      <c r="E282" s="163" t="s">
        <v>3051</v>
      </c>
      <c r="F282" s="164" t="s">
        <v>2761</v>
      </c>
      <c r="G282" s="165" t="s">
        <v>470</v>
      </c>
      <c r="H282" s="210"/>
      <c r="I282" s="167"/>
      <c r="J282" s="168">
        <f t="shared" si="70"/>
        <v>0</v>
      </c>
      <c r="K282" s="164" t="s">
        <v>1</v>
      </c>
      <c r="L282" s="34"/>
      <c r="M282" s="169" t="s">
        <v>1</v>
      </c>
      <c r="N282" s="170" t="s">
        <v>43</v>
      </c>
      <c r="O282" s="59"/>
      <c r="P282" s="171">
        <f t="shared" si="71"/>
        <v>0</v>
      </c>
      <c r="Q282" s="171">
        <v>0</v>
      </c>
      <c r="R282" s="171">
        <f t="shared" si="72"/>
        <v>0</v>
      </c>
      <c r="S282" s="171">
        <v>0</v>
      </c>
      <c r="T282" s="172">
        <f t="shared" si="73"/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173" t="s">
        <v>159</v>
      </c>
      <c r="AT282" s="173" t="s">
        <v>155</v>
      </c>
      <c r="AU282" s="173" t="s">
        <v>88</v>
      </c>
      <c r="AY282" s="18" t="s">
        <v>153</v>
      </c>
      <c r="BE282" s="174">
        <f t="shared" si="74"/>
        <v>0</v>
      </c>
      <c r="BF282" s="174">
        <f t="shared" si="75"/>
        <v>0</v>
      </c>
      <c r="BG282" s="174">
        <f t="shared" si="76"/>
        <v>0</v>
      </c>
      <c r="BH282" s="174">
        <f t="shared" si="77"/>
        <v>0</v>
      </c>
      <c r="BI282" s="174">
        <f t="shared" si="78"/>
        <v>0</v>
      </c>
      <c r="BJ282" s="18" t="s">
        <v>86</v>
      </c>
      <c r="BK282" s="174">
        <f t="shared" si="79"/>
        <v>0</v>
      </c>
      <c r="BL282" s="18" t="s">
        <v>159</v>
      </c>
      <c r="BM282" s="173" t="s">
        <v>3052</v>
      </c>
    </row>
    <row r="283" spans="1:65" s="12" customFormat="1" ht="22.8" customHeight="1">
      <c r="B283" s="148"/>
      <c r="D283" s="149" t="s">
        <v>77</v>
      </c>
      <c r="E283" s="159" t="s">
        <v>3053</v>
      </c>
      <c r="F283" s="159" t="s">
        <v>3054</v>
      </c>
      <c r="I283" s="151"/>
      <c r="J283" s="160">
        <f>BK283</f>
        <v>0</v>
      </c>
      <c r="L283" s="148"/>
      <c r="M283" s="153"/>
      <c r="N283" s="154"/>
      <c r="O283" s="154"/>
      <c r="P283" s="155">
        <f>SUM(P284:P296)</f>
        <v>0</v>
      </c>
      <c r="Q283" s="154"/>
      <c r="R283" s="155">
        <f>SUM(R284:R296)</f>
        <v>0</v>
      </c>
      <c r="S283" s="154"/>
      <c r="T283" s="156">
        <f>SUM(T284:T296)</f>
        <v>0</v>
      </c>
      <c r="AR283" s="149" t="s">
        <v>86</v>
      </c>
      <c r="AT283" s="157" t="s">
        <v>77</v>
      </c>
      <c r="AU283" s="157" t="s">
        <v>86</v>
      </c>
      <c r="AY283" s="149" t="s">
        <v>153</v>
      </c>
      <c r="BK283" s="158">
        <f>SUM(BK284:BK296)</f>
        <v>0</v>
      </c>
    </row>
    <row r="284" spans="1:65" s="2" customFormat="1" ht="24" customHeight="1">
      <c r="A284" s="33"/>
      <c r="B284" s="161"/>
      <c r="C284" s="162" t="s">
        <v>1782</v>
      </c>
      <c r="D284" s="162" t="s">
        <v>155</v>
      </c>
      <c r="E284" s="163" t="s">
        <v>3055</v>
      </c>
      <c r="F284" s="164" t="s">
        <v>3014</v>
      </c>
      <c r="G284" s="165" t="s">
        <v>505</v>
      </c>
      <c r="H284" s="166">
        <v>1</v>
      </c>
      <c r="I284" s="167"/>
      <c r="J284" s="168">
        <f t="shared" ref="J284:J296" si="80">ROUND(I284*H284,2)</f>
        <v>0</v>
      </c>
      <c r="K284" s="164" t="s">
        <v>1</v>
      </c>
      <c r="L284" s="34"/>
      <c r="M284" s="169" t="s">
        <v>1</v>
      </c>
      <c r="N284" s="170" t="s">
        <v>43</v>
      </c>
      <c r="O284" s="59"/>
      <c r="P284" s="171">
        <f t="shared" ref="P284:P296" si="81">O284*H284</f>
        <v>0</v>
      </c>
      <c r="Q284" s="171">
        <v>0</v>
      </c>
      <c r="R284" s="171">
        <f t="shared" ref="R284:R296" si="82">Q284*H284</f>
        <v>0</v>
      </c>
      <c r="S284" s="171">
        <v>0</v>
      </c>
      <c r="T284" s="172">
        <f t="shared" ref="T284:T296" si="83">S284*H284</f>
        <v>0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R284" s="173" t="s">
        <v>159</v>
      </c>
      <c r="AT284" s="173" t="s">
        <v>155</v>
      </c>
      <c r="AU284" s="173" t="s">
        <v>88</v>
      </c>
      <c r="AY284" s="18" t="s">
        <v>153</v>
      </c>
      <c r="BE284" s="174">
        <f t="shared" ref="BE284:BE296" si="84">IF(N284="základní",J284,0)</f>
        <v>0</v>
      </c>
      <c r="BF284" s="174">
        <f t="shared" ref="BF284:BF296" si="85">IF(N284="snížená",J284,0)</f>
        <v>0</v>
      </c>
      <c r="BG284" s="174">
        <f t="shared" ref="BG284:BG296" si="86">IF(N284="zákl. přenesená",J284,0)</f>
        <v>0</v>
      </c>
      <c r="BH284" s="174">
        <f t="shared" ref="BH284:BH296" si="87">IF(N284="sníž. přenesená",J284,0)</f>
        <v>0</v>
      </c>
      <c r="BI284" s="174">
        <f t="shared" ref="BI284:BI296" si="88">IF(N284="nulová",J284,0)</f>
        <v>0</v>
      </c>
      <c r="BJ284" s="18" t="s">
        <v>86</v>
      </c>
      <c r="BK284" s="174">
        <f t="shared" ref="BK284:BK296" si="89">ROUND(I284*H284,2)</f>
        <v>0</v>
      </c>
      <c r="BL284" s="18" t="s">
        <v>159</v>
      </c>
      <c r="BM284" s="173" t="s">
        <v>3056</v>
      </c>
    </row>
    <row r="285" spans="1:65" s="2" customFormat="1" ht="16.5" customHeight="1">
      <c r="A285" s="33"/>
      <c r="B285" s="161"/>
      <c r="C285" s="162" t="s">
        <v>1786</v>
      </c>
      <c r="D285" s="162" t="s">
        <v>155</v>
      </c>
      <c r="E285" s="163" t="s">
        <v>3057</v>
      </c>
      <c r="F285" s="164" t="s">
        <v>3017</v>
      </c>
      <c r="G285" s="165" t="s">
        <v>505</v>
      </c>
      <c r="H285" s="166">
        <v>1</v>
      </c>
      <c r="I285" s="167"/>
      <c r="J285" s="168">
        <f t="shared" si="80"/>
        <v>0</v>
      </c>
      <c r="K285" s="164" t="s">
        <v>1</v>
      </c>
      <c r="L285" s="34"/>
      <c r="M285" s="169" t="s">
        <v>1</v>
      </c>
      <c r="N285" s="170" t="s">
        <v>43</v>
      </c>
      <c r="O285" s="59"/>
      <c r="P285" s="171">
        <f t="shared" si="81"/>
        <v>0</v>
      </c>
      <c r="Q285" s="171">
        <v>0</v>
      </c>
      <c r="R285" s="171">
        <f t="shared" si="82"/>
        <v>0</v>
      </c>
      <c r="S285" s="171">
        <v>0</v>
      </c>
      <c r="T285" s="172">
        <f t="shared" si="83"/>
        <v>0</v>
      </c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R285" s="173" t="s">
        <v>159</v>
      </c>
      <c r="AT285" s="173" t="s">
        <v>155</v>
      </c>
      <c r="AU285" s="173" t="s">
        <v>88</v>
      </c>
      <c r="AY285" s="18" t="s">
        <v>153</v>
      </c>
      <c r="BE285" s="174">
        <f t="shared" si="84"/>
        <v>0</v>
      </c>
      <c r="BF285" s="174">
        <f t="shared" si="85"/>
        <v>0</v>
      </c>
      <c r="BG285" s="174">
        <f t="shared" si="86"/>
        <v>0</v>
      </c>
      <c r="BH285" s="174">
        <f t="shared" si="87"/>
        <v>0</v>
      </c>
      <c r="BI285" s="174">
        <f t="shared" si="88"/>
        <v>0</v>
      </c>
      <c r="BJ285" s="18" t="s">
        <v>86</v>
      </c>
      <c r="BK285" s="174">
        <f t="shared" si="89"/>
        <v>0</v>
      </c>
      <c r="BL285" s="18" t="s">
        <v>159</v>
      </c>
      <c r="BM285" s="173" t="s">
        <v>3058</v>
      </c>
    </row>
    <row r="286" spans="1:65" s="2" customFormat="1" ht="16.5" customHeight="1">
      <c r="A286" s="33"/>
      <c r="B286" s="161"/>
      <c r="C286" s="162" t="s">
        <v>1790</v>
      </c>
      <c r="D286" s="162" t="s">
        <v>155</v>
      </c>
      <c r="E286" s="163" t="s">
        <v>3059</v>
      </c>
      <c r="F286" s="164" t="s">
        <v>3020</v>
      </c>
      <c r="G286" s="165" t="s">
        <v>505</v>
      </c>
      <c r="H286" s="166">
        <v>1</v>
      </c>
      <c r="I286" s="167"/>
      <c r="J286" s="168">
        <f t="shared" si="80"/>
        <v>0</v>
      </c>
      <c r="K286" s="164" t="s">
        <v>1</v>
      </c>
      <c r="L286" s="34"/>
      <c r="M286" s="169" t="s">
        <v>1</v>
      </c>
      <c r="N286" s="170" t="s">
        <v>43</v>
      </c>
      <c r="O286" s="59"/>
      <c r="P286" s="171">
        <f t="shared" si="81"/>
        <v>0</v>
      </c>
      <c r="Q286" s="171">
        <v>0</v>
      </c>
      <c r="R286" s="171">
        <f t="shared" si="82"/>
        <v>0</v>
      </c>
      <c r="S286" s="171">
        <v>0</v>
      </c>
      <c r="T286" s="172">
        <f t="shared" si="83"/>
        <v>0</v>
      </c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R286" s="173" t="s">
        <v>159</v>
      </c>
      <c r="AT286" s="173" t="s">
        <v>155</v>
      </c>
      <c r="AU286" s="173" t="s">
        <v>88</v>
      </c>
      <c r="AY286" s="18" t="s">
        <v>153</v>
      </c>
      <c r="BE286" s="174">
        <f t="shared" si="84"/>
        <v>0</v>
      </c>
      <c r="BF286" s="174">
        <f t="shared" si="85"/>
        <v>0</v>
      </c>
      <c r="BG286" s="174">
        <f t="shared" si="86"/>
        <v>0</v>
      </c>
      <c r="BH286" s="174">
        <f t="shared" si="87"/>
        <v>0</v>
      </c>
      <c r="BI286" s="174">
        <f t="shared" si="88"/>
        <v>0</v>
      </c>
      <c r="BJ286" s="18" t="s">
        <v>86</v>
      </c>
      <c r="BK286" s="174">
        <f t="shared" si="89"/>
        <v>0</v>
      </c>
      <c r="BL286" s="18" t="s">
        <v>159</v>
      </c>
      <c r="BM286" s="173" t="s">
        <v>3060</v>
      </c>
    </row>
    <row r="287" spans="1:65" s="2" customFormat="1" ht="16.5" customHeight="1">
      <c r="A287" s="33"/>
      <c r="B287" s="161"/>
      <c r="C287" s="162" t="s">
        <v>1794</v>
      </c>
      <c r="D287" s="162" t="s">
        <v>155</v>
      </c>
      <c r="E287" s="163" t="s">
        <v>3061</v>
      </c>
      <c r="F287" s="164" t="s">
        <v>3028</v>
      </c>
      <c r="G287" s="165" t="s">
        <v>505</v>
      </c>
      <c r="H287" s="166">
        <v>1</v>
      </c>
      <c r="I287" s="167"/>
      <c r="J287" s="168">
        <f t="shared" si="80"/>
        <v>0</v>
      </c>
      <c r="K287" s="164" t="s">
        <v>1</v>
      </c>
      <c r="L287" s="34"/>
      <c r="M287" s="169" t="s">
        <v>1</v>
      </c>
      <c r="N287" s="170" t="s">
        <v>43</v>
      </c>
      <c r="O287" s="59"/>
      <c r="P287" s="171">
        <f t="shared" si="81"/>
        <v>0</v>
      </c>
      <c r="Q287" s="171">
        <v>0</v>
      </c>
      <c r="R287" s="171">
        <f t="shared" si="82"/>
        <v>0</v>
      </c>
      <c r="S287" s="171">
        <v>0</v>
      </c>
      <c r="T287" s="172">
        <f t="shared" si="83"/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173" t="s">
        <v>159</v>
      </c>
      <c r="AT287" s="173" t="s">
        <v>155</v>
      </c>
      <c r="AU287" s="173" t="s">
        <v>88</v>
      </c>
      <c r="AY287" s="18" t="s">
        <v>153</v>
      </c>
      <c r="BE287" s="174">
        <f t="shared" si="84"/>
        <v>0</v>
      </c>
      <c r="BF287" s="174">
        <f t="shared" si="85"/>
        <v>0</v>
      </c>
      <c r="BG287" s="174">
        <f t="shared" si="86"/>
        <v>0</v>
      </c>
      <c r="BH287" s="174">
        <f t="shared" si="87"/>
        <v>0</v>
      </c>
      <c r="BI287" s="174">
        <f t="shared" si="88"/>
        <v>0</v>
      </c>
      <c r="BJ287" s="18" t="s">
        <v>86</v>
      </c>
      <c r="BK287" s="174">
        <f t="shared" si="89"/>
        <v>0</v>
      </c>
      <c r="BL287" s="18" t="s">
        <v>159</v>
      </c>
      <c r="BM287" s="173" t="s">
        <v>3062</v>
      </c>
    </row>
    <row r="288" spans="1:65" s="2" customFormat="1" ht="16.5" customHeight="1">
      <c r="A288" s="33"/>
      <c r="B288" s="161"/>
      <c r="C288" s="162" t="s">
        <v>1798</v>
      </c>
      <c r="D288" s="162" t="s">
        <v>155</v>
      </c>
      <c r="E288" s="163" t="s">
        <v>3063</v>
      </c>
      <c r="F288" s="164" t="s">
        <v>3031</v>
      </c>
      <c r="G288" s="165" t="s">
        <v>505</v>
      </c>
      <c r="H288" s="166">
        <v>12</v>
      </c>
      <c r="I288" s="167"/>
      <c r="J288" s="168">
        <f t="shared" si="80"/>
        <v>0</v>
      </c>
      <c r="K288" s="164" t="s">
        <v>1</v>
      </c>
      <c r="L288" s="34"/>
      <c r="M288" s="169" t="s">
        <v>1</v>
      </c>
      <c r="N288" s="170" t="s">
        <v>43</v>
      </c>
      <c r="O288" s="59"/>
      <c r="P288" s="171">
        <f t="shared" si="81"/>
        <v>0</v>
      </c>
      <c r="Q288" s="171">
        <v>0</v>
      </c>
      <c r="R288" s="171">
        <f t="shared" si="82"/>
        <v>0</v>
      </c>
      <c r="S288" s="171">
        <v>0</v>
      </c>
      <c r="T288" s="172">
        <f t="shared" si="83"/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159</v>
      </c>
      <c r="AT288" s="173" t="s">
        <v>155</v>
      </c>
      <c r="AU288" s="173" t="s">
        <v>88</v>
      </c>
      <c r="AY288" s="18" t="s">
        <v>153</v>
      </c>
      <c r="BE288" s="174">
        <f t="shared" si="84"/>
        <v>0</v>
      </c>
      <c r="BF288" s="174">
        <f t="shared" si="85"/>
        <v>0</v>
      </c>
      <c r="BG288" s="174">
        <f t="shared" si="86"/>
        <v>0</v>
      </c>
      <c r="BH288" s="174">
        <f t="shared" si="87"/>
        <v>0</v>
      </c>
      <c r="BI288" s="174">
        <f t="shared" si="88"/>
        <v>0</v>
      </c>
      <c r="BJ288" s="18" t="s">
        <v>86</v>
      </c>
      <c r="BK288" s="174">
        <f t="shared" si="89"/>
        <v>0</v>
      </c>
      <c r="BL288" s="18" t="s">
        <v>159</v>
      </c>
      <c r="BM288" s="173" t="s">
        <v>3064</v>
      </c>
    </row>
    <row r="289" spans="1:65" s="2" customFormat="1" ht="16.5" customHeight="1">
      <c r="A289" s="33"/>
      <c r="B289" s="161"/>
      <c r="C289" s="162" t="s">
        <v>1802</v>
      </c>
      <c r="D289" s="162" t="s">
        <v>155</v>
      </c>
      <c r="E289" s="163" t="s">
        <v>3065</v>
      </c>
      <c r="F289" s="164" t="s">
        <v>3034</v>
      </c>
      <c r="G289" s="165" t="s">
        <v>505</v>
      </c>
      <c r="H289" s="166">
        <v>6</v>
      </c>
      <c r="I289" s="167"/>
      <c r="J289" s="168">
        <f t="shared" si="80"/>
        <v>0</v>
      </c>
      <c r="K289" s="164" t="s">
        <v>1</v>
      </c>
      <c r="L289" s="34"/>
      <c r="M289" s="169" t="s">
        <v>1</v>
      </c>
      <c r="N289" s="170" t="s">
        <v>43</v>
      </c>
      <c r="O289" s="59"/>
      <c r="P289" s="171">
        <f t="shared" si="81"/>
        <v>0</v>
      </c>
      <c r="Q289" s="171">
        <v>0</v>
      </c>
      <c r="R289" s="171">
        <f t="shared" si="82"/>
        <v>0</v>
      </c>
      <c r="S289" s="171">
        <v>0</v>
      </c>
      <c r="T289" s="172">
        <f t="shared" si="83"/>
        <v>0</v>
      </c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R289" s="173" t="s">
        <v>159</v>
      </c>
      <c r="AT289" s="173" t="s">
        <v>155</v>
      </c>
      <c r="AU289" s="173" t="s">
        <v>88</v>
      </c>
      <c r="AY289" s="18" t="s">
        <v>153</v>
      </c>
      <c r="BE289" s="174">
        <f t="shared" si="84"/>
        <v>0</v>
      </c>
      <c r="BF289" s="174">
        <f t="shared" si="85"/>
        <v>0</v>
      </c>
      <c r="BG289" s="174">
        <f t="shared" si="86"/>
        <v>0</v>
      </c>
      <c r="BH289" s="174">
        <f t="shared" si="87"/>
        <v>0</v>
      </c>
      <c r="BI289" s="174">
        <f t="shared" si="88"/>
        <v>0</v>
      </c>
      <c r="BJ289" s="18" t="s">
        <v>86</v>
      </c>
      <c r="BK289" s="174">
        <f t="shared" si="89"/>
        <v>0</v>
      </c>
      <c r="BL289" s="18" t="s">
        <v>159</v>
      </c>
      <c r="BM289" s="173" t="s">
        <v>3066</v>
      </c>
    </row>
    <row r="290" spans="1:65" s="2" customFormat="1" ht="16.5" customHeight="1">
      <c r="A290" s="33"/>
      <c r="B290" s="161"/>
      <c r="C290" s="162" t="s">
        <v>1806</v>
      </c>
      <c r="D290" s="162" t="s">
        <v>155</v>
      </c>
      <c r="E290" s="163" t="s">
        <v>3067</v>
      </c>
      <c r="F290" s="164" t="s">
        <v>3068</v>
      </c>
      <c r="G290" s="165" t="s">
        <v>505</v>
      </c>
      <c r="H290" s="166">
        <v>1</v>
      </c>
      <c r="I290" s="167"/>
      <c r="J290" s="168">
        <f t="shared" si="80"/>
        <v>0</v>
      </c>
      <c r="K290" s="164" t="s">
        <v>1</v>
      </c>
      <c r="L290" s="34"/>
      <c r="M290" s="169" t="s">
        <v>1</v>
      </c>
      <c r="N290" s="170" t="s">
        <v>43</v>
      </c>
      <c r="O290" s="59"/>
      <c r="P290" s="171">
        <f t="shared" si="81"/>
        <v>0</v>
      </c>
      <c r="Q290" s="171">
        <v>0</v>
      </c>
      <c r="R290" s="171">
        <f t="shared" si="82"/>
        <v>0</v>
      </c>
      <c r="S290" s="171">
        <v>0</v>
      </c>
      <c r="T290" s="172">
        <f t="shared" si="83"/>
        <v>0</v>
      </c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R290" s="173" t="s">
        <v>159</v>
      </c>
      <c r="AT290" s="173" t="s">
        <v>155</v>
      </c>
      <c r="AU290" s="173" t="s">
        <v>88</v>
      </c>
      <c r="AY290" s="18" t="s">
        <v>153</v>
      </c>
      <c r="BE290" s="174">
        <f t="shared" si="84"/>
        <v>0</v>
      </c>
      <c r="BF290" s="174">
        <f t="shared" si="85"/>
        <v>0</v>
      </c>
      <c r="BG290" s="174">
        <f t="shared" si="86"/>
        <v>0</v>
      </c>
      <c r="BH290" s="174">
        <f t="shared" si="87"/>
        <v>0</v>
      </c>
      <c r="BI290" s="174">
        <f t="shared" si="88"/>
        <v>0</v>
      </c>
      <c r="BJ290" s="18" t="s">
        <v>86</v>
      </c>
      <c r="BK290" s="174">
        <f t="shared" si="89"/>
        <v>0</v>
      </c>
      <c r="BL290" s="18" t="s">
        <v>159</v>
      </c>
      <c r="BM290" s="173" t="s">
        <v>3069</v>
      </c>
    </row>
    <row r="291" spans="1:65" s="2" customFormat="1" ht="16.5" customHeight="1">
      <c r="A291" s="33"/>
      <c r="B291" s="161"/>
      <c r="C291" s="162" t="s">
        <v>1809</v>
      </c>
      <c r="D291" s="162" t="s">
        <v>155</v>
      </c>
      <c r="E291" s="163" t="s">
        <v>3070</v>
      </c>
      <c r="F291" s="164" t="s">
        <v>3037</v>
      </c>
      <c r="G291" s="165" t="s">
        <v>505</v>
      </c>
      <c r="H291" s="166">
        <v>3</v>
      </c>
      <c r="I291" s="167"/>
      <c r="J291" s="168">
        <f t="shared" si="80"/>
        <v>0</v>
      </c>
      <c r="K291" s="164" t="s">
        <v>1</v>
      </c>
      <c r="L291" s="34"/>
      <c r="M291" s="169" t="s">
        <v>1</v>
      </c>
      <c r="N291" s="170" t="s">
        <v>43</v>
      </c>
      <c r="O291" s="59"/>
      <c r="P291" s="171">
        <f t="shared" si="81"/>
        <v>0</v>
      </c>
      <c r="Q291" s="171">
        <v>0</v>
      </c>
      <c r="R291" s="171">
        <f t="shared" si="82"/>
        <v>0</v>
      </c>
      <c r="S291" s="171">
        <v>0</v>
      </c>
      <c r="T291" s="172">
        <f t="shared" si="83"/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173" t="s">
        <v>159</v>
      </c>
      <c r="AT291" s="173" t="s">
        <v>155</v>
      </c>
      <c r="AU291" s="173" t="s">
        <v>88</v>
      </c>
      <c r="AY291" s="18" t="s">
        <v>153</v>
      </c>
      <c r="BE291" s="174">
        <f t="shared" si="84"/>
        <v>0</v>
      </c>
      <c r="BF291" s="174">
        <f t="shared" si="85"/>
        <v>0</v>
      </c>
      <c r="BG291" s="174">
        <f t="shared" si="86"/>
        <v>0</v>
      </c>
      <c r="BH291" s="174">
        <f t="shared" si="87"/>
        <v>0</v>
      </c>
      <c r="BI291" s="174">
        <f t="shared" si="88"/>
        <v>0</v>
      </c>
      <c r="BJ291" s="18" t="s">
        <v>86</v>
      </c>
      <c r="BK291" s="174">
        <f t="shared" si="89"/>
        <v>0</v>
      </c>
      <c r="BL291" s="18" t="s">
        <v>159</v>
      </c>
      <c r="BM291" s="173" t="s">
        <v>3071</v>
      </c>
    </row>
    <row r="292" spans="1:65" s="2" customFormat="1" ht="16.5" customHeight="1">
      <c r="A292" s="33"/>
      <c r="B292" s="161"/>
      <c r="C292" s="162" t="s">
        <v>1813</v>
      </c>
      <c r="D292" s="162" t="s">
        <v>155</v>
      </c>
      <c r="E292" s="163" t="s">
        <v>3072</v>
      </c>
      <c r="F292" s="164" t="s">
        <v>3040</v>
      </c>
      <c r="G292" s="165" t="s">
        <v>505</v>
      </c>
      <c r="H292" s="166">
        <v>1</v>
      </c>
      <c r="I292" s="167"/>
      <c r="J292" s="168">
        <f t="shared" si="80"/>
        <v>0</v>
      </c>
      <c r="K292" s="164" t="s">
        <v>1</v>
      </c>
      <c r="L292" s="34"/>
      <c r="M292" s="169" t="s">
        <v>1</v>
      </c>
      <c r="N292" s="170" t="s">
        <v>43</v>
      </c>
      <c r="O292" s="59"/>
      <c r="P292" s="171">
        <f t="shared" si="81"/>
        <v>0</v>
      </c>
      <c r="Q292" s="171">
        <v>0</v>
      </c>
      <c r="R292" s="171">
        <f t="shared" si="82"/>
        <v>0</v>
      </c>
      <c r="S292" s="171">
        <v>0</v>
      </c>
      <c r="T292" s="172">
        <f t="shared" si="83"/>
        <v>0</v>
      </c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R292" s="173" t="s">
        <v>159</v>
      </c>
      <c r="AT292" s="173" t="s">
        <v>155</v>
      </c>
      <c r="AU292" s="173" t="s">
        <v>88</v>
      </c>
      <c r="AY292" s="18" t="s">
        <v>153</v>
      </c>
      <c r="BE292" s="174">
        <f t="shared" si="84"/>
        <v>0</v>
      </c>
      <c r="BF292" s="174">
        <f t="shared" si="85"/>
        <v>0</v>
      </c>
      <c r="BG292" s="174">
        <f t="shared" si="86"/>
        <v>0</v>
      </c>
      <c r="BH292" s="174">
        <f t="shared" si="87"/>
        <v>0</v>
      </c>
      <c r="BI292" s="174">
        <f t="shared" si="88"/>
        <v>0</v>
      </c>
      <c r="BJ292" s="18" t="s">
        <v>86</v>
      </c>
      <c r="BK292" s="174">
        <f t="shared" si="89"/>
        <v>0</v>
      </c>
      <c r="BL292" s="18" t="s">
        <v>159</v>
      </c>
      <c r="BM292" s="173" t="s">
        <v>3073</v>
      </c>
    </row>
    <row r="293" spans="1:65" s="2" customFormat="1" ht="16.5" customHeight="1">
      <c r="A293" s="33"/>
      <c r="B293" s="161"/>
      <c r="C293" s="162" t="s">
        <v>1817</v>
      </c>
      <c r="D293" s="162" t="s">
        <v>155</v>
      </c>
      <c r="E293" s="163" t="s">
        <v>3074</v>
      </c>
      <c r="F293" s="164" t="s">
        <v>3043</v>
      </c>
      <c r="G293" s="165" t="s">
        <v>505</v>
      </c>
      <c r="H293" s="166">
        <v>1</v>
      </c>
      <c r="I293" s="167"/>
      <c r="J293" s="168">
        <f t="shared" si="80"/>
        <v>0</v>
      </c>
      <c r="K293" s="164" t="s">
        <v>1</v>
      </c>
      <c r="L293" s="34"/>
      <c r="M293" s="169" t="s">
        <v>1</v>
      </c>
      <c r="N293" s="170" t="s">
        <v>43</v>
      </c>
      <c r="O293" s="59"/>
      <c r="P293" s="171">
        <f t="shared" si="81"/>
        <v>0</v>
      </c>
      <c r="Q293" s="171">
        <v>0</v>
      </c>
      <c r="R293" s="171">
        <f t="shared" si="82"/>
        <v>0</v>
      </c>
      <c r="S293" s="171">
        <v>0</v>
      </c>
      <c r="T293" s="172">
        <f t="shared" si="83"/>
        <v>0</v>
      </c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R293" s="173" t="s">
        <v>159</v>
      </c>
      <c r="AT293" s="173" t="s">
        <v>155</v>
      </c>
      <c r="AU293" s="173" t="s">
        <v>88</v>
      </c>
      <c r="AY293" s="18" t="s">
        <v>153</v>
      </c>
      <c r="BE293" s="174">
        <f t="shared" si="84"/>
        <v>0</v>
      </c>
      <c r="BF293" s="174">
        <f t="shared" si="85"/>
        <v>0</v>
      </c>
      <c r="BG293" s="174">
        <f t="shared" si="86"/>
        <v>0</v>
      </c>
      <c r="BH293" s="174">
        <f t="shared" si="87"/>
        <v>0</v>
      </c>
      <c r="BI293" s="174">
        <f t="shared" si="88"/>
        <v>0</v>
      </c>
      <c r="BJ293" s="18" t="s">
        <v>86</v>
      </c>
      <c r="BK293" s="174">
        <f t="shared" si="89"/>
        <v>0</v>
      </c>
      <c r="BL293" s="18" t="s">
        <v>159</v>
      </c>
      <c r="BM293" s="173" t="s">
        <v>3075</v>
      </c>
    </row>
    <row r="294" spans="1:65" s="2" customFormat="1" ht="16.5" customHeight="1">
      <c r="A294" s="33"/>
      <c r="B294" s="161"/>
      <c r="C294" s="162" t="s">
        <v>1821</v>
      </c>
      <c r="D294" s="162" t="s">
        <v>155</v>
      </c>
      <c r="E294" s="163" t="s">
        <v>3076</v>
      </c>
      <c r="F294" s="164" t="s">
        <v>3046</v>
      </c>
      <c r="G294" s="165" t="s">
        <v>505</v>
      </c>
      <c r="H294" s="166">
        <v>2</v>
      </c>
      <c r="I294" s="167"/>
      <c r="J294" s="168">
        <f t="shared" si="80"/>
        <v>0</v>
      </c>
      <c r="K294" s="164" t="s">
        <v>1</v>
      </c>
      <c r="L294" s="34"/>
      <c r="M294" s="169" t="s">
        <v>1</v>
      </c>
      <c r="N294" s="170" t="s">
        <v>43</v>
      </c>
      <c r="O294" s="59"/>
      <c r="P294" s="171">
        <f t="shared" si="81"/>
        <v>0</v>
      </c>
      <c r="Q294" s="171">
        <v>0</v>
      </c>
      <c r="R294" s="171">
        <f t="shared" si="82"/>
        <v>0</v>
      </c>
      <c r="S294" s="171">
        <v>0</v>
      </c>
      <c r="T294" s="172">
        <f t="shared" si="83"/>
        <v>0</v>
      </c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R294" s="173" t="s">
        <v>159</v>
      </c>
      <c r="AT294" s="173" t="s">
        <v>155</v>
      </c>
      <c r="AU294" s="173" t="s">
        <v>88</v>
      </c>
      <c r="AY294" s="18" t="s">
        <v>153</v>
      </c>
      <c r="BE294" s="174">
        <f t="shared" si="84"/>
        <v>0</v>
      </c>
      <c r="BF294" s="174">
        <f t="shared" si="85"/>
        <v>0</v>
      </c>
      <c r="BG294" s="174">
        <f t="shared" si="86"/>
        <v>0</v>
      </c>
      <c r="BH294" s="174">
        <f t="shared" si="87"/>
        <v>0</v>
      </c>
      <c r="BI294" s="174">
        <f t="shared" si="88"/>
        <v>0</v>
      </c>
      <c r="BJ294" s="18" t="s">
        <v>86</v>
      </c>
      <c r="BK294" s="174">
        <f t="shared" si="89"/>
        <v>0</v>
      </c>
      <c r="BL294" s="18" t="s">
        <v>159</v>
      </c>
      <c r="BM294" s="173" t="s">
        <v>3077</v>
      </c>
    </row>
    <row r="295" spans="1:65" s="2" customFormat="1" ht="16.5" customHeight="1">
      <c r="A295" s="33"/>
      <c r="B295" s="161"/>
      <c r="C295" s="162" t="s">
        <v>1825</v>
      </c>
      <c r="D295" s="162" t="s">
        <v>155</v>
      </c>
      <c r="E295" s="163" t="s">
        <v>3078</v>
      </c>
      <c r="F295" s="164" t="s">
        <v>3079</v>
      </c>
      <c r="G295" s="165" t="s">
        <v>505</v>
      </c>
      <c r="H295" s="166">
        <v>1</v>
      </c>
      <c r="I295" s="167"/>
      <c r="J295" s="168">
        <f t="shared" si="80"/>
        <v>0</v>
      </c>
      <c r="K295" s="164" t="s">
        <v>1</v>
      </c>
      <c r="L295" s="34"/>
      <c r="M295" s="169" t="s">
        <v>1</v>
      </c>
      <c r="N295" s="170" t="s">
        <v>43</v>
      </c>
      <c r="O295" s="59"/>
      <c r="P295" s="171">
        <f t="shared" si="81"/>
        <v>0</v>
      </c>
      <c r="Q295" s="171">
        <v>0</v>
      </c>
      <c r="R295" s="171">
        <f t="shared" si="82"/>
        <v>0</v>
      </c>
      <c r="S295" s="171">
        <v>0</v>
      </c>
      <c r="T295" s="172">
        <f t="shared" si="83"/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173" t="s">
        <v>159</v>
      </c>
      <c r="AT295" s="173" t="s">
        <v>155</v>
      </c>
      <c r="AU295" s="173" t="s">
        <v>88</v>
      </c>
      <c r="AY295" s="18" t="s">
        <v>153</v>
      </c>
      <c r="BE295" s="174">
        <f t="shared" si="84"/>
        <v>0</v>
      </c>
      <c r="BF295" s="174">
        <f t="shared" si="85"/>
        <v>0</v>
      </c>
      <c r="BG295" s="174">
        <f t="shared" si="86"/>
        <v>0</v>
      </c>
      <c r="BH295" s="174">
        <f t="shared" si="87"/>
        <v>0</v>
      </c>
      <c r="BI295" s="174">
        <f t="shared" si="88"/>
        <v>0</v>
      </c>
      <c r="BJ295" s="18" t="s">
        <v>86</v>
      </c>
      <c r="BK295" s="174">
        <f t="shared" si="89"/>
        <v>0</v>
      </c>
      <c r="BL295" s="18" t="s">
        <v>159</v>
      </c>
      <c r="BM295" s="173" t="s">
        <v>3080</v>
      </c>
    </row>
    <row r="296" spans="1:65" s="2" customFormat="1" ht="16.5" customHeight="1">
      <c r="A296" s="33"/>
      <c r="B296" s="161"/>
      <c r="C296" s="162" t="s">
        <v>1829</v>
      </c>
      <c r="D296" s="162" t="s">
        <v>155</v>
      </c>
      <c r="E296" s="163" t="s">
        <v>3081</v>
      </c>
      <c r="F296" s="164" t="s">
        <v>2761</v>
      </c>
      <c r="G296" s="165" t="s">
        <v>470</v>
      </c>
      <c r="H296" s="210"/>
      <c r="I296" s="167"/>
      <c r="J296" s="168">
        <f t="shared" si="80"/>
        <v>0</v>
      </c>
      <c r="K296" s="164" t="s">
        <v>1</v>
      </c>
      <c r="L296" s="34"/>
      <c r="M296" s="169" t="s">
        <v>1</v>
      </c>
      <c r="N296" s="170" t="s">
        <v>43</v>
      </c>
      <c r="O296" s="59"/>
      <c r="P296" s="171">
        <f t="shared" si="81"/>
        <v>0</v>
      </c>
      <c r="Q296" s="171">
        <v>0</v>
      </c>
      <c r="R296" s="171">
        <f t="shared" si="82"/>
        <v>0</v>
      </c>
      <c r="S296" s="171">
        <v>0</v>
      </c>
      <c r="T296" s="172">
        <f t="shared" si="83"/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73" t="s">
        <v>159</v>
      </c>
      <c r="AT296" s="173" t="s">
        <v>155</v>
      </c>
      <c r="AU296" s="173" t="s">
        <v>88</v>
      </c>
      <c r="AY296" s="18" t="s">
        <v>153</v>
      </c>
      <c r="BE296" s="174">
        <f t="shared" si="84"/>
        <v>0</v>
      </c>
      <c r="BF296" s="174">
        <f t="shared" si="85"/>
        <v>0</v>
      </c>
      <c r="BG296" s="174">
        <f t="shared" si="86"/>
        <v>0</v>
      </c>
      <c r="BH296" s="174">
        <f t="shared" si="87"/>
        <v>0</v>
      </c>
      <c r="BI296" s="174">
        <f t="shared" si="88"/>
        <v>0</v>
      </c>
      <c r="BJ296" s="18" t="s">
        <v>86</v>
      </c>
      <c r="BK296" s="174">
        <f t="shared" si="89"/>
        <v>0</v>
      </c>
      <c r="BL296" s="18" t="s">
        <v>159</v>
      </c>
      <c r="BM296" s="173" t="s">
        <v>3082</v>
      </c>
    </row>
    <row r="297" spans="1:65" s="12" customFormat="1" ht="22.8" customHeight="1">
      <c r="B297" s="148"/>
      <c r="D297" s="149" t="s">
        <v>77</v>
      </c>
      <c r="E297" s="159" t="s">
        <v>3083</v>
      </c>
      <c r="F297" s="159" t="s">
        <v>3084</v>
      </c>
      <c r="I297" s="151"/>
      <c r="J297" s="160">
        <f>BK297</f>
        <v>0</v>
      </c>
      <c r="L297" s="148"/>
      <c r="M297" s="153"/>
      <c r="N297" s="154"/>
      <c r="O297" s="154"/>
      <c r="P297" s="155">
        <f>SUM(P298:P309)</f>
        <v>0</v>
      </c>
      <c r="Q297" s="154"/>
      <c r="R297" s="155">
        <f>SUM(R298:R309)</f>
        <v>0</v>
      </c>
      <c r="S297" s="154"/>
      <c r="T297" s="156">
        <f>SUM(T298:T309)</f>
        <v>0</v>
      </c>
      <c r="AR297" s="149" t="s">
        <v>86</v>
      </c>
      <c r="AT297" s="157" t="s">
        <v>77</v>
      </c>
      <c r="AU297" s="157" t="s">
        <v>86</v>
      </c>
      <c r="AY297" s="149" t="s">
        <v>153</v>
      </c>
      <c r="BK297" s="158">
        <f>SUM(BK298:BK309)</f>
        <v>0</v>
      </c>
    </row>
    <row r="298" spans="1:65" s="2" customFormat="1" ht="24" customHeight="1">
      <c r="A298" s="33"/>
      <c r="B298" s="161"/>
      <c r="C298" s="162" t="s">
        <v>1833</v>
      </c>
      <c r="D298" s="162" t="s">
        <v>155</v>
      </c>
      <c r="E298" s="163" t="s">
        <v>3085</v>
      </c>
      <c r="F298" s="164" t="s">
        <v>3014</v>
      </c>
      <c r="G298" s="165" t="s">
        <v>505</v>
      </c>
      <c r="H298" s="166">
        <v>1</v>
      </c>
      <c r="I298" s="167"/>
      <c r="J298" s="168">
        <f t="shared" ref="J298:J309" si="90">ROUND(I298*H298,2)</f>
        <v>0</v>
      </c>
      <c r="K298" s="164" t="s">
        <v>1</v>
      </c>
      <c r="L298" s="34"/>
      <c r="M298" s="169" t="s">
        <v>1</v>
      </c>
      <c r="N298" s="170" t="s">
        <v>43</v>
      </c>
      <c r="O298" s="59"/>
      <c r="P298" s="171">
        <f t="shared" ref="P298:P309" si="91">O298*H298</f>
        <v>0</v>
      </c>
      <c r="Q298" s="171">
        <v>0</v>
      </c>
      <c r="R298" s="171">
        <f t="shared" ref="R298:R309" si="92">Q298*H298</f>
        <v>0</v>
      </c>
      <c r="S298" s="171">
        <v>0</v>
      </c>
      <c r="T298" s="172">
        <f t="shared" ref="T298:T309" si="93">S298*H298</f>
        <v>0</v>
      </c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R298" s="173" t="s">
        <v>159</v>
      </c>
      <c r="AT298" s="173" t="s">
        <v>155</v>
      </c>
      <c r="AU298" s="173" t="s">
        <v>88</v>
      </c>
      <c r="AY298" s="18" t="s">
        <v>153</v>
      </c>
      <c r="BE298" s="174">
        <f t="shared" ref="BE298:BE309" si="94">IF(N298="základní",J298,0)</f>
        <v>0</v>
      </c>
      <c r="BF298" s="174">
        <f t="shared" ref="BF298:BF309" si="95">IF(N298="snížená",J298,0)</f>
        <v>0</v>
      </c>
      <c r="BG298" s="174">
        <f t="shared" ref="BG298:BG309" si="96">IF(N298="zákl. přenesená",J298,0)</f>
        <v>0</v>
      </c>
      <c r="BH298" s="174">
        <f t="shared" ref="BH298:BH309" si="97">IF(N298="sníž. přenesená",J298,0)</f>
        <v>0</v>
      </c>
      <c r="BI298" s="174">
        <f t="shared" ref="BI298:BI309" si="98">IF(N298="nulová",J298,0)</f>
        <v>0</v>
      </c>
      <c r="BJ298" s="18" t="s">
        <v>86</v>
      </c>
      <c r="BK298" s="174">
        <f t="shared" ref="BK298:BK309" si="99">ROUND(I298*H298,2)</f>
        <v>0</v>
      </c>
      <c r="BL298" s="18" t="s">
        <v>159</v>
      </c>
      <c r="BM298" s="173" t="s">
        <v>3086</v>
      </c>
    </row>
    <row r="299" spans="1:65" s="2" customFormat="1" ht="16.5" customHeight="1">
      <c r="A299" s="33"/>
      <c r="B299" s="161"/>
      <c r="C299" s="162" t="s">
        <v>1837</v>
      </c>
      <c r="D299" s="162" t="s">
        <v>155</v>
      </c>
      <c r="E299" s="163" t="s">
        <v>3087</v>
      </c>
      <c r="F299" s="164" t="s">
        <v>3017</v>
      </c>
      <c r="G299" s="165" t="s">
        <v>505</v>
      </c>
      <c r="H299" s="166">
        <v>1</v>
      </c>
      <c r="I299" s="167"/>
      <c r="J299" s="168">
        <f t="shared" si="90"/>
        <v>0</v>
      </c>
      <c r="K299" s="164" t="s">
        <v>1</v>
      </c>
      <c r="L299" s="34"/>
      <c r="M299" s="169" t="s">
        <v>1</v>
      </c>
      <c r="N299" s="170" t="s">
        <v>43</v>
      </c>
      <c r="O299" s="59"/>
      <c r="P299" s="171">
        <f t="shared" si="91"/>
        <v>0</v>
      </c>
      <c r="Q299" s="171">
        <v>0</v>
      </c>
      <c r="R299" s="171">
        <f t="shared" si="92"/>
        <v>0</v>
      </c>
      <c r="S299" s="171">
        <v>0</v>
      </c>
      <c r="T299" s="172">
        <f t="shared" si="93"/>
        <v>0</v>
      </c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R299" s="173" t="s">
        <v>159</v>
      </c>
      <c r="AT299" s="173" t="s">
        <v>155</v>
      </c>
      <c r="AU299" s="173" t="s">
        <v>88</v>
      </c>
      <c r="AY299" s="18" t="s">
        <v>153</v>
      </c>
      <c r="BE299" s="174">
        <f t="shared" si="94"/>
        <v>0</v>
      </c>
      <c r="BF299" s="174">
        <f t="shared" si="95"/>
        <v>0</v>
      </c>
      <c r="BG299" s="174">
        <f t="shared" si="96"/>
        <v>0</v>
      </c>
      <c r="BH299" s="174">
        <f t="shared" si="97"/>
        <v>0</v>
      </c>
      <c r="BI299" s="174">
        <f t="shared" si="98"/>
        <v>0</v>
      </c>
      <c r="BJ299" s="18" t="s">
        <v>86</v>
      </c>
      <c r="BK299" s="174">
        <f t="shared" si="99"/>
        <v>0</v>
      </c>
      <c r="BL299" s="18" t="s">
        <v>159</v>
      </c>
      <c r="BM299" s="173" t="s">
        <v>3088</v>
      </c>
    </row>
    <row r="300" spans="1:65" s="2" customFormat="1" ht="16.5" customHeight="1">
      <c r="A300" s="33"/>
      <c r="B300" s="161"/>
      <c r="C300" s="162" t="s">
        <v>1841</v>
      </c>
      <c r="D300" s="162" t="s">
        <v>155</v>
      </c>
      <c r="E300" s="163" t="s">
        <v>3089</v>
      </c>
      <c r="F300" s="164" t="s">
        <v>3020</v>
      </c>
      <c r="G300" s="165" t="s">
        <v>505</v>
      </c>
      <c r="H300" s="166">
        <v>1</v>
      </c>
      <c r="I300" s="167"/>
      <c r="J300" s="168">
        <f t="shared" si="90"/>
        <v>0</v>
      </c>
      <c r="K300" s="164" t="s">
        <v>1</v>
      </c>
      <c r="L300" s="34"/>
      <c r="M300" s="169" t="s">
        <v>1</v>
      </c>
      <c r="N300" s="170" t="s">
        <v>43</v>
      </c>
      <c r="O300" s="59"/>
      <c r="P300" s="171">
        <f t="shared" si="91"/>
        <v>0</v>
      </c>
      <c r="Q300" s="171">
        <v>0</v>
      </c>
      <c r="R300" s="171">
        <f t="shared" si="92"/>
        <v>0</v>
      </c>
      <c r="S300" s="171">
        <v>0</v>
      </c>
      <c r="T300" s="172">
        <f t="shared" si="93"/>
        <v>0</v>
      </c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R300" s="173" t="s">
        <v>159</v>
      </c>
      <c r="AT300" s="173" t="s">
        <v>155</v>
      </c>
      <c r="AU300" s="173" t="s">
        <v>88</v>
      </c>
      <c r="AY300" s="18" t="s">
        <v>153</v>
      </c>
      <c r="BE300" s="174">
        <f t="shared" si="94"/>
        <v>0</v>
      </c>
      <c r="BF300" s="174">
        <f t="shared" si="95"/>
        <v>0</v>
      </c>
      <c r="BG300" s="174">
        <f t="shared" si="96"/>
        <v>0</v>
      </c>
      <c r="BH300" s="174">
        <f t="shared" si="97"/>
        <v>0</v>
      </c>
      <c r="BI300" s="174">
        <f t="shared" si="98"/>
        <v>0</v>
      </c>
      <c r="BJ300" s="18" t="s">
        <v>86</v>
      </c>
      <c r="BK300" s="174">
        <f t="shared" si="99"/>
        <v>0</v>
      </c>
      <c r="BL300" s="18" t="s">
        <v>159</v>
      </c>
      <c r="BM300" s="173" t="s">
        <v>3090</v>
      </c>
    </row>
    <row r="301" spans="1:65" s="2" customFormat="1" ht="16.5" customHeight="1">
      <c r="A301" s="33"/>
      <c r="B301" s="161"/>
      <c r="C301" s="162" t="s">
        <v>1843</v>
      </c>
      <c r="D301" s="162" t="s">
        <v>155</v>
      </c>
      <c r="E301" s="163" t="s">
        <v>3091</v>
      </c>
      <c r="F301" s="164" t="s">
        <v>3028</v>
      </c>
      <c r="G301" s="165" t="s">
        <v>505</v>
      </c>
      <c r="H301" s="166">
        <v>1</v>
      </c>
      <c r="I301" s="167"/>
      <c r="J301" s="168">
        <f t="shared" si="90"/>
        <v>0</v>
      </c>
      <c r="K301" s="164" t="s">
        <v>1</v>
      </c>
      <c r="L301" s="34"/>
      <c r="M301" s="169" t="s">
        <v>1</v>
      </c>
      <c r="N301" s="170" t="s">
        <v>43</v>
      </c>
      <c r="O301" s="59"/>
      <c r="P301" s="171">
        <f t="shared" si="91"/>
        <v>0</v>
      </c>
      <c r="Q301" s="171">
        <v>0</v>
      </c>
      <c r="R301" s="171">
        <f t="shared" si="92"/>
        <v>0</v>
      </c>
      <c r="S301" s="171">
        <v>0</v>
      </c>
      <c r="T301" s="172">
        <f t="shared" si="93"/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159</v>
      </c>
      <c r="AT301" s="173" t="s">
        <v>155</v>
      </c>
      <c r="AU301" s="173" t="s">
        <v>88</v>
      </c>
      <c r="AY301" s="18" t="s">
        <v>153</v>
      </c>
      <c r="BE301" s="174">
        <f t="shared" si="94"/>
        <v>0</v>
      </c>
      <c r="BF301" s="174">
        <f t="shared" si="95"/>
        <v>0</v>
      </c>
      <c r="BG301" s="174">
        <f t="shared" si="96"/>
        <v>0</v>
      </c>
      <c r="BH301" s="174">
        <f t="shared" si="97"/>
        <v>0</v>
      </c>
      <c r="BI301" s="174">
        <f t="shared" si="98"/>
        <v>0</v>
      </c>
      <c r="BJ301" s="18" t="s">
        <v>86</v>
      </c>
      <c r="BK301" s="174">
        <f t="shared" si="99"/>
        <v>0</v>
      </c>
      <c r="BL301" s="18" t="s">
        <v>159</v>
      </c>
      <c r="BM301" s="173" t="s">
        <v>3092</v>
      </c>
    </row>
    <row r="302" spans="1:65" s="2" customFormat="1" ht="16.5" customHeight="1">
      <c r="A302" s="33"/>
      <c r="B302" s="161"/>
      <c r="C302" s="162" t="s">
        <v>1850</v>
      </c>
      <c r="D302" s="162" t="s">
        <v>155</v>
      </c>
      <c r="E302" s="163" t="s">
        <v>3093</v>
      </c>
      <c r="F302" s="164" t="s">
        <v>3031</v>
      </c>
      <c r="G302" s="165" t="s">
        <v>505</v>
      </c>
      <c r="H302" s="166">
        <v>9</v>
      </c>
      <c r="I302" s="167"/>
      <c r="J302" s="168">
        <f t="shared" si="90"/>
        <v>0</v>
      </c>
      <c r="K302" s="164" t="s">
        <v>1</v>
      </c>
      <c r="L302" s="34"/>
      <c r="M302" s="169" t="s">
        <v>1</v>
      </c>
      <c r="N302" s="170" t="s">
        <v>43</v>
      </c>
      <c r="O302" s="59"/>
      <c r="P302" s="171">
        <f t="shared" si="91"/>
        <v>0</v>
      </c>
      <c r="Q302" s="171">
        <v>0</v>
      </c>
      <c r="R302" s="171">
        <f t="shared" si="92"/>
        <v>0</v>
      </c>
      <c r="S302" s="171">
        <v>0</v>
      </c>
      <c r="T302" s="172">
        <f t="shared" si="93"/>
        <v>0</v>
      </c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R302" s="173" t="s">
        <v>159</v>
      </c>
      <c r="AT302" s="173" t="s">
        <v>155</v>
      </c>
      <c r="AU302" s="173" t="s">
        <v>88</v>
      </c>
      <c r="AY302" s="18" t="s">
        <v>153</v>
      </c>
      <c r="BE302" s="174">
        <f t="shared" si="94"/>
        <v>0</v>
      </c>
      <c r="BF302" s="174">
        <f t="shared" si="95"/>
        <v>0</v>
      </c>
      <c r="BG302" s="174">
        <f t="shared" si="96"/>
        <v>0</v>
      </c>
      <c r="BH302" s="174">
        <f t="shared" si="97"/>
        <v>0</v>
      </c>
      <c r="BI302" s="174">
        <f t="shared" si="98"/>
        <v>0</v>
      </c>
      <c r="BJ302" s="18" t="s">
        <v>86</v>
      </c>
      <c r="BK302" s="174">
        <f t="shared" si="99"/>
        <v>0</v>
      </c>
      <c r="BL302" s="18" t="s">
        <v>159</v>
      </c>
      <c r="BM302" s="173" t="s">
        <v>3094</v>
      </c>
    </row>
    <row r="303" spans="1:65" s="2" customFormat="1" ht="16.5" customHeight="1">
      <c r="A303" s="33"/>
      <c r="B303" s="161"/>
      <c r="C303" s="162" t="s">
        <v>1854</v>
      </c>
      <c r="D303" s="162" t="s">
        <v>155</v>
      </c>
      <c r="E303" s="163" t="s">
        <v>3095</v>
      </c>
      <c r="F303" s="164" t="s">
        <v>3034</v>
      </c>
      <c r="G303" s="165" t="s">
        <v>505</v>
      </c>
      <c r="H303" s="166">
        <v>9</v>
      </c>
      <c r="I303" s="167"/>
      <c r="J303" s="168">
        <f t="shared" si="90"/>
        <v>0</v>
      </c>
      <c r="K303" s="164" t="s">
        <v>1</v>
      </c>
      <c r="L303" s="34"/>
      <c r="M303" s="169" t="s">
        <v>1</v>
      </c>
      <c r="N303" s="170" t="s">
        <v>43</v>
      </c>
      <c r="O303" s="59"/>
      <c r="P303" s="171">
        <f t="shared" si="91"/>
        <v>0</v>
      </c>
      <c r="Q303" s="171">
        <v>0</v>
      </c>
      <c r="R303" s="171">
        <f t="shared" si="92"/>
        <v>0</v>
      </c>
      <c r="S303" s="171">
        <v>0</v>
      </c>
      <c r="T303" s="172">
        <f t="shared" si="93"/>
        <v>0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R303" s="173" t="s">
        <v>159</v>
      </c>
      <c r="AT303" s="173" t="s">
        <v>155</v>
      </c>
      <c r="AU303" s="173" t="s">
        <v>88</v>
      </c>
      <c r="AY303" s="18" t="s">
        <v>153</v>
      </c>
      <c r="BE303" s="174">
        <f t="shared" si="94"/>
        <v>0</v>
      </c>
      <c r="BF303" s="174">
        <f t="shared" si="95"/>
        <v>0</v>
      </c>
      <c r="BG303" s="174">
        <f t="shared" si="96"/>
        <v>0</v>
      </c>
      <c r="BH303" s="174">
        <f t="shared" si="97"/>
        <v>0</v>
      </c>
      <c r="BI303" s="174">
        <f t="shared" si="98"/>
        <v>0</v>
      </c>
      <c r="BJ303" s="18" t="s">
        <v>86</v>
      </c>
      <c r="BK303" s="174">
        <f t="shared" si="99"/>
        <v>0</v>
      </c>
      <c r="BL303" s="18" t="s">
        <v>159</v>
      </c>
      <c r="BM303" s="173" t="s">
        <v>3096</v>
      </c>
    </row>
    <row r="304" spans="1:65" s="2" customFormat="1" ht="16.5" customHeight="1">
      <c r="A304" s="33"/>
      <c r="B304" s="161"/>
      <c r="C304" s="162" t="s">
        <v>1860</v>
      </c>
      <c r="D304" s="162" t="s">
        <v>155</v>
      </c>
      <c r="E304" s="163" t="s">
        <v>3097</v>
      </c>
      <c r="F304" s="164" t="s">
        <v>3037</v>
      </c>
      <c r="G304" s="165" t="s">
        <v>505</v>
      </c>
      <c r="H304" s="166">
        <v>4</v>
      </c>
      <c r="I304" s="167"/>
      <c r="J304" s="168">
        <f t="shared" si="90"/>
        <v>0</v>
      </c>
      <c r="K304" s="164" t="s">
        <v>1</v>
      </c>
      <c r="L304" s="34"/>
      <c r="M304" s="169" t="s">
        <v>1</v>
      </c>
      <c r="N304" s="170" t="s">
        <v>43</v>
      </c>
      <c r="O304" s="59"/>
      <c r="P304" s="171">
        <f t="shared" si="91"/>
        <v>0</v>
      </c>
      <c r="Q304" s="171">
        <v>0</v>
      </c>
      <c r="R304" s="171">
        <f t="shared" si="92"/>
        <v>0</v>
      </c>
      <c r="S304" s="171">
        <v>0</v>
      </c>
      <c r="T304" s="172">
        <f t="shared" si="93"/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173" t="s">
        <v>159</v>
      </c>
      <c r="AT304" s="173" t="s">
        <v>155</v>
      </c>
      <c r="AU304" s="173" t="s">
        <v>88</v>
      </c>
      <c r="AY304" s="18" t="s">
        <v>153</v>
      </c>
      <c r="BE304" s="174">
        <f t="shared" si="94"/>
        <v>0</v>
      </c>
      <c r="BF304" s="174">
        <f t="shared" si="95"/>
        <v>0</v>
      </c>
      <c r="BG304" s="174">
        <f t="shared" si="96"/>
        <v>0</v>
      </c>
      <c r="BH304" s="174">
        <f t="shared" si="97"/>
        <v>0</v>
      </c>
      <c r="BI304" s="174">
        <f t="shared" si="98"/>
        <v>0</v>
      </c>
      <c r="BJ304" s="18" t="s">
        <v>86</v>
      </c>
      <c r="BK304" s="174">
        <f t="shared" si="99"/>
        <v>0</v>
      </c>
      <c r="BL304" s="18" t="s">
        <v>159</v>
      </c>
      <c r="BM304" s="173" t="s">
        <v>3098</v>
      </c>
    </row>
    <row r="305" spans="1:65" s="2" customFormat="1" ht="16.5" customHeight="1">
      <c r="A305" s="33"/>
      <c r="B305" s="161"/>
      <c r="C305" s="162" t="s">
        <v>1866</v>
      </c>
      <c r="D305" s="162" t="s">
        <v>155</v>
      </c>
      <c r="E305" s="163" t="s">
        <v>3099</v>
      </c>
      <c r="F305" s="164" t="s">
        <v>3040</v>
      </c>
      <c r="G305" s="165" t="s">
        <v>505</v>
      </c>
      <c r="H305" s="166">
        <v>1</v>
      </c>
      <c r="I305" s="167"/>
      <c r="J305" s="168">
        <f t="shared" si="90"/>
        <v>0</v>
      </c>
      <c r="K305" s="164" t="s">
        <v>1</v>
      </c>
      <c r="L305" s="34"/>
      <c r="M305" s="169" t="s">
        <v>1</v>
      </c>
      <c r="N305" s="170" t="s">
        <v>43</v>
      </c>
      <c r="O305" s="59"/>
      <c r="P305" s="171">
        <f t="shared" si="91"/>
        <v>0</v>
      </c>
      <c r="Q305" s="171">
        <v>0</v>
      </c>
      <c r="R305" s="171">
        <f t="shared" si="92"/>
        <v>0</v>
      </c>
      <c r="S305" s="171">
        <v>0</v>
      </c>
      <c r="T305" s="172">
        <f t="shared" si="93"/>
        <v>0</v>
      </c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R305" s="173" t="s">
        <v>159</v>
      </c>
      <c r="AT305" s="173" t="s">
        <v>155</v>
      </c>
      <c r="AU305" s="173" t="s">
        <v>88</v>
      </c>
      <c r="AY305" s="18" t="s">
        <v>153</v>
      </c>
      <c r="BE305" s="174">
        <f t="shared" si="94"/>
        <v>0</v>
      </c>
      <c r="BF305" s="174">
        <f t="shared" si="95"/>
        <v>0</v>
      </c>
      <c r="BG305" s="174">
        <f t="shared" si="96"/>
        <v>0</v>
      </c>
      <c r="BH305" s="174">
        <f t="shared" si="97"/>
        <v>0</v>
      </c>
      <c r="BI305" s="174">
        <f t="shared" si="98"/>
        <v>0</v>
      </c>
      <c r="BJ305" s="18" t="s">
        <v>86</v>
      </c>
      <c r="BK305" s="174">
        <f t="shared" si="99"/>
        <v>0</v>
      </c>
      <c r="BL305" s="18" t="s">
        <v>159</v>
      </c>
      <c r="BM305" s="173" t="s">
        <v>3100</v>
      </c>
    </row>
    <row r="306" spans="1:65" s="2" customFormat="1" ht="16.5" customHeight="1">
      <c r="A306" s="33"/>
      <c r="B306" s="161"/>
      <c r="C306" s="162" t="s">
        <v>1868</v>
      </c>
      <c r="D306" s="162" t="s">
        <v>155</v>
      </c>
      <c r="E306" s="163" t="s">
        <v>3101</v>
      </c>
      <c r="F306" s="164" t="s">
        <v>3043</v>
      </c>
      <c r="G306" s="165" t="s">
        <v>505</v>
      </c>
      <c r="H306" s="166">
        <v>1</v>
      </c>
      <c r="I306" s="167"/>
      <c r="J306" s="168">
        <f t="shared" si="90"/>
        <v>0</v>
      </c>
      <c r="K306" s="164" t="s">
        <v>1</v>
      </c>
      <c r="L306" s="34"/>
      <c r="M306" s="169" t="s">
        <v>1</v>
      </c>
      <c r="N306" s="170" t="s">
        <v>43</v>
      </c>
      <c r="O306" s="59"/>
      <c r="P306" s="171">
        <f t="shared" si="91"/>
        <v>0</v>
      </c>
      <c r="Q306" s="171">
        <v>0</v>
      </c>
      <c r="R306" s="171">
        <f t="shared" si="92"/>
        <v>0</v>
      </c>
      <c r="S306" s="171">
        <v>0</v>
      </c>
      <c r="T306" s="172">
        <f t="shared" si="93"/>
        <v>0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173" t="s">
        <v>159</v>
      </c>
      <c r="AT306" s="173" t="s">
        <v>155</v>
      </c>
      <c r="AU306" s="173" t="s">
        <v>88</v>
      </c>
      <c r="AY306" s="18" t="s">
        <v>153</v>
      </c>
      <c r="BE306" s="174">
        <f t="shared" si="94"/>
        <v>0</v>
      </c>
      <c r="BF306" s="174">
        <f t="shared" si="95"/>
        <v>0</v>
      </c>
      <c r="BG306" s="174">
        <f t="shared" si="96"/>
        <v>0</v>
      </c>
      <c r="BH306" s="174">
        <f t="shared" si="97"/>
        <v>0</v>
      </c>
      <c r="BI306" s="174">
        <f t="shared" si="98"/>
        <v>0</v>
      </c>
      <c r="BJ306" s="18" t="s">
        <v>86</v>
      </c>
      <c r="BK306" s="174">
        <f t="shared" si="99"/>
        <v>0</v>
      </c>
      <c r="BL306" s="18" t="s">
        <v>159</v>
      </c>
      <c r="BM306" s="173" t="s">
        <v>3102</v>
      </c>
    </row>
    <row r="307" spans="1:65" s="2" customFormat="1" ht="16.5" customHeight="1">
      <c r="A307" s="33"/>
      <c r="B307" s="161"/>
      <c r="C307" s="162" t="s">
        <v>1874</v>
      </c>
      <c r="D307" s="162" t="s">
        <v>155</v>
      </c>
      <c r="E307" s="163" t="s">
        <v>3103</v>
      </c>
      <c r="F307" s="164" t="s">
        <v>3046</v>
      </c>
      <c r="G307" s="165" t="s">
        <v>505</v>
      </c>
      <c r="H307" s="166">
        <v>2</v>
      </c>
      <c r="I307" s="167"/>
      <c r="J307" s="168">
        <f t="shared" si="90"/>
        <v>0</v>
      </c>
      <c r="K307" s="164" t="s">
        <v>1</v>
      </c>
      <c r="L307" s="34"/>
      <c r="M307" s="169" t="s">
        <v>1</v>
      </c>
      <c r="N307" s="170" t="s">
        <v>43</v>
      </c>
      <c r="O307" s="59"/>
      <c r="P307" s="171">
        <f t="shared" si="91"/>
        <v>0</v>
      </c>
      <c r="Q307" s="171">
        <v>0</v>
      </c>
      <c r="R307" s="171">
        <f t="shared" si="92"/>
        <v>0</v>
      </c>
      <c r="S307" s="171">
        <v>0</v>
      </c>
      <c r="T307" s="172">
        <f t="shared" si="93"/>
        <v>0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R307" s="173" t="s">
        <v>159</v>
      </c>
      <c r="AT307" s="173" t="s">
        <v>155</v>
      </c>
      <c r="AU307" s="173" t="s">
        <v>88</v>
      </c>
      <c r="AY307" s="18" t="s">
        <v>153</v>
      </c>
      <c r="BE307" s="174">
        <f t="shared" si="94"/>
        <v>0</v>
      </c>
      <c r="BF307" s="174">
        <f t="shared" si="95"/>
        <v>0</v>
      </c>
      <c r="BG307" s="174">
        <f t="shared" si="96"/>
        <v>0</v>
      </c>
      <c r="BH307" s="174">
        <f t="shared" si="97"/>
        <v>0</v>
      </c>
      <c r="BI307" s="174">
        <f t="shared" si="98"/>
        <v>0</v>
      </c>
      <c r="BJ307" s="18" t="s">
        <v>86</v>
      </c>
      <c r="BK307" s="174">
        <f t="shared" si="99"/>
        <v>0</v>
      </c>
      <c r="BL307" s="18" t="s">
        <v>159</v>
      </c>
      <c r="BM307" s="173" t="s">
        <v>3104</v>
      </c>
    </row>
    <row r="308" spans="1:65" s="2" customFormat="1" ht="16.5" customHeight="1">
      <c r="A308" s="33"/>
      <c r="B308" s="161"/>
      <c r="C308" s="162" t="s">
        <v>1880</v>
      </c>
      <c r="D308" s="162" t="s">
        <v>155</v>
      </c>
      <c r="E308" s="163" t="s">
        <v>3105</v>
      </c>
      <c r="F308" s="164" t="s">
        <v>3106</v>
      </c>
      <c r="G308" s="165" t="s">
        <v>505</v>
      </c>
      <c r="H308" s="166">
        <v>1</v>
      </c>
      <c r="I308" s="167"/>
      <c r="J308" s="168">
        <f t="shared" si="90"/>
        <v>0</v>
      </c>
      <c r="K308" s="164" t="s">
        <v>1</v>
      </c>
      <c r="L308" s="34"/>
      <c r="M308" s="169" t="s">
        <v>1</v>
      </c>
      <c r="N308" s="170" t="s">
        <v>43</v>
      </c>
      <c r="O308" s="59"/>
      <c r="P308" s="171">
        <f t="shared" si="91"/>
        <v>0</v>
      </c>
      <c r="Q308" s="171">
        <v>0</v>
      </c>
      <c r="R308" s="171">
        <f t="shared" si="92"/>
        <v>0</v>
      </c>
      <c r="S308" s="171">
        <v>0</v>
      </c>
      <c r="T308" s="172">
        <f t="shared" si="93"/>
        <v>0</v>
      </c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R308" s="173" t="s">
        <v>159</v>
      </c>
      <c r="AT308" s="173" t="s">
        <v>155</v>
      </c>
      <c r="AU308" s="173" t="s">
        <v>88</v>
      </c>
      <c r="AY308" s="18" t="s">
        <v>153</v>
      </c>
      <c r="BE308" s="174">
        <f t="shared" si="94"/>
        <v>0</v>
      </c>
      <c r="BF308" s="174">
        <f t="shared" si="95"/>
        <v>0</v>
      </c>
      <c r="BG308" s="174">
        <f t="shared" si="96"/>
        <v>0</v>
      </c>
      <c r="BH308" s="174">
        <f t="shared" si="97"/>
        <v>0</v>
      </c>
      <c r="BI308" s="174">
        <f t="shared" si="98"/>
        <v>0</v>
      </c>
      <c r="BJ308" s="18" t="s">
        <v>86</v>
      </c>
      <c r="BK308" s="174">
        <f t="shared" si="99"/>
        <v>0</v>
      </c>
      <c r="BL308" s="18" t="s">
        <v>159</v>
      </c>
      <c r="BM308" s="173" t="s">
        <v>3107</v>
      </c>
    </row>
    <row r="309" spans="1:65" s="2" customFormat="1" ht="16.5" customHeight="1">
      <c r="A309" s="33"/>
      <c r="B309" s="161"/>
      <c r="C309" s="162" t="s">
        <v>1885</v>
      </c>
      <c r="D309" s="162" t="s">
        <v>155</v>
      </c>
      <c r="E309" s="163" t="s">
        <v>3108</v>
      </c>
      <c r="F309" s="164" t="s">
        <v>2761</v>
      </c>
      <c r="G309" s="165" t="s">
        <v>470</v>
      </c>
      <c r="H309" s="210"/>
      <c r="I309" s="167"/>
      <c r="J309" s="168">
        <f t="shared" si="90"/>
        <v>0</v>
      </c>
      <c r="K309" s="164" t="s">
        <v>1</v>
      </c>
      <c r="L309" s="34"/>
      <c r="M309" s="169" t="s">
        <v>1</v>
      </c>
      <c r="N309" s="170" t="s">
        <v>43</v>
      </c>
      <c r="O309" s="59"/>
      <c r="P309" s="171">
        <f t="shared" si="91"/>
        <v>0</v>
      </c>
      <c r="Q309" s="171">
        <v>0</v>
      </c>
      <c r="R309" s="171">
        <f t="shared" si="92"/>
        <v>0</v>
      </c>
      <c r="S309" s="171">
        <v>0</v>
      </c>
      <c r="T309" s="172">
        <f t="shared" si="93"/>
        <v>0</v>
      </c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R309" s="173" t="s">
        <v>159</v>
      </c>
      <c r="AT309" s="173" t="s">
        <v>155</v>
      </c>
      <c r="AU309" s="173" t="s">
        <v>88</v>
      </c>
      <c r="AY309" s="18" t="s">
        <v>153</v>
      </c>
      <c r="BE309" s="174">
        <f t="shared" si="94"/>
        <v>0</v>
      </c>
      <c r="BF309" s="174">
        <f t="shared" si="95"/>
        <v>0</v>
      </c>
      <c r="BG309" s="174">
        <f t="shared" si="96"/>
        <v>0</v>
      </c>
      <c r="BH309" s="174">
        <f t="shared" si="97"/>
        <v>0</v>
      </c>
      <c r="BI309" s="174">
        <f t="shared" si="98"/>
        <v>0</v>
      </c>
      <c r="BJ309" s="18" t="s">
        <v>86</v>
      </c>
      <c r="BK309" s="174">
        <f t="shared" si="99"/>
        <v>0</v>
      </c>
      <c r="BL309" s="18" t="s">
        <v>159</v>
      </c>
      <c r="BM309" s="173" t="s">
        <v>3109</v>
      </c>
    </row>
    <row r="310" spans="1:65" s="12" customFormat="1" ht="22.8" customHeight="1">
      <c r="B310" s="148"/>
      <c r="D310" s="149" t="s">
        <v>77</v>
      </c>
      <c r="E310" s="159" t="s">
        <v>3110</v>
      </c>
      <c r="F310" s="159" t="s">
        <v>3111</v>
      </c>
      <c r="I310" s="151"/>
      <c r="J310" s="160">
        <f>BK310</f>
        <v>0</v>
      </c>
      <c r="L310" s="148"/>
      <c r="M310" s="153"/>
      <c r="N310" s="154"/>
      <c r="O310" s="154"/>
      <c r="P310" s="155">
        <f>SUM(P311:P323)</f>
        <v>0</v>
      </c>
      <c r="Q310" s="154"/>
      <c r="R310" s="155">
        <f>SUM(R311:R323)</f>
        <v>0</v>
      </c>
      <c r="S310" s="154"/>
      <c r="T310" s="156">
        <f>SUM(T311:T323)</f>
        <v>0</v>
      </c>
      <c r="AR310" s="149" t="s">
        <v>86</v>
      </c>
      <c r="AT310" s="157" t="s">
        <v>77</v>
      </c>
      <c r="AU310" s="157" t="s">
        <v>86</v>
      </c>
      <c r="AY310" s="149" t="s">
        <v>153</v>
      </c>
      <c r="BK310" s="158">
        <f>SUM(BK311:BK323)</f>
        <v>0</v>
      </c>
    </row>
    <row r="311" spans="1:65" s="2" customFormat="1" ht="24" customHeight="1">
      <c r="A311" s="33"/>
      <c r="B311" s="161"/>
      <c r="C311" s="162" t="s">
        <v>1889</v>
      </c>
      <c r="D311" s="162" t="s">
        <v>155</v>
      </c>
      <c r="E311" s="163" t="s">
        <v>3112</v>
      </c>
      <c r="F311" s="164" t="s">
        <v>3014</v>
      </c>
      <c r="G311" s="165" t="s">
        <v>505</v>
      </c>
      <c r="H311" s="166">
        <v>1</v>
      </c>
      <c r="I311" s="167"/>
      <c r="J311" s="168">
        <f t="shared" ref="J311:J323" si="100">ROUND(I311*H311,2)</f>
        <v>0</v>
      </c>
      <c r="K311" s="164" t="s">
        <v>1</v>
      </c>
      <c r="L311" s="34"/>
      <c r="M311" s="169" t="s">
        <v>1</v>
      </c>
      <c r="N311" s="170" t="s">
        <v>43</v>
      </c>
      <c r="O311" s="59"/>
      <c r="P311" s="171">
        <f t="shared" ref="P311:P323" si="101">O311*H311</f>
        <v>0</v>
      </c>
      <c r="Q311" s="171">
        <v>0</v>
      </c>
      <c r="R311" s="171">
        <f t="shared" ref="R311:R323" si="102">Q311*H311</f>
        <v>0</v>
      </c>
      <c r="S311" s="171">
        <v>0</v>
      </c>
      <c r="T311" s="172">
        <f t="shared" ref="T311:T323" si="103">S311*H311</f>
        <v>0</v>
      </c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R311" s="173" t="s">
        <v>159</v>
      </c>
      <c r="AT311" s="173" t="s">
        <v>155</v>
      </c>
      <c r="AU311" s="173" t="s">
        <v>88</v>
      </c>
      <c r="AY311" s="18" t="s">
        <v>153</v>
      </c>
      <c r="BE311" s="174">
        <f t="shared" ref="BE311:BE323" si="104">IF(N311="základní",J311,0)</f>
        <v>0</v>
      </c>
      <c r="BF311" s="174">
        <f t="shared" ref="BF311:BF323" si="105">IF(N311="snížená",J311,0)</f>
        <v>0</v>
      </c>
      <c r="BG311" s="174">
        <f t="shared" ref="BG311:BG323" si="106">IF(N311="zákl. přenesená",J311,0)</f>
        <v>0</v>
      </c>
      <c r="BH311" s="174">
        <f t="shared" ref="BH311:BH323" si="107">IF(N311="sníž. přenesená",J311,0)</f>
        <v>0</v>
      </c>
      <c r="BI311" s="174">
        <f t="shared" ref="BI311:BI323" si="108">IF(N311="nulová",J311,0)</f>
        <v>0</v>
      </c>
      <c r="BJ311" s="18" t="s">
        <v>86</v>
      </c>
      <c r="BK311" s="174">
        <f t="shared" ref="BK311:BK323" si="109">ROUND(I311*H311,2)</f>
        <v>0</v>
      </c>
      <c r="BL311" s="18" t="s">
        <v>159</v>
      </c>
      <c r="BM311" s="173" t="s">
        <v>3113</v>
      </c>
    </row>
    <row r="312" spans="1:65" s="2" customFormat="1" ht="16.5" customHeight="1">
      <c r="A312" s="33"/>
      <c r="B312" s="161"/>
      <c r="C312" s="162" t="s">
        <v>1893</v>
      </c>
      <c r="D312" s="162" t="s">
        <v>155</v>
      </c>
      <c r="E312" s="163" t="s">
        <v>3114</v>
      </c>
      <c r="F312" s="164" t="s">
        <v>3017</v>
      </c>
      <c r="G312" s="165" t="s">
        <v>505</v>
      </c>
      <c r="H312" s="166">
        <v>1</v>
      </c>
      <c r="I312" s="167"/>
      <c r="J312" s="168">
        <f t="shared" si="100"/>
        <v>0</v>
      </c>
      <c r="K312" s="164" t="s">
        <v>1</v>
      </c>
      <c r="L312" s="34"/>
      <c r="M312" s="169" t="s">
        <v>1</v>
      </c>
      <c r="N312" s="170" t="s">
        <v>43</v>
      </c>
      <c r="O312" s="59"/>
      <c r="P312" s="171">
        <f t="shared" si="101"/>
        <v>0</v>
      </c>
      <c r="Q312" s="171">
        <v>0</v>
      </c>
      <c r="R312" s="171">
        <f t="shared" si="102"/>
        <v>0</v>
      </c>
      <c r="S312" s="171">
        <v>0</v>
      </c>
      <c r="T312" s="172">
        <f t="shared" si="103"/>
        <v>0</v>
      </c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R312" s="173" t="s">
        <v>159</v>
      </c>
      <c r="AT312" s="173" t="s">
        <v>155</v>
      </c>
      <c r="AU312" s="173" t="s">
        <v>88</v>
      </c>
      <c r="AY312" s="18" t="s">
        <v>153</v>
      </c>
      <c r="BE312" s="174">
        <f t="shared" si="104"/>
        <v>0</v>
      </c>
      <c r="BF312" s="174">
        <f t="shared" si="105"/>
        <v>0</v>
      </c>
      <c r="BG312" s="174">
        <f t="shared" si="106"/>
        <v>0</v>
      </c>
      <c r="BH312" s="174">
        <f t="shared" si="107"/>
        <v>0</v>
      </c>
      <c r="BI312" s="174">
        <f t="shared" si="108"/>
        <v>0</v>
      </c>
      <c r="BJ312" s="18" t="s">
        <v>86</v>
      </c>
      <c r="BK312" s="174">
        <f t="shared" si="109"/>
        <v>0</v>
      </c>
      <c r="BL312" s="18" t="s">
        <v>159</v>
      </c>
      <c r="BM312" s="173" t="s">
        <v>3115</v>
      </c>
    </row>
    <row r="313" spans="1:65" s="2" customFormat="1" ht="16.5" customHeight="1">
      <c r="A313" s="33"/>
      <c r="B313" s="161"/>
      <c r="C313" s="162" t="s">
        <v>1899</v>
      </c>
      <c r="D313" s="162" t="s">
        <v>155</v>
      </c>
      <c r="E313" s="163" t="s">
        <v>3116</v>
      </c>
      <c r="F313" s="164" t="s">
        <v>3020</v>
      </c>
      <c r="G313" s="165" t="s">
        <v>505</v>
      </c>
      <c r="H313" s="166">
        <v>1</v>
      </c>
      <c r="I313" s="167"/>
      <c r="J313" s="168">
        <f t="shared" si="100"/>
        <v>0</v>
      </c>
      <c r="K313" s="164" t="s">
        <v>1</v>
      </c>
      <c r="L313" s="34"/>
      <c r="M313" s="169" t="s">
        <v>1</v>
      </c>
      <c r="N313" s="170" t="s">
        <v>43</v>
      </c>
      <c r="O313" s="59"/>
      <c r="P313" s="171">
        <f t="shared" si="101"/>
        <v>0</v>
      </c>
      <c r="Q313" s="171">
        <v>0</v>
      </c>
      <c r="R313" s="171">
        <f t="shared" si="102"/>
        <v>0</v>
      </c>
      <c r="S313" s="171">
        <v>0</v>
      </c>
      <c r="T313" s="172">
        <f t="shared" si="103"/>
        <v>0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R313" s="173" t="s">
        <v>159</v>
      </c>
      <c r="AT313" s="173" t="s">
        <v>155</v>
      </c>
      <c r="AU313" s="173" t="s">
        <v>88</v>
      </c>
      <c r="AY313" s="18" t="s">
        <v>153</v>
      </c>
      <c r="BE313" s="174">
        <f t="shared" si="104"/>
        <v>0</v>
      </c>
      <c r="BF313" s="174">
        <f t="shared" si="105"/>
        <v>0</v>
      </c>
      <c r="BG313" s="174">
        <f t="shared" si="106"/>
        <v>0</v>
      </c>
      <c r="BH313" s="174">
        <f t="shared" si="107"/>
        <v>0</v>
      </c>
      <c r="BI313" s="174">
        <f t="shared" si="108"/>
        <v>0</v>
      </c>
      <c r="BJ313" s="18" t="s">
        <v>86</v>
      </c>
      <c r="BK313" s="174">
        <f t="shared" si="109"/>
        <v>0</v>
      </c>
      <c r="BL313" s="18" t="s">
        <v>159</v>
      </c>
      <c r="BM313" s="173" t="s">
        <v>3117</v>
      </c>
    </row>
    <row r="314" spans="1:65" s="2" customFormat="1" ht="16.5" customHeight="1">
      <c r="A314" s="33"/>
      <c r="B314" s="161"/>
      <c r="C314" s="162" t="s">
        <v>1903</v>
      </c>
      <c r="D314" s="162" t="s">
        <v>155</v>
      </c>
      <c r="E314" s="163" t="s">
        <v>3118</v>
      </c>
      <c r="F314" s="164" t="s">
        <v>2959</v>
      </c>
      <c r="G314" s="165" t="s">
        <v>505</v>
      </c>
      <c r="H314" s="166">
        <v>5</v>
      </c>
      <c r="I314" s="167"/>
      <c r="J314" s="168">
        <f t="shared" si="100"/>
        <v>0</v>
      </c>
      <c r="K314" s="164" t="s">
        <v>1</v>
      </c>
      <c r="L314" s="34"/>
      <c r="M314" s="169" t="s">
        <v>1</v>
      </c>
      <c r="N314" s="170" t="s">
        <v>43</v>
      </c>
      <c r="O314" s="59"/>
      <c r="P314" s="171">
        <f t="shared" si="101"/>
        <v>0</v>
      </c>
      <c r="Q314" s="171">
        <v>0</v>
      </c>
      <c r="R314" s="171">
        <f t="shared" si="102"/>
        <v>0</v>
      </c>
      <c r="S314" s="171">
        <v>0</v>
      </c>
      <c r="T314" s="172">
        <f t="shared" si="103"/>
        <v>0</v>
      </c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R314" s="173" t="s">
        <v>159</v>
      </c>
      <c r="AT314" s="173" t="s">
        <v>155</v>
      </c>
      <c r="AU314" s="173" t="s">
        <v>88</v>
      </c>
      <c r="AY314" s="18" t="s">
        <v>153</v>
      </c>
      <c r="BE314" s="174">
        <f t="shared" si="104"/>
        <v>0</v>
      </c>
      <c r="BF314" s="174">
        <f t="shared" si="105"/>
        <v>0</v>
      </c>
      <c r="BG314" s="174">
        <f t="shared" si="106"/>
        <v>0</v>
      </c>
      <c r="BH314" s="174">
        <f t="shared" si="107"/>
        <v>0</v>
      </c>
      <c r="BI314" s="174">
        <f t="shared" si="108"/>
        <v>0</v>
      </c>
      <c r="BJ314" s="18" t="s">
        <v>86</v>
      </c>
      <c r="BK314" s="174">
        <f t="shared" si="109"/>
        <v>0</v>
      </c>
      <c r="BL314" s="18" t="s">
        <v>159</v>
      </c>
      <c r="BM314" s="173" t="s">
        <v>3119</v>
      </c>
    </row>
    <row r="315" spans="1:65" s="2" customFormat="1" ht="16.5" customHeight="1">
      <c r="A315" s="33"/>
      <c r="B315" s="161"/>
      <c r="C315" s="162" t="s">
        <v>1907</v>
      </c>
      <c r="D315" s="162" t="s">
        <v>155</v>
      </c>
      <c r="E315" s="163" t="s">
        <v>3120</v>
      </c>
      <c r="F315" s="164" t="s">
        <v>3028</v>
      </c>
      <c r="G315" s="165" t="s">
        <v>505</v>
      </c>
      <c r="H315" s="166">
        <v>1</v>
      </c>
      <c r="I315" s="167"/>
      <c r="J315" s="168">
        <f t="shared" si="100"/>
        <v>0</v>
      </c>
      <c r="K315" s="164" t="s">
        <v>1</v>
      </c>
      <c r="L315" s="34"/>
      <c r="M315" s="169" t="s">
        <v>1</v>
      </c>
      <c r="N315" s="170" t="s">
        <v>43</v>
      </c>
      <c r="O315" s="59"/>
      <c r="P315" s="171">
        <f t="shared" si="101"/>
        <v>0</v>
      </c>
      <c r="Q315" s="171">
        <v>0</v>
      </c>
      <c r="R315" s="171">
        <f t="shared" si="102"/>
        <v>0</v>
      </c>
      <c r="S315" s="171">
        <v>0</v>
      </c>
      <c r="T315" s="172">
        <f t="shared" si="103"/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159</v>
      </c>
      <c r="AT315" s="173" t="s">
        <v>155</v>
      </c>
      <c r="AU315" s="173" t="s">
        <v>88</v>
      </c>
      <c r="AY315" s="18" t="s">
        <v>153</v>
      </c>
      <c r="BE315" s="174">
        <f t="shared" si="104"/>
        <v>0</v>
      </c>
      <c r="BF315" s="174">
        <f t="shared" si="105"/>
        <v>0</v>
      </c>
      <c r="BG315" s="174">
        <f t="shared" si="106"/>
        <v>0</v>
      </c>
      <c r="BH315" s="174">
        <f t="shared" si="107"/>
        <v>0</v>
      </c>
      <c r="BI315" s="174">
        <f t="shared" si="108"/>
        <v>0</v>
      </c>
      <c r="BJ315" s="18" t="s">
        <v>86</v>
      </c>
      <c r="BK315" s="174">
        <f t="shared" si="109"/>
        <v>0</v>
      </c>
      <c r="BL315" s="18" t="s">
        <v>159</v>
      </c>
      <c r="BM315" s="173" t="s">
        <v>3121</v>
      </c>
    </row>
    <row r="316" spans="1:65" s="2" customFormat="1" ht="16.5" customHeight="1">
      <c r="A316" s="33"/>
      <c r="B316" s="161"/>
      <c r="C316" s="162" t="s">
        <v>1913</v>
      </c>
      <c r="D316" s="162" t="s">
        <v>155</v>
      </c>
      <c r="E316" s="163" t="s">
        <v>3122</v>
      </c>
      <c r="F316" s="164" t="s">
        <v>3031</v>
      </c>
      <c r="G316" s="165" t="s">
        <v>505</v>
      </c>
      <c r="H316" s="166">
        <v>3</v>
      </c>
      <c r="I316" s="167"/>
      <c r="J316" s="168">
        <f t="shared" si="100"/>
        <v>0</v>
      </c>
      <c r="K316" s="164" t="s">
        <v>1</v>
      </c>
      <c r="L316" s="34"/>
      <c r="M316" s="169" t="s">
        <v>1</v>
      </c>
      <c r="N316" s="170" t="s">
        <v>43</v>
      </c>
      <c r="O316" s="59"/>
      <c r="P316" s="171">
        <f t="shared" si="101"/>
        <v>0</v>
      </c>
      <c r="Q316" s="171">
        <v>0</v>
      </c>
      <c r="R316" s="171">
        <f t="shared" si="102"/>
        <v>0</v>
      </c>
      <c r="S316" s="171">
        <v>0</v>
      </c>
      <c r="T316" s="172">
        <f t="shared" si="103"/>
        <v>0</v>
      </c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R316" s="173" t="s">
        <v>159</v>
      </c>
      <c r="AT316" s="173" t="s">
        <v>155</v>
      </c>
      <c r="AU316" s="173" t="s">
        <v>88</v>
      </c>
      <c r="AY316" s="18" t="s">
        <v>153</v>
      </c>
      <c r="BE316" s="174">
        <f t="shared" si="104"/>
        <v>0</v>
      </c>
      <c r="BF316" s="174">
        <f t="shared" si="105"/>
        <v>0</v>
      </c>
      <c r="BG316" s="174">
        <f t="shared" si="106"/>
        <v>0</v>
      </c>
      <c r="BH316" s="174">
        <f t="shared" si="107"/>
        <v>0</v>
      </c>
      <c r="BI316" s="174">
        <f t="shared" si="108"/>
        <v>0</v>
      </c>
      <c r="BJ316" s="18" t="s">
        <v>86</v>
      </c>
      <c r="BK316" s="174">
        <f t="shared" si="109"/>
        <v>0</v>
      </c>
      <c r="BL316" s="18" t="s">
        <v>159</v>
      </c>
      <c r="BM316" s="173" t="s">
        <v>3123</v>
      </c>
    </row>
    <row r="317" spans="1:65" s="2" customFormat="1" ht="16.5" customHeight="1">
      <c r="A317" s="33"/>
      <c r="B317" s="161"/>
      <c r="C317" s="162" t="s">
        <v>1917</v>
      </c>
      <c r="D317" s="162" t="s">
        <v>155</v>
      </c>
      <c r="E317" s="163" t="s">
        <v>3124</v>
      </c>
      <c r="F317" s="164" t="s">
        <v>3034</v>
      </c>
      <c r="G317" s="165" t="s">
        <v>505</v>
      </c>
      <c r="H317" s="166">
        <v>3</v>
      </c>
      <c r="I317" s="167"/>
      <c r="J317" s="168">
        <f t="shared" si="100"/>
        <v>0</v>
      </c>
      <c r="K317" s="164" t="s">
        <v>1</v>
      </c>
      <c r="L317" s="34"/>
      <c r="M317" s="169" t="s">
        <v>1</v>
      </c>
      <c r="N317" s="170" t="s">
        <v>43</v>
      </c>
      <c r="O317" s="59"/>
      <c r="P317" s="171">
        <f t="shared" si="101"/>
        <v>0</v>
      </c>
      <c r="Q317" s="171">
        <v>0</v>
      </c>
      <c r="R317" s="171">
        <f t="shared" si="102"/>
        <v>0</v>
      </c>
      <c r="S317" s="171">
        <v>0</v>
      </c>
      <c r="T317" s="172">
        <f t="shared" si="103"/>
        <v>0</v>
      </c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R317" s="173" t="s">
        <v>159</v>
      </c>
      <c r="AT317" s="173" t="s">
        <v>155</v>
      </c>
      <c r="AU317" s="173" t="s">
        <v>88</v>
      </c>
      <c r="AY317" s="18" t="s">
        <v>153</v>
      </c>
      <c r="BE317" s="174">
        <f t="shared" si="104"/>
        <v>0</v>
      </c>
      <c r="BF317" s="174">
        <f t="shared" si="105"/>
        <v>0</v>
      </c>
      <c r="BG317" s="174">
        <f t="shared" si="106"/>
        <v>0</v>
      </c>
      <c r="BH317" s="174">
        <f t="shared" si="107"/>
        <v>0</v>
      </c>
      <c r="BI317" s="174">
        <f t="shared" si="108"/>
        <v>0</v>
      </c>
      <c r="BJ317" s="18" t="s">
        <v>86</v>
      </c>
      <c r="BK317" s="174">
        <f t="shared" si="109"/>
        <v>0</v>
      </c>
      <c r="BL317" s="18" t="s">
        <v>159</v>
      </c>
      <c r="BM317" s="173" t="s">
        <v>3125</v>
      </c>
    </row>
    <row r="318" spans="1:65" s="2" customFormat="1" ht="16.5" customHeight="1">
      <c r="A318" s="33"/>
      <c r="B318" s="161"/>
      <c r="C318" s="162" t="s">
        <v>1923</v>
      </c>
      <c r="D318" s="162" t="s">
        <v>155</v>
      </c>
      <c r="E318" s="163" t="s">
        <v>3126</v>
      </c>
      <c r="F318" s="164" t="s">
        <v>3037</v>
      </c>
      <c r="G318" s="165" t="s">
        <v>505</v>
      </c>
      <c r="H318" s="166">
        <v>2</v>
      </c>
      <c r="I318" s="167"/>
      <c r="J318" s="168">
        <f t="shared" si="100"/>
        <v>0</v>
      </c>
      <c r="K318" s="164" t="s">
        <v>1</v>
      </c>
      <c r="L318" s="34"/>
      <c r="M318" s="169" t="s">
        <v>1</v>
      </c>
      <c r="N318" s="170" t="s">
        <v>43</v>
      </c>
      <c r="O318" s="59"/>
      <c r="P318" s="171">
        <f t="shared" si="101"/>
        <v>0</v>
      </c>
      <c r="Q318" s="171">
        <v>0</v>
      </c>
      <c r="R318" s="171">
        <f t="shared" si="102"/>
        <v>0</v>
      </c>
      <c r="S318" s="171">
        <v>0</v>
      </c>
      <c r="T318" s="172">
        <f t="shared" si="103"/>
        <v>0</v>
      </c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R318" s="173" t="s">
        <v>159</v>
      </c>
      <c r="AT318" s="173" t="s">
        <v>155</v>
      </c>
      <c r="AU318" s="173" t="s">
        <v>88</v>
      </c>
      <c r="AY318" s="18" t="s">
        <v>153</v>
      </c>
      <c r="BE318" s="174">
        <f t="shared" si="104"/>
        <v>0</v>
      </c>
      <c r="BF318" s="174">
        <f t="shared" si="105"/>
        <v>0</v>
      </c>
      <c r="BG318" s="174">
        <f t="shared" si="106"/>
        <v>0</v>
      </c>
      <c r="BH318" s="174">
        <f t="shared" si="107"/>
        <v>0</v>
      </c>
      <c r="BI318" s="174">
        <f t="shared" si="108"/>
        <v>0</v>
      </c>
      <c r="BJ318" s="18" t="s">
        <v>86</v>
      </c>
      <c r="BK318" s="174">
        <f t="shared" si="109"/>
        <v>0</v>
      </c>
      <c r="BL318" s="18" t="s">
        <v>159</v>
      </c>
      <c r="BM318" s="173" t="s">
        <v>3127</v>
      </c>
    </row>
    <row r="319" spans="1:65" s="2" customFormat="1" ht="16.5" customHeight="1">
      <c r="A319" s="33"/>
      <c r="B319" s="161"/>
      <c r="C319" s="162" t="s">
        <v>1928</v>
      </c>
      <c r="D319" s="162" t="s">
        <v>155</v>
      </c>
      <c r="E319" s="163" t="s">
        <v>3128</v>
      </c>
      <c r="F319" s="164" t="s">
        <v>3040</v>
      </c>
      <c r="G319" s="165" t="s">
        <v>505</v>
      </c>
      <c r="H319" s="166">
        <v>1</v>
      </c>
      <c r="I319" s="167"/>
      <c r="J319" s="168">
        <f t="shared" si="100"/>
        <v>0</v>
      </c>
      <c r="K319" s="164" t="s">
        <v>1</v>
      </c>
      <c r="L319" s="34"/>
      <c r="M319" s="169" t="s">
        <v>1</v>
      </c>
      <c r="N319" s="170" t="s">
        <v>43</v>
      </c>
      <c r="O319" s="59"/>
      <c r="P319" s="171">
        <f t="shared" si="101"/>
        <v>0</v>
      </c>
      <c r="Q319" s="171">
        <v>0</v>
      </c>
      <c r="R319" s="171">
        <f t="shared" si="102"/>
        <v>0</v>
      </c>
      <c r="S319" s="171">
        <v>0</v>
      </c>
      <c r="T319" s="172">
        <f t="shared" si="103"/>
        <v>0</v>
      </c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R319" s="173" t="s">
        <v>159</v>
      </c>
      <c r="AT319" s="173" t="s">
        <v>155</v>
      </c>
      <c r="AU319" s="173" t="s">
        <v>88</v>
      </c>
      <c r="AY319" s="18" t="s">
        <v>153</v>
      </c>
      <c r="BE319" s="174">
        <f t="shared" si="104"/>
        <v>0</v>
      </c>
      <c r="BF319" s="174">
        <f t="shared" si="105"/>
        <v>0</v>
      </c>
      <c r="BG319" s="174">
        <f t="shared" si="106"/>
        <v>0</v>
      </c>
      <c r="BH319" s="174">
        <f t="shared" si="107"/>
        <v>0</v>
      </c>
      <c r="BI319" s="174">
        <f t="shared" si="108"/>
        <v>0</v>
      </c>
      <c r="BJ319" s="18" t="s">
        <v>86</v>
      </c>
      <c r="BK319" s="174">
        <f t="shared" si="109"/>
        <v>0</v>
      </c>
      <c r="BL319" s="18" t="s">
        <v>159</v>
      </c>
      <c r="BM319" s="173" t="s">
        <v>3129</v>
      </c>
    </row>
    <row r="320" spans="1:65" s="2" customFormat="1" ht="16.5" customHeight="1">
      <c r="A320" s="33"/>
      <c r="B320" s="161"/>
      <c r="C320" s="162" t="s">
        <v>1934</v>
      </c>
      <c r="D320" s="162" t="s">
        <v>155</v>
      </c>
      <c r="E320" s="163" t="s">
        <v>3130</v>
      </c>
      <c r="F320" s="164" t="s">
        <v>3043</v>
      </c>
      <c r="G320" s="165" t="s">
        <v>505</v>
      </c>
      <c r="H320" s="166">
        <v>1</v>
      </c>
      <c r="I320" s="167"/>
      <c r="J320" s="168">
        <f t="shared" si="100"/>
        <v>0</v>
      </c>
      <c r="K320" s="164" t="s">
        <v>1</v>
      </c>
      <c r="L320" s="34"/>
      <c r="M320" s="169" t="s">
        <v>1</v>
      </c>
      <c r="N320" s="170" t="s">
        <v>43</v>
      </c>
      <c r="O320" s="59"/>
      <c r="P320" s="171">
        <f t="shared" si="101"/>
        <v>0</v>
      </c>
      <c r="Q320" s="171">
        <v>0</v>
      </c>
      <c r="R320" s="171">
        <f t="shared" si="102"/>
        <v>0</v>
      </c>
      <c r="S320" s="171">
        <v>0</v>
      </c>
      <c r="T320" s="172">
        <f t="shared" si="103"/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173" t="s">
        <v>159</v>
      </c>
      <c r="AT320" s="173" t="s">
        <v>155</v>
      </c>
      <c r="AU320" s="173" t="s">
        <v>88</v>
      </c>
      <c r="AY320" s="18" t="s">
        <v>153</v>
      </c>
      <c r="BE320" s="174">
        <f t="shared" si="104"/>
        <v>0</v>
      </c>
      <c r="BF320" s="174">
        <f t="shared" si="105"/>
        <v>0</v>
      </c>
      <c r="BG320" s="174">
        <f t="shared" si="106"/>
        <v>0</v>
      </c>
      <c r="BH320" s="174">
        <f t="shared" si="107"/>
        <v>0</v>
      </c>
      <c r="BI320" s="174">
        <f t="shared" si="108"/>
        <v>0</v>
      </c>
      <c r="BJ320" s="18" t="s">
        <v>86</v>
      </c>
      <c r="BK320" s="174">
        <f t="shared" si="109"/>
        <v>0</v>
      </c>
      <c r="BL320" s="18" t="s">
        <v>159</v>
      </c>
      <c r="BM320" s="173" t="s">
        <v>3131</v>
      </c>
    </row>
    <row r="321" spans="1:65" s="2" customFormat="1" ht="16.5" customHeight="1">
      <c r="A321" s="33"/>
      <c r="B321" s="161"/>
      <c r="C321" s="162" t="s">
        <v>1942</v>
      </c>
      <c r="D321" s="162" t="s">
        <v>155</v>
      </c>
      <c r="E321" s="163" t="s">
        <v>3132</v>
      </c>
      <c r="F321" s="164" t="s">
        <v>3046</v>
      </c>
      <c r="G321" s="165" t="s">
        <v>505</v>
      </c>
      <c r="H321" s="166">
        <v>2</v>
      </c>
      <c r="I321" s="167"/>
      <c r="J321" s="168">
        <f t="shared" si="100"/>
        <v>0</v>
      </c>
      <c r="K321" s="164" t="s">
        <v>1</v>
      </c>
      <c r="L321" s="34"/>
      <c r="M321" s="169" t="s">
        <v>1</v>
      </c>
      <c r="N321" s="170" t="s">
        <v>43</v>
      </c>
      <c r="O321" s="59"/>
      <c r="P321" s="171">
        <f t="shared" si="101"/>
        <v>0</v>
      </c>
      <c r="Q321" s="171">
        <v>0</v>
      </c>
      <c r="R321" s="171">
        <f t="shared" si="102"/>
        <v>0</v>
      </c>
      <c r="S321" s="171">
        <v>0</v>
      </c>
      <c r="T321" s="172">
        <f t="shared" si="103"/>
        <v>0</v>
      </c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R321" s="173" t="s">
        <v>159</v>
      </c>
      <c r="AT321" s="173" t="s">
        <v>155</v>
      </c>
      <c r="AU321" s="173" t="s">
        <v>88</v>
      </c>
      <c r="AY321" s="18" t="s">
        <v>153</v>
      </c>
      <c r="BE321" s="174">
        <f t="shared" si="104"/>
        <v>0</v>
      </c>
      <c r="BF321" s="174">
        <f t="shared" si="105"/>
        <v>0</v>
      </c>
      <c r="BG321" s="174">
        <f t="shared" si="106"/>
        <v>0</v>
      </c>
      <c r="BH321" s="174">
        <f t="shared" si="107"/>
        <v>0</v>
      </c>
      <c r="BI321" s="174">
        <f t="shared" si="108"/>
        <v>0</v>
      </c>
      <c r="BJ321" s="18" t="s">
        <v>86</v>
      </c>
      <c r="BK321" s="174">
        <f t="shared" si="109"/>
        <v>0</v>
      </c>
      <c r="BL321" s="18" t="s">
        <v>159</v>
      </c>
      <c r="BM321" s="173" t="s">
        <v>3133</v>
      </c>
    </row>
    <row r="322" spans="1:65" s="2" customFormat="1" ht="16.5" customHeight="1">
      <c r="A322" s="33"/>
      <c r="B322" s="161"/>
      <c r="C322" s="162" t="s">
        <v>1946</v>
      </c>
      <c r="D322" s="162" t="s">
        <v>155</v>
      </c>
      <c r="E322" s="163" t="s">
        <v>3134</v>
      </c>
      <c r="F322" s="164" t="s">
        <v>3135</v>
      </c>
      <c r="G322" s="165" t="s">
        <v>505</v>
      </c>
      <c r="H322" s="166">
        <v>1</v>
      </c>
      <c r="I322" s="167"/>
      <c r="J322" s="168">
        <f t="shared" si="100"/>
        <v>0</v>
      </c>
      <c r="K322" s="164" t="s">
        <v>1</v>
      </c>
      <c r="L322" s="34"/>
      <c r="M322" s="169" t="s">
        <v>1</v>
      </c>
      <c r="N322" s="170" t="s">
        <v>43</v>
      </c>
      <c r="O322" s="59"/>
      <c r="P322" s="171">
        <f t="shared" si="101"/>
        <v>0</v>
      </c>
      <c r="Q322" s="171">
        <v>0</v>
      </c>
      <c r="R322" s="171">
        <f t="shared" si="102"/>
        <v>0</v>
      </c>
      <c r="S322" s="171">
        <v>0</v>
      </c>
      <c r="T322" s="172">
        <f t="shared" si="103"/>
        <v>0</v>
      </c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R322" s="173" t="s">
        <v>159</v>
      </c>
      <c r="AT322" s="173" t="s">
        <v>155</v>
      </c>
      <c r="AU322" s="173" t="s">
        <v>88</v>
      </c>
      <c r="AY322" s="18" t="s">
        <v>153</v>
      </c>
      <c r="BE322" s="174">
        <f t="shared" si="104"/>
        <v>0</v>
      </c>
      <c r="BF322" s="174">
        <f t="shared" si="105"/>
        <v>0</v>
      </c>
      <c r="BG322" s="174">
        <f t="shared" si="106"/>
        <v>0</v>
      </c>
      <c r="BH322" s="174">
        <f t="shared" si="107"/>
        <v>0</v>
      </c>
      <c r="BI322" s="174">
        <f t="shared" si="108"/>
        <v>0</v>
      </c>
      <c r="BJ322" s="18" t="s">
        <v>86</v>
      </c>
      <c r="BK322" s="174">
        <f t="shared" si="109"/>
        <v>0</v>
      </c>
      <c r="BL322" s="18" t="s">
        <v>159</v>
      </c>
      <c r="BM322" s="173" t="s">
        <v>3136</v>
      </c>
    </row>
    <row r="323" spans="1:65" s="2" customFormat="1" ht="16.5" customHeight="1">
      <c r="A323" s="33"/>
      <c r="B323" s="161"/>
      <c r="C323" s="162" t="s">
        <v>1951</v>
      </c>
      <c r="D323" s="162" t="s">
        <v>155</v>
      </c>
      <c r="E323" s="163" t="s">
        <v>3137</v>
      </c>
      <c r="F323" s="164" t="s">
        <v>2761</v>
      </c>
      <c r="G323" s="165" t="s">
        <v>470</v>
      </c>
      <c r="H323" s="210"/>
      <c r="I323" s="167"/>
      <c r="J323" s="168">
        <f t="shared" si="100"/>
        <v>0</v>
      </c>
      <c r="K323" s="164" t="s">
        <v>1</v>
      </c>
      <c r="L323" s="34"/>
      <c r="M323" s="169" t="s">
        <v>1</v>
      </c>
      <c r="N323" s="170" t="s">
        <v>43</v>
      </c>
      <c r="O323" s="59"/>
      <c r="P323" s="171">
        <f t="shared" si="101"/>
        <v>0</v>
      </c>
      <c r="Q323" s="171">
        <v>0</v>
      </c>
      <c r="R323" s="171">
        <f t="shared" si="102"/>
        <v>0</v>
      </c>
      <c r="S323" s="171">
        <v>0</v>
      </c>
      <c r="T323" s="172">
        <f t="shared" si="103"/>
        <v>0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R323" s="173" t="s">
        <v>159</v>
      </c>
      <c r="AT323" s="173" t="s">
        <v>155</v>
      </c>
      <c r="AU323" s="173" t="s">
        <v>88</v>
      </c>
      <c r="AY323" s="18" t="s">
        <v>153</v>
      </c>
      <c r="BE323" s="174">
        <f t="shared" si="104"/>
        <v>0</v>
      </c>
      <c r="BF323" s="174">
        <f t="shared" si="105"/>
        <v>0</v>
      </c>
      <c r="BG323" s="174">
        <f t="shared" si="106"/>
        <v>0</v>
      </c>
      <c r="BH323" s="174">
        <f t="shared" si="107"/>
        <v>0</v>
      </c>
      <c r="BI323" s="174">
        <f t="shared" si="108"/>
        <v>0</v>
      </c>
      <c r="BJ323" s="18" t="s">
        <v>86</v>
      </c>
      <c r="BK323" s="174">
        <f t="shared" si="109"/>
        <v>0</v>
      </c>
      <c r="BL323" s="18" t="s">
        <v>159</v>
      </c>
      <c r="BM323" s="173" t="s">
        <v>3138</v>
      </c>
    </row>
    <row r="324" spans="1:65" s="12" customFormat="1" ht="22.8" customHeight="1">
      <c r="B324" s="148"/>
      <c r="D324" s="149" t="s">
        <v>77</v>
      </c>
      <c r="E324" s="159" t="s">
        <v>3139</v>
      </c>
      <c r="F324" s="159" t="s">
        <v>3140</v>
      </c>
      <c r="I324" s="151"/>
      <c r="J324" s="160">
        <f>BK324</f>
        <v>0</v>
      </c>
      <c r="L324" s="148"/>
      <c r="M324" s="153"/>
      <c r="N324" s="154"/>
      <c r="O324" s="154"/>
      <c r="P324" s="155">
        <f>SUM(P325:P330)</f>
        <v>0</v>
      </c>
      <c r="Q324" s="154"/>
      <c r="R324" s="155">
        <f>SUM(R325:R330)</f>
        <v>0</v>
      </c>
      <c r="S324" s="154"/>
      <c r="T324" s="156">
        <f>SUM(T325:T330)</f>
        <v>0</v>
      </c>
      <c r="AR324" s="149" t="s">
        <v>86</v>
      </c>
      <c r="AT324" s="157" t="s">
        <v>77</v>
      </c>
      <c r="AU324" s="157" t="s">
        <v>86</v>
      </c>
      <c r="AY324" s="149" t="s">
        <v>153</v>
      </c>
      <c r="BK324" s="158">
        <f>SUM(BK325:BK330)</f>
        <v>0</v>
      </c>
    </row>
    <row r="325" spans="1:65" s="2" customFormat="1" ht="24" customHeight="1">
      <c r="A325" s="33"/>
      <c r="B325" s="161"/>
      <c r="C325" s="162" t="s">
        <v>1957</v>
      </c>
      <c r="D325" s="162" t="s">
        <v>155</v>
      </c>
      <c r="E325" s="163" t="s">
        <v>3141</v>
      </c>
      <c r="F325" s="164" t="s">
        <v>3142</v>
      </c>
      <c r="G325" s="165" t="s">
        <v>505</v>
      </c>
      <c r="H325" s="166">
        <v>1</v>
      </c>
      <c r="I325" s="167"/>
      <c r="J325" s="168">
        <f t="shared" ref="J325:J330" si="110">ROUND(I325*H325,2)</f>
        <v>0</v>
      </c>
      <c r="K325" s="164" t="s">
        <v>1</v>
      </c>
      <c r="L325" s="34"/>
      <c r="M325" s="169" t="s">
        <v>1</v>
      </c>
      <c r="N325" s="170" t="s">
        <v>43</v>
      </c>
      <c r="O325" s="59"/>
      <c r="P325" s="171">
        <f t="shared" ref="P325:P330" si="111">O325*H325</f>
        <v>0</v>
      </c>
      <c r="Q325" s="171">
        <v>0</v>
      </c>
      <c r="R325" s="171">
        <f t="shared" ref="R325:R330" si="112">Q325*H325</f>
        <v>0</v>
      </c>
      <c r="S325" s="171">
        <v>0</v>
      </c>
      <c r="T325" s="172">
        <f t="shared" ref="T325:T330" si="113"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159</v>
      </c>
      <c r="AT325" s="173" t="s">
        <v>155</v>
      </c>
      <c r="AU325" s="173" t="s">
        <v>88</v>
      </c>
      <c r="AY325" s="18" t="s">
        <v>153</v>
      </c>
      <c r="BE325" s="174">
        <f t="shared" ref="BE325:BE330" si="114">IF(N325="základní",J325,0)</f>
        <v>0</v>
      </c>
      <c r="BF325" s="174">
        <f t="shared" ref="BF325:BF330" si="115">IF(N325="snížená",J325,0)</f>
        <v>0</v>
      </c>
      <c r="BG325" s="174">
        <f t="shared" ref="BG325:BG330" si="116">IF(N325="zákl. přenesená",J325,0)</f>
        <v>0</v>
      </c>
      <c r="BH325" s="174">
        <f t="shared" ref="BH325:BH330" si="117">IF(N325="sníž. přenesená",J325,0)</f>
        <v>0</v>
      </c>
      <c r="BI325" s="174">
        <f t="shared" ref="BI325:BI330" si="118">IF(N325="nulová",J325,0)</f>
        <v>0</v>
      </c>
      <c r="BJ325" s="18" t="s">
        <v>86</v>
      </c>
      <c r="BK325" s="174">
        <f t="shared" ref="BK325:BK330" si="119">ROUND(I325*H325,2)</f>
        <v>0</v>
      </c>
      <c r="BL325" s="18" t="s">
        <v>159</v>
      </c>
      <c r="BM325" s="173" t="s">
        <v>3143</v>
      </c>
    </row>
    <row r="326" spans="1:65" s="2" customFormat="1" ht="16.5" customHeight="1">
      <c r="A326" s="33"/>
      <c r="B326" s="161"/>
      <c r="C326" s="162" t="s">
        <v>1959</v>
      </c>
      <c r="D326" s="162" t="s">
        <v>155</v>
      </c>
      <c r="E326" s="163" t="s">
        <v>3144</v>
      </c>
      <c r="F326" s="164" t="s">
        <v>3145</v>
      </c>
      <c r="G326" s="165" t="s">
        <v>505</v>
      </c>
      <c r="H326" s="166">
        <v>1</v>
      </c>
      <c r="I326" s="167"/>
      <c r="J326" s="168">
        <f t="shared" si="110"/>
        <v>0</v>
      </c>
      <c r="K326" s="164" t="s">
        <v>1</v>
      </c>
      <c r="L326" s="34"/>
      <c r="M326" s="169" t="s">
        <v>1</v>
      </c>
      <c r="N326" s="170" t="s">
        <v>43</v>
      </c>
      <c r="O326" s="59"/>
      <c r="P326" s="171">
        <f t="shared" si="111"/>
        <v>0</v>
      </c>
      <c r="Q326" s="171">
        <v>0</v>
      </c>
      <c r="R326" s="171">
        <f t="shared" si="112"/>
        <v>0</v>
      </c>
      <c r="S326" s="171">
        <v>0</v>
      </c>
      <c r="T326" s="172">
        <f t="shared" si="113"/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159</v>
      </c>
      <c r="AT326" s="173" t="s">
        <v>155</v>
      </c>
      <c r="AU326" s="173" t="s">
        <v>88</v>
      </c>
      <c r="AY326" s="18" t="s">
        <v>153</v>
      </c>
      <c r="BE326" s="174">
        <f t="shared" si="114"/>
        <v>0</v>
      </c>
      <c r="BF326" s="174">
        <f t="shared" si="115"/>
        <v>0</v>
      </c>
      <c r="BG326" s="174">
        <f t="shared" si="116"/>
        <v>0</v>
      </c>
      <c r="BH326" s="174">
        <f t="shared" si="117"/>
        <v>0</v>
      </c>
      <c r="BI326" s="174">
        <f t="shared" si="118"/>
        <v>0</v>
      </c>
      <c r="BJ326" s="18" t="s">
        <v>86</v>
      </c>
      <c r="BK326" s="174">
        <f t="shared" si="119"/>
        <v>0</v>
      </c>
      <c r="BL326" s="18" t="s">
        <v>159</v>
      </c>
      <c r="BM326" s="173" t="s">
        <v>3146</v>
      </c>
    </row>
    <row r="327" spans="1:65" s="2" customFormat="1" ht="16.5" customHeight="1">
      <c r="A327" s="33"/>
      <c r="B327" s="161"/>
      <c r="C327" s="162" t="s">
        <v>1962</v>
      </c>
      <c r="D327" s="162" t="s">
        <v>155</v>
      </c>
      <c r="E327" s="163" t="s">
        <v>3147</v>
      </c>
      <c r="F327" s="164" t="s">
        <v>3148</v>
      </c>
      <c r="G327" s="165" t="s">
        <v>505</v>
      </c>
      <c r="H327" s="166">
        <v>9</v>
      </c>
      <c r="I327" s="167"/>
      <c r="J327" s="168">
        <f t="shared" si="110"/>
        <v>0</v>
      </c>
      <c r="K327" s="164" t="s">
        <v>1</v>
      </c>
      <c r="L327" s="34"/>
      <c r="M327" s="169" t="s">
        <v>1</v>
      </c>
      <c r="N327" s="170" t="s">
        <v>43</v>
      </c>
      <c r="O327" s="59"/>
      <c r="P327" s="171">
        <f t="shared" si="111"/>
        <v>0</v>
      </c>
      <c r="Q327" s="171">
        <v>0</v>
      </c>
      <c r="R327" s="171">
        <f t="shared" si="112"/>
        <v>0</v>
      </c>
      <c r="S327" s="171">
        <v>0</v>
      </c>
      <c r="T327" s="172">
        <f t="shared" si="113"/>
        <v>0</v>
      </c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R327" s="173" t="s">
        <v>159</v>
      </c>
      <c r="AT327" s="173" t="s">
        <v>155</v>
      </c>
      <c r="AU327" s="173" t="s">
        <v>88</v>
      </c>
      <c r="AY327" s="18" t="s">
        <v>153</v>
      </c>
      <c r="BE327" s="174">
        <f t="shared" si="114"/>
        <v>0</v>
      </c>
      <c r="BF327" s="174">
        <f t="shared" si="115"/>
        <v>0</v>
      </c>
      <c r="BG327" s="174">
        <f t="shared" si="116"/>
        <v>0</v>
      </c>
      <c r="BH327" s="174">
        <f t="shared" si="117"/>
        <v>0</v>
      </c>
      <c r="BI327" s="174">
        <f t="shared" si="118"/>
        <v>0</v>
      </c>
      <c r="BJ327" s="18" t="s">
        <v>86</v>
      </c>
      <c r="BK327" s="174">
        <f t="shared" si="119"/>
        <v>0</v>
      </c>
      <c r="BL327" s="18" t="s">
        <v>159</v>
      </c>
      <c r="BM327" s="173" t="s">
        <v>3149</v>
      </c>
    </row>
    <row r="328" spans="1:65" s="2" customFormat="1" ht="16.5" customHeight="1">
      <c r="A328" s="33"/>
      <c r="B328" s="161"/>
      <c r="C328" s="162" t="s">
        <v>1965</v>
      </c>
      <c r="D328" s="162" t="s">
        <v>155</v>
      </c>
      <c r="E328" s="163" t="s">
        <v>3150</v>
      </c>
      <c r="F328" s="164" t="s">
        <v>3151</v>
      </c>
      <c r="G328" s="165" t="s">
        <v>505</v>
      </c>
      <c r="H328" s="166">
        <v>1</v>
      </c>
      <c r="I328" s="167"/>
      <c r="J328" s="168">
        <f t="shared" si="110"/>
        <v>0</v>
      </c>
      <c r="K328" s="164" t="s">
        <v>1</v>
      </c>
      <c r="L328" s="34"/>
      <c r="M328" s="169" t="s">
        <v>1</v>
      </c>
      <c r="N328" s="170" t="s">
        <v>43</v>
      </c>
      <c r="O328" s="59"/>
      <c r="P328" s="171">
        <f t="shared" si="111"/>
        <v>0</v>
      </c>
      <c r="Q328" s="171">
        <v>0</v>
      </c>
      <c r="R328" s="171">
        <f t="shared" si="112"/>
        <v>0</v>
      </c>
      <c r="S328" s="171">
        <v>0</v>
      </c>
      <c r="T328" s="172">
        <f t="shared" si="113"/>
        <v>0</v>
      </c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R328" s="173" t="s">
        <v>159</v>
      </c>
      <c r="AT328" s="173" t="s">
        <v>155</v>
      </c>
      <c r="AU328" s="173" t="s">
        <v>88</v>
      </c>
      <c r="AY328" s="18" t="s">
        <v>153</v>
      </c>
      <c r="BE328" s="174">
        <f t="shared" si="114"/>
        <v>0</v>
      </c>
      <c r="BF328" s="174">
        <f t="shared" si="115"/>
        <v>0</v>
      </c>
      <c r="BG328" s="174">
        <f t="shared" si="116"/>
        <v>0</v>
      </c>
      <c r="BH328" s="174">
        <f t="shared" si="117"/>
        <v>0</v>
      </c>
      <c r="BI328" s="174">
        <f t="shared" si="118"/>
        <v>0</v>
      </c>
      <c r="BJ328" s="18" t="s">
        <v>86</v>
      </c>
      <c r="BK328" s="174">
        <f t="shared" si="119"/>
        <v>0</v>
      </c>
      <c r="BL328" s="18" t="s">
        <v>159</v>
      </c>
      <c r="BM328" s="173" t="s">
        <v>3152</v>
      </c>
    </row>
    <row r="329" spans="1:65" s="2" customFormat="1" ht="16.5" customHeight="1">
      <c r="A329" s="33"/>
      <c r="B329" s="161"/>
      <c r="C329" s="162" t="s">
        <v>1969</v>
      </c>
      <c r="D329" s="162" t="s">
        <v>155</v>
      </c>
      <c r="E329" s="163" t="s">
        <v>3153</v>
      </c>
      <c r="F329" s="164" t="s">
        <v>3154</v>
      </c>
      <c r="G329" s="165" t="s">
        <v>505</v>
      </c>
      <c r="H329" s="166">
        <v>3</v>
      </c>
      <c r="I329" s="167"/>
      <c r="J329" s="168">
        <f t="shared" si="110"/>
        <v>0</v>
      </c>
      <c r="K329" s="164" t="s">
        <v>1</v>
      </c>
      <c r="L329" s="34"/>
      <c r="M329" s="169" t="s">
        <v>1</v>
      </c>
      <c r="N329" s="170" t="s">
        <v>43</v>
      </c>
      <c r="O329" s="59"/>
      <c r="P329" s="171">
        <f t="shared" si="111"/>
        <v>0</v>
      </c>
      <c r="Q329" s="171">
        <v>0</v>
      </c>
      <c r="R329" s="171">
        <f t="shared" si="112"/>
        <v>0</v>
      </c>
      <c r="S329" s="171">
        <v>0</v>
      </c>
      <c r="T329" s="172">
        <f t="shared" si="113"/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173" t="s">
        <v>159</v>
      </c>
      <c r="AT329" s="173" t="s">
        <v>155</v>
      </c>
      <c r="AU329" s="173" t="s">
        <v>88</v>
      </c>
      <c r="AY329" s="18" t="s">
        <v>153</v>
      </c>
      <c r="BE329" s="174">
        <f t="shared" si="114"/>
        <v>0</v>
      </c>
      <c r="BF329" s="174">
        <f t="shared" si="115"/>
        <v>0</v>
      </c>
      <c r="BG329" s="174">
        <f t="shared" si="116"/>
        <v>0</v>
      </c>
      <c r="BH329" s="174">
        <f t="shared" si="117"/>
        <v>0</v>
      </c>
      <c r="BI329" s="174">
        <f t="shared" si="118"/>
        <v>0</v>
      </c>
      <c r="BJ329" s="18" t="s">
        <v>86</v>
      </c>
      <c r="BK329" s="174">
        <f t="shared" si="119"/>
        <v>0</v>
      </c>
      <c r="BL329" s="18" t="s">
        <v>159</v>
      </c>
      <c r="BM329" s="173" t="s">
        <v>3155</v>
      </c>
    </row>
    <row r="330" spans="1:65" s="2" customFormat="1" ht="16.5" customHeight="1">
      <c r="A330" s="33"/>
      <c r="B330" s="161"/>
      <c r="C330" s="162" t="s">
        <v>1682</v>
      </c>
      <c r="D330" s="162" t="s">
        <v>155</v>
      </c>
      <c r="E330" s="163" t="s">
        <v>3156</v>
      </c>
      <c r="F330" s="164" t="s">
        <v>2761</v>
      </c>
      <c r="G330" s="165" t="s">
        <v>470</v>
      </c>
      <c r="H330" s="210"/>
      <c r="I330" s="167"/>
      <c r="J330" s="168">
        <f t="shared" si="110"/>
        <v>0</v>
      </c>
      <c r="K330" s="164" t="s">
        <v>1</v>
      </c>
      <c r="L330" s="34"/>
      <c r="M330" s="169" t="s">
        <v>1</v>
      </c>
      <c r="N330" s="170" t="s">
        <v>43</v>
      </c>
      <c r="O330" s="59"/>
      <c r="P330" s="171">
        <f t="shared" si="111"/>
        <v>0</v>
      </c>
      <c r="Q330" s="171">
        <v>0</v>
      </c>
      <c r="R330" s="171">
        <f t="shared" si="112"/>
        <v>0</v>
      </c>
      <c r="S330" s="171">
        <v>0</v>
      </c>
      <c r="T330" s="172">
        <f t="shared" si="113"/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159</v>
      </c>
      <c r="AT330" s="173" t="s">
        <v>155</v>
      </c>
      <c r="AU330" s="173" t="s">
        <v>88</v>
      </c>
      <c r="AY330" s="18" t="s">
        <v>153</v>
      </c>
      <c r="BE330" s="174">
        <f t="shared" si="114"/>
        <v>0</v>
      </c>
      <c r="BF330" s="174">
        <f t="shared" si="115"/>
        <v>0</v>
      </c>
      <c r="BG330" s="174">
        <f t="shared" si="116"/>
        <v>0</v>
      </c>
      <c r="BH330" s="174">
        <f t="shared" si="117"/>
        <v>0</v>
      </c>
      <c r="BI330" s="174">
        <f t="shared" si="118"/>
        <v>0</v>
      </c>
      <c r="BJ330" s="18" t="s">
        <v>86</v>
      </c>
      <c r="BK330" s="174">
        <f t="shared" si="119"/>
        <v>0</v>
      </c>
      <c r="BL330" s="18" t="s">
        <v>159</v>
      </c>
      <c r="BM330" s="173" t="s">
        <v>3157</v>
      </c>
    </row>
    <row r="331" spans="1:65" s="12" customFormat="1" ht="22.8" customHeight="1">
      <c r="B331" s="148"/>
      <c r="D331" s="149" t="s">
        <v>77</v>
      </c>
      <c r="E331" s="159" t="s">
        <v>3158</v>
      </c>
      <c r="F331" s="159" t="s">
        <v>3159</v>
      </c>
      <c r="I331" s="151"/>
      <c r="J331" s="160">
        <f>BK331</f>
        <v>0</v>
      </c>
      <c r="L331" s="148"/>
      <c r="M331" s="153"/>
      <c r="N331" s="154"/>
      <c r="O331" s="154"/>
      <c r="P331" s="155">
        <f>SUM(P332:P342)</f>
        <v>0</v>
      </c>
      <c r="Q331" s="154"/>
      <c r="R331" s="155">
        <f>SUM(R332:R342)</f>
        <v>0</v>
      </c>
      <c r="S331" s="154"/>
      <c r="T331" s="156">
        <f>SUM(T332:T342)</f>
        <v>0</v>
      </c>
      <c r="AR331" s="149" t="s">
        <v>86</v>
      </c>
      <c r="AT331" s="157" t="s">
        <v>77</v>
      </c>
      <c r="AU331" s="157" t="s">
        <v>86</v>
      </c>
      <c r="AY331" s="149" t="s">
        <v>153</v>
      </c>
      <c r="BK331" s="158">
        <f>SUM(BK332:BK342)</f>
        <v>0</v>
      </c>
    </row>
    <row r="332" spans="1:65" s="2" customFormat="1" ht="24" customHeight="1">
      <c r="A332" s="33"/>
      <c r="B332" s="161"/>
      <c r="C332" s="162" t="s">
        <v>1686</v>
      </c>
      <c r="D332" s="162" t="s">
        <v>155</v>
      </c>
      <c r="E332" s="163" t="s">
        <v>3160</v>
      </c>
      <c r="F332" s="164" t="s">
        <v>3161</v>
      </c>
      <c r="G332" s="165" t="s">
        <v>505</v>
      </c>
      <c r="H332" s="166">
        <v>1</v>
      </c>
      <c r="I332" s="167"/>
      <c r="J332" s="168">
        <f t="shared" ref="J332:J342" si="120">ROUND(I332*H332,2)</f>
        <v>0</v>
      </c>
      <c r="K332" s="164" t="s">
        <v>1</v>
      </c>
      <c r="L332" s="34"/>
      <c r="M332" s="169" t="s">
        <v>1</v>
      </c>
      <c r="N332" s="170" t="s">
        <v>43</v>
      </c>
      <c r="O332" s="59"/>
      <c r="P332" s="171">
        <f t="shared" ref="P332:P342" si="121">O332*H332</f>
        <v>0</v>
      </c>
      <c r="Q332" s="171">
        <v>0</v>
      </c>
      <c r="R332" s="171">
        <f t="shared" ref="R332:R342" si="122">Q332*H332</f>
        <v>0</v>
      </c>
      <c r="S332" s="171">
        <v>0</v>
      </c>
      <c r="T332" s="172">
        <f t="shared" ref="T332:T342" si="123">S332*H332</f>
        <v>0</v>
      </c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R332" s="173" t="s">
        <v>159</v>
      </c>
      <c r="AT332" s="173" t="s">
        <v>155</v>
      </c>
      <c r="AU332" s="173" t="s">
        <v>88</v>
      </c>
      <c r="AY332" s="18" t="s">
        <v>153</v>
      </c>
      <c r="BE332" s="174">
        <f t="shared" ref="BE332:BE342" si="124">IF(N332="základní",J332,0)</f>
        <v>0</v>
      </c>
      <c r="BF332" s="174">
        <f t="shared" ref="BF332:BF342" si="125">IF(N332="snížená",J332,0)</f>
        <v>0</v>
      </c>
      <c r="BG332" s="174">
        <f t="shared" ref="BG332:BG342" si="126">IF(N332="zákl. přenesená",J332,0)</f>
        <v>0</v>
      </c>
      <c r="BH332" s="174">
        <f t="shared" ref="BH332:BH342" si="127">IF(N332="sníž. přenesená",J332,0)</f>
        <v>0</v>
      </c>
      <c r="BI332" s="174">
        <f t="shared" ref="BI332:BI342" si="128">IF(N332="nulová",J332,0)</f>
        <v>0</v>
      </c>
      <c r="BJ332" s="18" t="s">
        <v>86</v>
      </c>
      <c r="BK332" s="174">
        <f t="shared" ref="BK332:BK342" si="129">ROUND(I332*H332,2)</f>
        <v>0</v>
      </c>
      <c r="BL332" s="18" t="s">
        <v>159</v>
      </c>
      <c r="BM332" s="173" t="s">
        <v>3162</v>
      </c>
    </row>
    <row r="333" spans="1:65" s="2" customFormat="1" ht="24" customHeight="1">
      <c r="A333" s="33"/>
      <c r="B333" s="161"/>
      <c r="C333" s="162" t="s">
        <v>1726</v>
      </c>
      <c r="D333" s="162" t="s">
        <v>155</v>
      </c>
      <c r="E333" s="163" t="s">
        <v>3163</v>
      </c>
      <c r="F333" s="164" t="s">
        <v>3164</v>
      </c>
      <c r="G333" s="165" t="s">
        <v>505</v>
      </c>
      <c r="H333" s="166">
        <v>1</v>
      </c>
      <c r="I333" s="167"/>
      <c r="J333" s="168">
        <f t="shared" si="120"/>
        <v>0</v>
      </c>
      <c r="K333" s="164" t="s">
        <v>1</v>
      </c>
      <c r="L333" s="34"/>
      <c r="M333" s="169" t="s">
        <v>1</v>
      </c>
      <c r="N333" s="170" t="s">
        <v>43</v>
      </c>
      <c r="O333" s="59"/>
      <c r="P333" s="171">
        <f t="shared" si="121"/>
        <v>0</v>
      </c>
      <c r="Q333" s="171">
        <v>0</v>
      </c>
      <c r="R333" s="171">
        <f t="shared" si="122"/>
        <v>0</v>
      </c>
      <c r="S333" s="171">
        <v>0</v>
      </c>
      <c r="T333" s="172">
        <f t="shared" si="123"/>
        <v>0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R333" s="173" t="s">
        <v>159</v>
      </c>
      <c r="AT333" s="173" t="s">
        <v>155</v>
      </c>
      <c r="AU333" s="173" t="s">
        <v>88</v>
      </c>
      <c r="AY333" s="18" t="s">
        <v>153</v>
      </c>
      <c r="BE333" s="174">
        <f t="shared" si="124"/>
        <v>0</v>
      </c>
      <c r="BF333" s="174">
        <f t="shared" si="125"/>
        <v>0</v>
      </c>
      <c r="BG333" s="174">
        <f t="shared" si="126"/>
        <v>0</v>
      </c>
      <c r="BH333" s="174">
        <f t="shared" si="127"/>
        <v>0</v>
      </c>
      <c r="BI333" s="174">
        <f t="shared" si="128"/>
        <v>0</v>
      </c>
      <c r="BJ333" s="18" t="s">
        <v>86</v>
      </c>
      <c r="BK333" s="174">
        <f t="shared" si="129"/>
        <v>0</v>
      </c>
      <c r="BL333" s="18" t="s">
        <v>159</v>
      </c>
      <c r="BM333" s="173" t="s">
        <v>3165</v>
      </c>
    </row>
    <row r="334" spans="1:65" s="2" customFormat="1" ht="16.5" customHeight="1">
      <c r="A334" s="33"/>
      <c r="B334" s="161"/>
      <c r="C334" s="162" t="s">
        <v>1738</v>
      </c>
      <c r="D334" s="162" t="s">
        <v>155</v>
      </c>
      <c r="E334" s="163" t="s">
        <v>3166</v>
      </c>
      <c r="F334" s="164" t="s">
        <v>3034</v>
      </c>
      <c r="G334" s="165" t="s">
        <v>505</v>
      </c>
      <c r="H334" s="166">
        <v>3</v>
      </c>
      <c r="I334" s="167"/>
      <c r="J334" s="168">
        <f t="shared" si="120"/>
        <v>0</v>
      </c>
      <c r="K334" s="164" t="s">
        <v>1</v>
      </c>
      <c r="L334" s="34"/>
      <c r="M334" s="169" t="s">
        <v>1</v>
      </c>
      <c r="N334" s="170" t="s">
        <v>43</v>
      </c>
      <c r="O334" s="59"/>
      <c r="P334" s="171">
        <f t="shared" si="121"/>
        <v>0</v>
      </c>
      <c r="Q334" s="171">
        <v>0</v>
      </c>
      <c r="R334" s="171">
        <f t="shared" si="122"/>
        <v>0</v>
      </c>
      <c r="S334" s="171">
        <v>0</v>
      </c>
      <c r="T334" s="172">
        <f t="shared" si="123"/>
        <v>0</v>
      </c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R334" s="173" t="s">
        <v>159</v>
      </c>
      <c r="AT334" s="173" t="s">
        <v>155</v>
      </c>
      <c r="AU334" s="173" t="s">
        <v>88</v>
      </c>
      <c r="AY334" s="18" t="s">
        <v>153</v>
      </c>
      <c r="BE334" s="174">
        <f t="shared" si="124"/>
        <v>0</v>
      </c>
      <c r="BF334" s="174">
        <f t="shared" si="125"/>
        <v>0</v>
      </c>
      <c r="BG334" s="174">
        <f t="shared" si="126"/>
        <v>0</v>
      </c>
      <c r="BH334" s="174">
        <f t="shared" si="127"/>
        <v>0</v>
      </c>
      <c r="BI334" s="174">
        <f t="shared" si="128"/>
        <v>0</v>
      </c>
      <c r="BJ334" s="18" t="s">
        <v>86</v>
      </c>
      <c r="BK334" s="174">
        <f t="shared" si="129"/>
        <v>0</v>
      </c>
      <c r="BL334" s="18" t="s">
        <v>159</v>
      </c>
      <c r="BM334" s="173" t="s">
        <v>3167</v>
      </c>
    </row>
    <row r="335" spans="1:65" s="2" customFormat="1" ht="16.5" customHeight="1">
      <c r="A335" s="33"/>
      <c r="B335" s="161"/>
      <c r="C335" s="162" t="s">
        <v>1742</v>
      </c>
      <c r="D335" s="162" t="s">
        <v>155</v>
      </c>
      <c r="E335" s="163" t="s">
        <v>3168</v>
      </c>
      <c r="F335" s="164" t="s">
        <v>3031</v>
      </c>
      <c r="G335" s="165" t="s">
        <v>505</v>
      </c>
      <c r="H335" s="166">
        <v>3</v>
      </c>
      <c r="I335" s="167"/>
      <c r="J335" s="168">
        <f t="shared" si="120"/>
        <v>0</v>
      </c>
      <c r="K335" s="164" t="s">
        <v>1</v>
      </c>
      <c r="L335" s="34"/>
      <c r="M335" s="169" t="s">
        <v>1</v>
      </c>
      <c r="N335" s="170" t="s">
        <v>43</v>
      </c>
      <c r="O335" s="59"/>
      <c r="P335" s="171">
        <f t="shared" si="121"/>
        <v>0</v>
      </c>
      <c r="Q335" s="171">
        <v>0</v>
      </c>
      <c r="R335" s="171">
        <f t="shared" si="122"/>
        <v>0</v>
      </c>
      <c r="S335" s="171">
        <v>0</v>
      </c>
      <c r="T335" s="172">
        <f t="shared" si="123"/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159</v>
      </c>
      <c r="AT335" s="173" t="s">
        <v>155</v>
      </c>
      <c r="AU335" s="173" t="s">
        <v>88</v>
      </c>
      <c r="AY335" s="18" t="s">
        <v>153</v>
      </c>
      <c r="BE335" s="174">
        <f t="shared" si="124"/>
        <v>0</v>
      </c>
      <c r="BF335" s="174">
        <f t="shared" si="125"/>
        <v>0</v>
      </c>
      <c r="BG335" s="174">
        <f t="shared" si="126"/>
        <v>0</v>
      </c>
      <c r="BH335" s="174">
        <f t="shared" si="127"/>
        <v>0</v>
      </c>
      <c r="BI335" s="174">
        <f t="shared" si="128"/>
        <v>0</v>
      </c>
      <c r="BJ335" s="18" t="s">
        <v>86</v>
      </c>
      <c r="BK335" s="174">
        <f t="shared" si="129"/>
        <v>0</v>
      </c>
      <c r="BL335" s="18" t="s">
        <v>159</v>
      </c>
      <c r="BM335" s="173" t="s">
        <v>3169</v>
      </c>
    </row>
    <row r="336" spans="1:65" s="2" customFormat="1" ht="16.5" customHeight="1">
      <c r="A336" s="33"/>
      <c r="B336" s="161"/>
      <c r="C336" s="162" t="s">
        <v>1758</v>
      </c>
      <c r="D336" s="162" t="s">
        <v>155</v>
      </c>
      <c r="E336" s="163" t="s">
        <v>3170</v>
      </c>
      <c r="F336" s="164" t="s">
        <v>3171</v>
      </c>
      <c r="G336" s="165" t="s">
        <v>505</v>
      </c>
      <c r="H336" s="166">
        <v>1</v>
      </c>
      <c r="I336" s="167"/>
      <c r="J336" s="168">
        <f t="shared" si="120"/>
        <v>0</v>
      </c>
      <c r="K336" s="164" t="s">
        <v>1</v>
      </c>
      <c r="L336" s="34"/>
      <c r="M336" s="169" t="s">
        <v>1</v>
      </c>
      <c r="N336" s="170" t="s">
        <v>43</v>
      </c>
      <c r="O336" s="59"/>
      <c r="P336" s="171">
        <f t="shared" si="121"/>
        <v>0</v>
      </c>
      <c r="Q336" s="171">
        <v>0</v>
      </c>
      <c r="R336" s="171">
        <f t="shared" si="122"/>
        <v>0</v>
      </c>
      <c r="S336" s="171">
        <v>0</v>
      </c>
      <c r="T336" s="172">
        <f t="shared" si="123"/>
        <v>0</v>
      </c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R336" s="173" t="s">
        <v>159</v>
      </c>
      <c r="AT336" s="173" t="s">
        <v>155</v>
      </c>
      <c r="AU336" s="173" t="s">
        <v>88</v>
      </c>
      <c r="AY336" s="18" t="s">
        <v>153</v>
      </c>
      <c r="BE336" s="174">
        <f t="shared" si="124"/>
        <v>0</v>
      </c>
      <c r="BF336" s="174">
        <f t="shared" si="125"/>
        <v>0</v>
      </c>
      <c r="BG336" s="174">
        <f t="shared" si="126"/>
        <v>0</v>
      </c>
      <c r="BH336" s="174">
        <f t="shared" si="127"/>
        <v>0</v>
      </c>
      <c r="BI336" s="174">
        <f t="shared" si="128"/>
        <v>0</v>
      </c>
      <c r="BJ336" s="18" t="s">
        <v>86</v>
      </c>
      <c r="BK336" s="174">
        <f t="shared" si="129"/>
        <v>0</v>
      </c>
      <c r="BL336" s="18" t="s">
        <v>159</v>
      </c>
      <c r="BM336" s="173" t="s">
        <v>3172</v>
      </c>
    </row>
    <row r="337" spans="1:65" s="2" customFormat="1" ht="16.5" customHeight="1">
      <c r="A337" s="33"/>
      <c r="B337" s="161"/>
      <c r="C337" s="162" t="s">
        <v>1770</v>
      </c>
      <c r="D337" s="162" t="s">
        <v>155</v>
      </c>
      <c r="E337" s="163" t="s">
        <v>3173</v>
      </c>
      <c r="F337" s="164" t="s">
        <v>3174</v>
      </c>
      <c r="G337" s="165" t="s">
        <v>505</v>
      </c>
      <c r="H337" s="166">
        <v>1</v>
      </c>
      <c r="I337" s="167"/>
      <c r="J337" s="168">
        <f t="shared" si="120"/>
        <v>0</v>
      </c>
      <c r="K337" s="164" t="s">
        <v>1</v>
      </c>
      <c r="L337" s="34"/>
      <c r="M337" s="169" t="s">
        <v>1</v>
      </c>
      <c r="N337" s="170" t="s">
        <v>43</v>
      </c>
      <c r="O337" s="59"/>
      <c r="P337" s="171">
        <f t="shared" si="121"/>
        <v>0</v>
      </c>
      <c r="Q337" s="171">
        <v>0</v>
      </c>
      <c r="R337" s="171">
        <f t="shared" si="122"/>
        <v>0</v>
      </c>
      <c r="S337" s="171">
        <v>0</v>
      </c>
      <c r="T337" s="172">
        <f t="shared" si="123"/>
        <v>0</v>
      </c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R337" s="173" t="s">
        <v>159</v>
      </c>
      <c r="AT337" s="173" t="s">
        <v>155</v>
      </c>
      <c r="AU337" s="173" t="s">
        <v>88</v>
      </c>
      <c r="AY337" s="18" t="s">
        <v>153</v>
      </c>
      <c r="BE337" s="174">
        <f t="shared" si="124"/>
        <v>0</v>
      </c>
      <c r="BF337" s="174">
        <f t="shared" si="125"/>
        <v>0</v>
      </c>
      <c r="BG337" s="174">
        <f t="shared" si="126"/>
        <v>0</v>
      </c>
      <c r="BH337" s="174">
        <f t="shared" si="127"/>
        <v>0</v>
      </c>
      <c r="BI337" s="174">
        <f t="shared" si="128"/>
        <v>0</v>
      </c>
      <c r="BJ337" s="18" t="s">
        <v>86</v>
      </c>
      <c r="BK337" s="174">
        <f t="shared" si="129"/>
        <v>0</v>
      </c>
      <c r="BL337" s="18" t="s">
        <v>159</v>
      </c>
      <c r="BM337" s="173" t="s">
        <v>3175</v>
      </c>
    </row>
    <row r="338" spans="1:65" s="2" customFormat="1" ht="16.5" customHeight="1">
      <c r="A338" s="33"/>
      <c r="B338" s="161"/>
      <c r="C338" s="162" t="s">
        <v>3176</v>
      </c>
      <c r="D338" s="162" t="s">
        <v>155</v>
      </c>
      <c r="E338" s="163" t="s">
        <v>3177</v>
      </c>
      <c r="F338" s="164" t="s">
        <v>3178</v>
      </c>
      <c r="G338" s="165" t="s">
        <v>505</v>
      </c>
      <c r="H338" s="166">
        <v>1</v>
      </c>
      <c r="I338" s="167"/>
      <c r="J338" s="168">
        <f t="shared" si="120"/>
        <v>0</v>
      </c>
      <c r="K338" s="164" t="s">
        <v>1</v>
      </c>
      <c r="L338" s="34"/>
      <c r="M338" s="169" t="s">
        <v>1</v>
      </c>
      <c r="N338" s="170" t="s">
        <v>43</v>
      </c>
      <c r="O338" s="59"/>
      <c r="P338" s="171">
        <f t="shared" si="121"/>
        <v>0</v>
      </c>
      <c r="Q338" s="171">
        <v>0</v>
      </c>
      <c r="R338" s="171">
        <f t="shared" si="122"/>
        <v>0</v>
      </c>
      <c r="S338" s="171">
        <v>0</v>
      </c>
      <c r="T338" s="172">
        <f t="shared" si="123"/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173" t="s">
        <v>159</v>
      </c>
      <c r="AT338" s="173" t="s">
        <v>155</v>
      </c>
      <c r="AU338" s="173" t="s">
        <v>88</v>
      </c>
      <c r="AY338" s="18" t="s">
        <v>153</v>
      </c>
      <c r="BE338" s="174">
        <f t="shared" si="124"/>
        <v>0</v>
      </c>
      <c r="BF338" s="174">
        <f t="shared" si="125"/>
        <v>0</v>
      </c>
      <c r="BG338" s="174">
        <f t="shared" si="126"/>
        <v>0</v>
      </c>
      <c r="BH338" s="174">
        <f t="shared" si="127"/>
        <v>0</v>
      </c>
      <c r="BI338" s="174">
        <f t="shared" si="128"/>
        <v>0</v>
      </c>
      <c r="BJ338" s="18" t="s">
        <v>86</v>
      </c>
      <c r="BK338" s="174">
        <f t="shared" si="129"/>
        <v>0</v>
      </c>
      <c r="BL338" s="18" t="s">
        <v>159</v>
      </c>
      <c r="BM338" s="173" t="s">
        <v>3179</v>
      </c>
    </row>
    <row r="339" spans="1:65" s="2" customFormat="1" ht="16.5" customHeight="1">
      <c r="A339" s="33"/>
      <c r="B339" s="161"/>
      <c r="C339" s="162" t="s">
        <v>3180</v>
      </c>
      <c r="D339" s="162" t="s">
        <v>155</v>
      </c>
      <c r="E339" s="163" t="s">
        <v>3181</v>
      </c>
      <c r="F339" s="164" t="s">
        <v>3182</v>
      </c>
      <c r="G339" s="165" t="s">
        <v>505</v>
      </c>
      <c r="H339" s="166">
        <v>1</v>
      </c>
      <c r="I339" s="167"/>
      <c r="J339" s="168">
        <f t="shared" si="120"/>
        <v>0</v>
      </c>
      <c r="K339" s="164" t="s">
        <v>1</v>
      </c>
      <c r="L339" s="34"/>
      <c r="M339" s="169" t="s">
        <v>1</v>
      </c>
      <c r="N339" s="170" t="s">
        <v>43</v>
      </c>
      <c r="O339" s="59"/>
      <c r="P339" s="171">
        <f t="shared" si="121"/>
        <v>0</v>
      </c>
      <c r="Q339" s="171">
        <v>0</v>
      </c>
      <c r="R339" s="171">
        <f t="shared" si="122"/>
        <v>0</v>
      </c>
      <c r="S339" s="171">
        <v>0</v>
      </c>
      <c r="T339" s="172">
        <f t="shared" si="123"/>
        <v>0</v>
      </c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R339" s="173" t="s">
        <v>159</v>
      </c>
      <c r="AT339" s="173" t="s">
        <v>155</v>
      </c>
      <c r="AU339" s="173" t="s">
        <v>88</v>
      </c>
      <c r="AY339" s="18" t="s">
        <v>153</v>
      </c>
      <c r="BE339" s="174">
        <f t="shared" si="124"/>
        <v>0</v>
      </c>
      <c r="BF339" s="174">
        <f t="shared" si="125"/>
        <v>0</v>
      </c>
      <c r="BG339" s="174">
        <f t="shared" si="126"/>
        <v>0</v>
      </c>
      <c r="BH339" s="174">
        <f t="shared" si="127"/>
        <v>0</v>
      </c>
      <c r="BI339" s="174">
        <f t="shared" si="128"/>
        <v>0</v>
      </c>
      <c r="BJ339" s="18" t="s">
        <v>86</v>
      </c>
      <c r="BK339" s="174">
        <f t="shared" si="129"/>
        <v>0</v>
      </c>
      <c r="BL339" s="18" t="s">
        <v>159</v>
      </c>
      <c r="BM339" s="173" t="s">
        <v>3183</v>
      </c>
    </row>
    <row r="340" spans="1:65" s="2" customFormat="1" ht="16.5" customHeight="1">
      <c r="A340" s="33"/>
      <c r="B340" s="161"/>
      <c r="C340" s="162" t="s">
        <v>3184</v>
      </c>
      <c r="D340" s="162" t="s">
        <v>155</v>
      </c>
      <c r="E340" s="163" t="s">
        <v>3185</v>
      </c>
      <c r="F340" s="164" t="s">
        <v>3186</v>
      </c>
      <c r="G340" s="165" t="s">
        <v>505</v>
      </c>
      <c r="H340" s="166">
        <v>3</v>
      </c>
      <c r="I340" s="167"/>
      <c r="J340" s="168">
        <f t="shared" si="120"/>
        <v>0</v>
      </c>
      <c r="K340" s="164" t="s">
        <v>1</v>
      </c>
      <c r="L340" s="34"/>
      <c r="M340" s="169" t="s">
        <v>1</v>
      </c>
      <c r="N340" s="170" t="s">
        <v>43</v>
      </c>
      <c r="O340" s="59"/>
      <c r="P340" s="171">
        <f t="shared" si="121"/>
        <v>0</v>
      </c>
      <c r="Q340" s="171">
        <v>0</v>
      </c>
      <c r="R340" s="171">
        <f t="shared" si="122"/>
        <v>0</v>
      </c>
      <c r="S340" s="171">
        <v>0</v>
      </c>
      <c r="T340" s="172">
        <f t="shared" si="123"/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159</v>
      </c>
      <c r="AT340" s="173" t="s">
        <v>155</v>
      </c>
      <c r="AU340" s="173" t="s">
        <v>88</v>
      </c>
      <c r="AY340" s="18" t="s">
        <v>153</v>
      </c>
      <c r="BE340" s="174">
        <f t="shared" si="124"/>
        <v>0</v>
      </c>
      <c r="BF340" s="174">
        <f t="shared" si="125"/>
        <v>0</v>
      </c>
      <c r="BG340" s="174">
        <f t="shared" si="126"/>
        <v>0</v>
      </c>
      <c r="BH340" s="174">
        <f t="shared" si="127"/>
        <v>0</v>
      </c>
      <c r="BI340" s="174">
        <f t="shared" si="128"/>
        <v>0</v>
      </c>
      <c r="BJ340" s="18" t="s">
        <v>86</v>
      </c>
      <c r="BK340" s="174">
        <f t="shared" si="129"/>
        <v>0</v>
      </c>
      <c r="BL340" s="18" t="s">
        <v>159</v>
      </c>
      <c r="BM340" s="173" t="s">
        <v>3187</v>
      </c>
    </row>
    <row r="341" spans="1:65" s="2" customFormat="1" ht="16.5" customHeight="1">
      <c r="A341" s="33"/>
      <c r="B341" s="161"/>
      <c r="C341" s="162" t="s">
        <v>3188</v>
      </c>
      <c r="D341" s="162" t="s">
        <v>155</v>
      </c>
      <c r="E341" s="163" t="s">
        <v>3189</v>
      </c>
      <c r="F341" s="164" t="s">
        <v>3190</v>
      </c>
      <c r="G341" s="165" t="s">
        <v>505</v>
      </c>
      <c r="H341" s="166">
        <v>1</v>
      </c>
      <c r="I341" s="167"/>
      <c r="J341" s="168">
        <f t="shared" si="120"/>
        <v>0</v>
      </c>
      <c r="K341" s="164" t="s">
        <v>1</v>
      </c>
      <c r="L341" s="34"/>
      <c r="M341" s="169" t="s">
        <v>1</v>
      </c>
      <c r="N341" s="170" t="s">
        <v>43</v>
      </c>
      <c r="O341" s="59"/>
      <c r="P341" s="171">
        <f t="shared" si="121"/>
        <v>0</v>
      </c>
      <c r="Q341" s="171">
        <v>0</v>
      </c>
      <c r="R341" s="171">
        <f t="shared" si="122"/>
        <v>0</v>
      </c>
      <c r="S341" s="171">
        <v>0</v>
      </c>
      <c r="T341" s="172">
        <f t="shared" si="123"/>
        <v>0</v>
      </c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R341" s="173" t="s">
        <v>159</v>
      </c>
      <c r="AT341" s="173" t="s">
        <v>155</v>
      </c>
      <c r="AU341" s="173" t="s">
        <v>88</v>
      </c>
      <c r="AY341" s="18" t="s">
        <v>153</v>
      </c>
      <c r="BE341" s="174">
        <f t="shared" si="124"/>
        <v>0</v>
      </c>
      <c r="BF341" s="174">
        <f t="shared" si="125"/>
        <v>0</v>
      </c>
      <c r="BG341" s="174">
        <f t="shared" si="126"/>
        <v>0</v>
      </c>
      <c r="BH341" s="174">
        <f t="shared" si="127"/>
        <v>0</v>
      </c>
      <c r="BI341" s="174">
        <f t="shared" si="128"/>
        <v>0</v>
      </c>
      <c r="BJ341" s="18" t="s">
        <v>86</v>
      </c>
      <c r="BK341" s="174">
        <f t="shared" si="129"/>
        <v>0</v>
      </c>
      <c r="BL341" s="18" t="s">
        <v>159</v>
      </c>
      <c r="BM341" s="173" t="s">
        <v>3191</v>
      </c>
    </row>
    <row r="342" spans="1:65" s="2" customFormat="1" ht="16.5" customHeight="1">
      <c r="A342" s="33"/>
      <c r="B342" s="161"/>
      <c r="C342" s="162" t="s">
        <v>3192</v>
      </c>
      <c r="D342" s="162" t="s">
        <v>155</v>
      </c>
      <c r="E342" s="163" t="s">
        <v>3193</v>
      </c>
      <c r="F342" s="164" t="s">
        <v>2761</v>
      </c>
      <c r="G342" s="165" t="s">
        <v>470</v>
      </c>
      <c r="H342" s="210"/>
      <c r="I342" s="167"/>
      <c r="J342" s="168">
        <f t="shared" si="120"/>
        <v>0</v>
      </c>
      <c r="K342" s="164" t="s">
        <v>1</v>
      </c>
      <c r="L342" s="34"/>
      <c r="M342" s="169" t="s">
        <v>1</v>
      </c>
      <c r="N342" s="170" t="s">
        <v>43</v>
      </c>
      <c r="O342" s="59"/>
      <c r="P342" s="171">
        <f t="shared" si="121"/>
        <v>0</v>
      </c>
      <c r="Q342" s="171">
        <v>0</v>
      </c>
      <c r="R342" s="171">
        <f t="shared" si="122"/>
        <v>0</v>
      </c>
      <c r="S342" s="171">
        <v>0</v>
      </c>
      <c r="T342" s="172">
        <f t="shared" si="123"/>
        <v>0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R342" s="173" t="s">
        <v>159</v>
      </c>
      <c r="AT342" s="173" t="s">
        <v>155</v>
      </c>
      <c r="AU342" s="173" t="s">
        <v>88</v>
      </c>
      <c r="AY342" s="18" t="s">
        <v>153</v>
      </c>
      <c r="BE342" s="174">
        <f t="shared" si="124"/>
        <v>0</v>
      </c>
      <c r="BF342" s="174">
        <f t="shared" si="125"/>
        <v>0</v>
      </c>
      <c r="BG342" s="174">
        <f t="shared" si="126"/>
        <v>0</v>
      </c>
      <c r="BH342" s="174">
        <f t="shared" si="127"/>
        <v>0</v>
      </c>
      <c r="BI342" s="174">
        <f t="shared" si="128"/>
        <v>0</v>
      </c>
      <c r="BJ342" s="18" t="s">
        <v>86</v>
      </c>
      <c r="BK342" s="174">
        <f t="shared" si="129"/>
        <v>0</v>
      </c>
      <c r="BL342" s="18" t="s">
        <v>159</v>
      </c>
      <c r="BM342" s="173" t="s">
        <v>3194</v>
      </c>
    </row>
    <row r="343" spans="1:65" s="12" customFormat="1" ht="22.8" customHeight="1">
      <c r="B343" s="148"/>
      <c r="D343" s="149" t="s">
        <v>77</v>
      </c>
      <c r="E343" s="159" t="s">
        <v>3195</v>
      </c>
      <c r="F343" s="159" t="s">
        <v>3196</v>
      </c>
      <c r="I343" s="151"/>
      <c r="J343" s="160">
        <f>BK343</f>
        <v>0</v>
      </c>
      <c r="L343" s="148"/>
      <c r="M343" s="153"/>
      <c r="N343" s="154"/>
      <c r="O343" s="154"/>
      <c r="P343" s="155">
        <f>SUM(P344:P355)</f>
        <v>0</v>
      </c>
      <c r="Q343" s="154"/>
      <c r="R343" s="155">
        <f>SUM(R344:R355)</f>
        <v>0</v>
      </c>
      <c r="S343" s="154"/>
      <c r="T343" s="156">
        <f>SUM(T344:T355)</f>
        <v>0</v>
      </c>
      <c r="AR343" s="149" t="s">
        <v>86</v>
      </c>
      <c r="AT343" s="157" t="s">
        <v>77</v>
      </c>
      <c r="AU343" s="157" t="s">
        <v>86</v>
      </c>
      <c r="AY343" s="149" t="s">
        <v>153</v>
      </c>
      <c r="BK343" s="158">
        <f>SUM(BK344:BK355)</f>
        <v>0</v>
      </c>
    </row>
    <row r="344" spans="1:65" s="2" customFormat="1" ht="16.5" customHeight="1">
      <c r="A344" s="33"/>
      <c r="B344" s="161"/>
      <c r="C344" s="162" t="s">
        <v>3197</v>
      </c>
      <c r="D344" s="162" t="s">
        <v>155</v>
      </c>
      <c r="E344" s="163" t="s">
        <v>3198</v>
      </c>
      <c r="F344" s="164" t="s">
        <v>3199</v>
      </c>
      <c r="G344" s="165" t="s">
        <v>3200</v>
      </c>
      <c r="H344" s="166">
        <v>8</v>
      </c>
      <c r="I344" s="167"/>
      <c r="J344" s="168">
        <f t="shared" ref="J344:J355" si="130">ROUND(I344*H344,2)</f>
        <v>0</v>
      </c>
      <c r="K344" s="164" t="s">
        <v>1</v>
      </c>
      <c r="L344" s="34"/>
      <c r="M344" s="169" t="s">
        <v>1</v>
      </c>
      <c r="N344" s="170" t="s">
        <v>43</v>
      </c>
      <c r="O344" s="59"/>
      <c r="P344" s="171">
        <f t="shared" ref="P344:P355" si="131">O344*H344</f>
        <v>0</v>
      </c>
      <c r="Q344" s="171">
        <v>0</v>
      </c>
      <c r="R344" s="171">
        <f t="shared" ref="R344:R355" si="132">Q344*H344</f>
        <v>0</v>
      </c>
      <c r="S344" s="171">
        <v>0</v>
      </c>
      <c r="T344" s="172">
        <f t="shared" ref="T344:T355" si="133">S344*H344</f>
        <v>0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R344" s="173" t="s">
        <v>159</v>
      </c>
      <c r="AT344" s="173" t="s">
        <v>155</v>
      </c>
      <c r="AU344" s="173" t="s">
        <v>88</v>
      </c>
      <c r="AY344" s="18" t="s">
        <v>153</v>
      </c>
      <c r="BE344" s="174">
        <f t="shared" ref="BE344:BE355" si="134">IF(N344="základní",J344,0)</f>
        <v>0</v>
      </c>
      <c r="BF344" s="174">
        <f t="shared" ref="BF344:BF355" si="135">IF(N344="snížená",J344,0)</f>
        <v>0</v>
      </c>
      <c r="BG344" s="174">
        <f t="shared" ref="BG344:BG355" si="136">IF(N344="zákl. přenesená",J344,0)</f>
        <v>0</v>
      </c>
      <c r="BH344" s="174">
        <f t="shared" ref="BH344:BH355" si="137">IF(N344="sníž. přenesená",J344,0)</f>
        <v>0</v>
      </c>
      <c r="BI344" s="174">
        <f t="shared" ref="BI344:BI355" si="138">IF(N344="nulová",J344,0)</f>
        <v>0</v>
      </c>
      <c r="BJ344" s="18" t="s">
        <v>86</v>
      </c>
      <c r="BK344" s="174">
        <f t="shared" ref="BK344:BK355" si="139">ROUND(I344*H344,2)</f>
        <v>0</v>
      </c>
      <c r="BL344" s="18" t="s">
        <v>159</v>
      </c>
      <c r="BM344" s="173" t="s">
        <v>3201</v>
      </c>
    </row>
    <row r="345" spans="1:65" s="2" customFormat="1" ht="16.5" customHeight="1">
      <c r="A345" s="33"/>
      <c r="B345" s="161"/>
      <c r="C345" s="162" t="s">
        <v>3202</v>
      </c>
      <c r="D345" s="162" t="s">
        <v>155</v>
      </c>
      <c r="E345" s="163" t="s">
        <v>3203</v>
      </c>
      <c r="F345" s="164" t="s">
        <v>3204</v>
      </c>
      <c r="G345" s="165" t="s">
        <v>3200</v>
      </c>
      <c r="H345" s="166">
        <v>8</v>
      </c>
      <c r="I345" s="167"/>
      <c r="J345" s="168">
        <f t="shared" si="130"/>
        <v>0</v>
      </c>
      <c r="K345" s="164" t="s">
        <v>1</v>
      </c>
      <c r="L345" s="34"/>
      <c r="M345" s="169" t="s">
        <v>1</v>
      </c>
      <c r="N345" s="170" t="s">
        <v>43</v>
      </c>
      <c r="O345" s="59"/>
      <c r="P345" s="171">
        <f t="shared" si="131"/>
        <v>0</v>
      </c>
      <c r="Q345" s="171">
        <v>0</v>
      </c>
      <c r="R345" s="171">
        <f t="shared" si="132"/>
        <v>0</v>
      </c>
      <c r="S345" s="171">
        <v>0</v>
      </c>
      <c r="T345" s="172">
        <f t="shared" si="133"/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159</v>
      </c>
      <c r="AT345" s="173" t="s">
        <v>155</v>
      </c>
      <c r="AU345" s="173" t="s">
        <v>88</v>
      </c>
      <c r="AY345" s="18" t="s">
        <v>153</v>
      </c>
      <c r="BE345" s="174">
        <f t="shared" si="134"/>
        <v>0</v>
      </c>
      <c r="BF345" s="174">
        <f t="shared" si="135"/>
        <v>0</v>
      </c>
      <c r="BG345" s="174">
        <f t="shared" si="136"/>
        <v>0</v>
      </c>
      <c r="BH345" s="174">
        <f t="shared" si="137"/>
        <v>0</v>
      </c>
      <c r="BI345" s="174">
        <f t="shared" si="138"/>
        <v>0</v>
      </c>
      <c r="BJ345" s="18" t="s">
        <v>86</v>
      </c>
      <c r="BK345" s="174">
        <f t="shared" si="139"/>
        <v>0</v>
      </c>
      <c r="BL345" s="18" t="s">
        <v>159</v>
      </c>
      <c r="BM345" s="173" t="s">
        <v>3205</v>
      </c>
    </row>
    <row r="346" spans="1:65" s="2" customFormat="1" ht="16.5" customHeight="1">
      <c r="A346" s="33"/>
      <c r="B346" s="161"/>
      <c r="C346" s="162" t="s">
        <v>3206</v>
      </c>
      <c r="D346" s="162" t="s">
        <v>155</v>
      </c>
      <c r="E346" s="163" t="s">
        <v>3207</v>
      </c>
      <c r="F346" s="164" t="s">
        <v>3208</v>
      </c>
      <c r="G346" s="165" t="s">
        <v>3200</v>
      </c>
      <c r="H346" s="166">
        <v>8</v>
      </c>
      <c r="I346" s="167"/>
      <c r="J346" s="168">
        <f t="shared" si="130"/>
        <v>0</v>
      </c>
      <c r="K346" s="164" t="s">
        <v>1</v>
      </c>
      <c r="L346" s="34"/>
      <c r="M346" s="169" t="s">
        <v>1</v>
      </c>
      <c r="N346" s="170" t="s">
        <v>43</v>
      </c>
      <c r="O346" s="59"/>
      <c r="P346" s="171">
        <f t="shared" si="131"/>
        <v>0</v>
      </c>
      <c r="Q346" s="171">
        <v>0</v>
      </c>
      <c r="R346" s="171">
        <f t="shared" si="132"/>
        <v>0</v>
      </c>
      <c r="S346" s="171">
        <v>0</v>
      </c>
      <c r="T346" s="172">
        <f t="shared" si="133"/>
        <v>0</v>
      </c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R346" s="173" t="s">
        <v>159</v>
      </c>
      <c r="AT346" s="173" t="s">
        <v>155</v>
      </c>
      <c r="AU346" s="173" t="s">
        <v>88</v>
      </c>
      <c r="AY346" s="18" t="s">
        <v>153</v>
      </c>
      <c r="BE346" s="174">
        <f t="shared" si="134"/>
        <v>0</v>
      </c>
      <c r="BF346" s="174">
        <f t="shared" si="135"/>
        <v>0</v>
      </c>
      <c r="BG346" s="174">
        <f t="shared" si="136"/>
        <v>0</v>
      </c>
      <c r="BH346" s="174">
        <f t="shared" si="137"/>
        <v>0</v>
      </c>
      <c r="BI346" s="174">
        <f t="shared" si="138"/>
        <v>0</v>
      </c>
      <c r="BJ346" s="18" t="s">
        <v>86</v>
      </c>
      <c r="BK346" s="174">
        <f t="shared" si="139"/>
        <v>0</v>
      </c>
      <c r="BL346" s="18" t="s">
        <v>159</v>
      </c>
      <c r="BM346" s="173" t="s">
        <v>3209</v>
      </c>
    </row>
    <row r="347" spans="1:65" s="2" customFormat="1" ht="16.5" customHeight="1">
      <c r="A347" s="33"/>
      <c r="B347" s="161"/>
      <c r="C347" s="162" t="s">
        <v>3210</v>
      </c>
      <c r="D347" s="162" t="s">
        <v>155</v>
      </c>
      <c r="E347" s="163" t="s">
        <v>3211</v>
      </c>
      <c r="F347" s="164" t="s">
        <v>3212</v>
      </c>
      <c r="G347" s="165" t="s">
        <v>3200</v>
      </c>
      <c r="H347" s="166">
        <v>8</v>
      </c>
      <c r="I347" s="167"/>
      <c r="J347" s="168">
        <f t="shared" si="130"/>
        <v>0</v>
      </c>
      <c r="K347" s="164" t="s">
        <v>1</v>
      </c>
      <c r="L347" s="34"/>
      <c r="M347" s="169" t="s">
        <v>1</v>
      </c>
      <c r="N347" s="170" t="s">
        <v>43</v>
      </c>
      <c r="O347" s="59"/>
      <c r="P347" s="171">
        <f t="shared" si="131"/>
        <v>0</v>
      </c>
      <c r="Q347" s="171">
        <v>0</v>
      </c>
      <c r="R347" s="171">
        <f t="shared" si="132"/>
        <v>0</v>
      </c>
      <c r="S347" s="171">
        <v>0</v>
      </c>
      <c r="T347" s="172">
        <f t="shared" si="133"/>
        <v>0</v>
      </c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R347" s="173" t="s">
        <v>159</v>
      </c>
      <c r="AT347" s="173" t="s">
        <v>155</v>
      </c>
      <c r="AU347" s="173" t="s">
        <v>88</v>
      </c>
      <c r="AY347" s="18" t="s">
        <v>153</v>
      </c>
      <c r="BE347" s="174">
        <f t="shared" si="134"/>
        <v>0</v>
      </c>
      <c r="BF347" s="174">
        <f t="shared" si="135"/>
        <v>0</v>
      </c>
      <c r="BG347" s="174">
        <f t="shared" si="136"/>
        <v>0</v>
      </c>
      <c r="BH347" s="174">
        <f t="shared" si="137"/>
        <v>0</v>
      </c>
      <c r="BI347" s="174">
        <f t="shared" si="138"/>
        <v>0</v>
      </c>
      <c r="BJ347" s="18" t="s">
        <v>86</v>
      </c>
      <c r="BK347" s="174">
        <f t="shared" si="139"/>
        <v>0</v>
      </c>
      <c r="BL347" s="18" t="s">
        <v>159</v>
      </c>
      <c r="BM347" s="173" t="s">
        <v>3213</v>
      </c>
    </row>
    <row r="348" spans="1:65" s="2" customFormat="1" ht="16.5" customHeight="1">
      <c r="A348" s="33"/>
      <c r="B348" s="161"/>
      <c r="C348" s="162" t="s">
        <v>3214</v>
      </c>
      <c r="D348" s="162" t="s">
        <v>155</v>
      </c>
      <c r="E348" s="163" t="s">
        <v>3215</v>
      </c>
      <c r="F348" s="164" t="s">
        <v>3216</v>
      </c>
      <c r="G348" s="165" t="s">
        <v>3200</v>
      </c>
      <c r="H348" s="166">
        <v>4</v>
      </c>
      <c r="I348" s="167"/>
      <c r="J348" s="168">
        <f t="shared" si="130"/>
        <v>0</v>
      </c>
      <c r="K348" s="164" t="s">
        <v>1</v>
      </c>
      <c r="L348" s="34"/>
      <c r="M348" s="169" t="s">
        <v>1</v>
      </c>
      <c r="N348" s="170" t="s">
        <v>43</v>
      </c>
      <c r="O348" s="59"/>
      <c r="P348" s="171">
        <f t="shared" si="131"/>
        <v>0</v>
      </c>
      <c r="Q348" s="171">
        <v>0</v>
      </c>
      <c r="R348" s="171">
        <f t="shared" si="132"/>
        <v>0</v>
      </c>
      <c r="S348" s="171">
        <v>0</v>
      </c>
      <c r="T348" s="172">
        <f t="shared" si="133"/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159</v>
      </c>
      <c r="AT348" s="173" t="s">
        <v>155</v>
      </c>
      <c r="AU348" s="173" t="s">
        <v>88</v>
      </c>
      <c r="AY348" s="18" t="s">
        <v>153</v>
      </c>
      <c r="BE348" s="174">
        <f t="shared" si="134"/>
        <v>0</v>
      </c>
      <c r="BF348" s="174">
        <f t="shared" si="135"/>
        <v>0</v>
      </c>
      <c r="BG348" s="174">
        <f t="shared" si="136"/>
        <v>0</v>
      </c>
      <c r="BH348" s="174">
        <f t="shared" si="137"/>
        <v>0</v>
      </c>
      <c r="BI348" s="174">
        <f t="shared" si="138"/>
        <v>0</v>
      </c>
      <c r="BJ348" s="18" t="s">
        <v>86</v>
      </c>
      <c r="BK348" s="174">
        <f t="shared" si="139"/>
        <v>0</v>
      </c>
      <c r="BL348" s="18" t="s">
        <v>159</v>
      </c>
      <c r="BM348" s="173" t="s">
        <v>3217</v>
      </c>
    </row>
    <row r="349" spans="1:65" s="2" customFormat="1" ht="24" customHeight="1">
      <c r="A349" s="33"/>
      <c r="B349" s="161"/>
      <c r="C349" s="162" t="s">
        <v>3218</v>
      </c>
      <c r="D349" s="162" t="s">
        <v>155</v>
      </c>
      <c r="E349" s="163" t="s">
        <v>3219</v>
      </c>
      <c r="F349" s="164" t="s">
        <v>3220</v>
      </c>
      <c r="G349" s="165" t="s">
        <v>3200</v>
      </c>
      <c r="H349" s="166">
        <v>40</v>
      </c>
      <c r="I349" s="167"/>
      <c r="J349" s="168">
        <f t="shared" si="130"/>
        <v>0</v>
      </c>
      <c r="K349" s="164" t="s">
        <v>1</v>
      </c>
      <c r="L349" s="34"/>
      <c r="M349" s="169" t="s">
        <v>1</v>
      </c>
      <c r="N349" s="170" t="s">
        <v>43</v>
      </c>
      <c r="O349" s="59"/>
      <c r="P349" s="171">
        <f t="shared" si="131"/>
        <v>0</v>
      </c>
      <c r="Q349" s="171">
        <v>0</v>
      </c>
      <c r="R349" s="171">
        <f t="shared" si="132"/>
        <v>0</v>
      </c>
      <c r="S349" s="171">
        <v>0</v>
      </c>
      <c r="T349" s="172">
        <f t="shared" si="133"/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173" t="s">
        <v>159</v>
      </c>
      <c r="AT349" s="173" t="s">
        <v>155</v>
      </c>
      <c r="AU349" s="173" t="s">
        <v>88</v>
      </c>
      <c r="AY349" s="18" t="s">
        <v>153</v>
      </c>
      <c r="BE349" s="174">
        <f t="shared" si="134"/>
        <v>0</v>
      </c>
      <c r="BF349" s="174">
        <f t="shared" si="135"/>
        <v>0</v>
      </c>
      <c r="BG349" s="174">
        <f t="shared" si="136"/>
        <v>0</v>
      </c>
      <c r="BH349" s="174">
        <f t="shared" si="137"/>
        <v>0</v>
      </c>
      <c r="BI349" s="174">
        <f t="shared" si="138"/>
        <v>0</v>
      </c>
      <c r="BJ349" s="18" t="s">
        <v>86</v>
      </c>
      <c r="BK349" s="174">
        <f t="shared" si="139"/>
        <v>0</v>
      </c>
      <c r="BL349" s="18" t="s">
        <v>159</v>
      </c>
      <c r="BM349" s="173" t="s">
        <v>3221</v>
      </c>
    </row>
    <row r="350" spans="1:65" s="2" customFormat="1" ht="16.5" customHeight="1">
      <c r="A350" s="33"/>
      <c r="B350" s="161"/>
      <c r="C350" s="162" t="s">
        <v>3222</v>
      </c>
      <c r="D350" s="162" t="s">
        <v>155</v>
      </c>
      <c r="E350" s="163" t="s">
        <v>3223</v>
      </c>
      <c r="F350" s="164" t="s">
        <v>3224</v>
      </c>
      <c r="G350" s="165" t="s">
        <v>3200</v>
      </c>
      <c r="H350" s="166">
        <v>4</v>
      </c>
      <c r="I350" s="167"/>
      <c r="J350" s="168">
        <f t="shared" si="130"/>
        <v>0</v>
      </c>
      <c r="K350" s="164" t="s">
        <v>1</v>
      </c>
      <c r="L350" s="34"/>
      <c r="M350" s="169" t="s">
        <v>1</v>
      </c>
      <c r="N350" s="170" t="s">
        <v>43</v>
      </c>
      <c r="O350" s="59"/>
      <c r="P350" s="171">
        <f t="shared" si="131"/>
        <v>0</v>
      </c>
      <c r="Q350" s="171">
        <v>0</v>
      </c>
      <c r="R350" s="171">
        <f t="shared" si="132"/>
        <v>0</v>
      </c>
      <c r="S350" s="171">
        <v>0</v>
      </c>
      <c r="T350" s="172">
        <f t="shared" si="133"/>
        <v>0</v>
      </c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R350" s="173" t="s">
        <v>159</v>
      </c>
      <c r="AT350" s="173" t="s">
        <v>155</v>
      </c>
      <c r="AU350" s="173" t="s">
        <v>88</v>
      </c>
      <c r="AY350" s="18" t="s">
        <v>153</v>
      </c>
      <c r="BE350" s="174">
        <f t="shared" si="134"/>
        <v>0</v>
      </c>
      <c r="BF350" s="174">
        <f t="shared" si="135"/>
        <v>0</v>
      </c>
      <c r="BG350" s="174">
        <f t="shared" si="136"/>
        <v>0</v>
      </c>
      <c r="BH350" s="174">
        <f t="shared" si="137"/>
        <v>0</v>
      </c>
      <c r="BI350" s="174">
        <f t="shared" si="138"/>
        <v>0</v>
      </c>
      <c r="BJ350" s="18" t="s">
        <v>86</v>
      </c>
      <c r="BK350" s="174">
        <f t="shared" si="139"/>
        <v>0</v>
      </c>
      <c r="BL350" s="18" t="s">
        <v>159</v>
      </c>
      <c r="BM350" s="173" t="s">
        <v>3225</v>
      </c>
    </row>
    <row r="351" spans="1:65" s="2" customFormat="1" ht="16.5" customHeight="1">
      <c r="A351" s="33"/>
      <c r="B351" s="161"/>
      <c r="C351" s="162" t="s">
        <v>3226</v>
      </c>
      <c r="D351" s="162" t="s">
        <v>155</v>
      </c>
      <c r="E351" s="163" t="s">
        <v>3227</v>
      </c>
      <c r="F351" s="164" t="s">
        <v>3228</v>
      </c>
      <c r="G351" s="165" t="s">
        <v>3200</v>
      </c>
      <c r="H351" s="166">
        <v>12</v>
      </c>
      <c r="I351" s="167"/>
      <c r="J351" s="168">
        <f t="shared" si="130"/>
        <v>0</v>
      </c>
      <c r="K351" s="164" t="s">
        <v>1</v>
      </c>
      <c r="L351" s="34"/>
      <c r="M351" s="169" t="s">
        <v>1</v>
      </c>
      <c r="N351" s="170" t="s">
        <v>43</v>
      </c>
      <c r="O351" s="59"/>
      <c r="P351" s="171">
        <f t="shared" si="131"/>
        <v>0</v>
      </c>
      <c r="Q351" s="171">
        <v>0</v>
      </c>
      <c r="R351" s="171">
        <f t="shared" si="132"/>
        <v>0</v>
      </c>
      <c r="S351" s="171">
        <v>0</v>
      </c>
      <c r="T351" s="172">
        <f t="shared" si="133"/>
        <v>0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R351" s="173" t="s">
        <v>159</v>
      </c>
      <c r="AT351" s="173" t="s">
        <v>155</v>
      </c>
      <c r="AU351" s="173" t="s">
        <v>88</v>
      </c>
      <c r="AY351" s="18" t="s">
        <v>153</v>
      </c>
      <c r="BE351" s="174">
        <f t="shared" si="134"/>
        <v>0</v>
      </c>
      <c r="BF351" s="174">
        <f t="shared" si="135"/>
        <v>0</v>
      </c>
      <c r="BG351" s="174">
        <f t="shared" si="136"/>
        <v>0</v>
      </c>
      <c r="BH351" s="174">
        <f t="shared" si="137"/>
        <v>0</v>
      </c>
      <c r="BI351" s="174">
        <f t="shared" si="138"/>
        <v>0</v>
      </c>
      <c r="BJ351" s="18" t="s">
        <v>86</v>
      </c>
      <c r="BK351" s="174">
        <f t="shared" si="139"/>
        <v>0</v>
      </c>
      <c r="BL351" s="18" t="s">
        <v>159</v>
      </c>
      <c r="BM351" s="173" t="s">
        <v>3229</v>
      </c>
    </row>
    <row r="352" spans="1:65" s="2" customFormat="1" ht="24" customHeight="1">
      <c r="A352" s="33"/>
      <c r="B352" s="161"/>
      <c r="C352" s="162" t="s">
        <v>3230</v>
      </c>
      <c r="D352" s="162" t="s">
        <v>155</v>
      </c>
      <c r="E352" s="163" t="s">
        <v>3231</v>
      </c>
      <c r="F352" s="164" t="s">
        <v>3232</v>
      </c>
      <c r="G352" s="165" t="s">
        <v>3200</v>
      </c>
      <c r="H352" s="166">
        <v>160</v>
      </c>
      <c r="I352" s="167"/>
      <c r="J352" s="168">
        <f t="shared" si="130"/>
        <v>0</v>
      </c>
      <c r="K352" s="164" t="s">
        <v>1</v>
      </c>
      <c r="L352" s="34"/>
      <c r="M352" s="169" t="s">
        <v>1</v>
      </c>
      <c r="N352" s="170" t="s">
        <v>43</v>
      </c>
      <c r="O352" s="59"/>
      <c r="P352" s="171">
        <f t="shared" si="131"/>
        <v>0</v>
      </c>
      <c r="Q352" s="171">
        <v>0</v>
      </c>
      <c r="R352" s="171">
        <f t="shared" si="132"/>
        <v>0</v>
      </c>
      <c r="S352" s="171">
        <v>0</v>
      </c>
      <c r="T352" s="172">
        <f t="shared" si="133"/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159</v>
      </c>
      <c r="AT352" s="173" t="s">
        <v>155</v>
      </c>
      <c r="AU352" s="173" t="s">
        <v>88</v>
      </c>
      <c r="AY352" s="18" t="s">
        <v>153</v>
      </c>
      <c r="BE352" s="174">
        <f t="shared" si="134"/>
        <v>0</v>
      </c>
      <c r="BF352" s="174">
        <f t="shared" si="135"/>
        <v>0</v>
      </c>
      <c r="BG352" s="174">
        <f t="shared" si="136"/>
        <v>0</v>
      </c>
      <c r="BH352" s="174">
        <f t="shared" si="137"/>
        <v>0</v>
      </c>
      <c r="BI352" s="174">
        <f t="shared" si="138"/>
        <v>0</v>
      </c>
      <c r="BJ352" s="18" t="s">
        <v>86</v>
      </c>
      <c r="BK352" s="174">
        <f t="shared" si="139"/>
        <v>0</v>
      </c>
      <c r="BL352" s="18" t="s">
        <v>159</v>
      </c>
      <c r="BM352" s="173" t="s">
        <v>3233</v>
      </c>
    </row>
    <row r="353" spans="1:65" s="2" customFormat="1" ht="16.5" customHeight="1">
      <c r="A353" s="33"/>
      <c r="B353" s="161"/>
      <c r="C353" s="162" t="s">
        <v>3234</v>
      </c>
      <c r="D353" s="162" t="s">
        <v>155</v>
      </c>
      <c r="E353" s="163" t="s">
        <v>3235</v>
      </c>
      <c r="F353" s="164" t="s">
        <v>3236</v>
      </c>
      <c r="G353" s="165" t="s">
        <v>3200</v>
      </c>
      <c r="H353" s="166">
        <v>24</v>
      </c>
      <c r="I353" s="167"/>
      <c r="J353" s="168">
        <f t="shared" si="130"/>
        <v>0</v>
      </c>
      <c r="K353" s="164" t="s">
        <v>1</v>
      </c>
      <c r="L353" s="34"/>
      <c r="M353" s="169" t="s">
        <v>1</v>
      </c>
      <c r="N353" s="170" t="s">
        <v>43</v>
      </c>
      <c r="O353" s="59"/>
      <c r="P353" s="171">
        <f t="shared" si="131"/>
        <v>0</v>
      </c>
      <c r="Q353" s="171">
        <v>0</v>
      </c>
      <c r="R353" s="171">
        <f t="shared" si="132"/>
        <v>0</v>
      </c>
      <c r="S353" s="171">
        <v>0</v>
      </c>
      <c r="T353" s="172">
        <f t="shared" si="133"/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159</v>
      </c>
      <c r="AT353" s="173" t="s">
        <v>155</v>
      </c>
      <c r="AU353" s="173" t="s">
        <v>88</v>
      </c>
      <c r="AY353" s="18" t="s">
        <v>153</v>
      </c>
      <c r="BE353" s="174">
        <f t="shared" si="134"/>
        <v>0</v>
      </c>
      <c r="BF353" s="174">
        <f t="shared" si="135"/>
        <v>0</v>
      </c>
      <c r="BG353" s="174">
        <f t="shared" si="136"/>
        <v>0</v>
      </c>
      <c r="BH353" s="174">
        <f t="shared" si="137"/>
        <v>0</v>
      </c>
      <c r="BI353" s="174">
        <f t="shared" si="138"/>
        <v>0</v>
      </c>
      <c r="BJ353" s="18" t="s">
        <v>86</v>
      </c>
      <c r="BK353" s="174">
        <f t="shared" si="139"/>
        <v>0</v>
      </c>
      <c r="BL353" s="18" t="s">
        <v>159</v>
      </c>
      <c r="BM353" s="173" t="s">
        <v>3237</v>
      </c>
    </row>
    <row r="354" spans="1:65" s="2" customFormat="1" ht="16.5" customHeight="1">
      <c r="A354" s="33"/>
      <c r="B354" s="161"/>
      <c r="C354" s="162" t="s">
        <v>3238</v>
      </c>
      <c r="D354" s="162" t="s">
        <v>155</v>
      </c>
      <c r="E354" s="163" t="s">
        <v>3239</v>
      </c>
      <c r="F354" s="164" t="s">
        <v>3240</v>
      </c>
      <c r="G354" s="165" t="s">
        <v>3200</v>
      </c>
      <c r="H354" s="166">
        <v>20</v>
      </c>
      <c r="I354" s="167"/>
      <c r="J354" s="168">
        <f t="shared" si="130"/>
        <v>0</v>
      </c>
      <c r="K354" s="164" t="s">
        <v>1</v>
      </c>
      <c r="L354" s="34"/>
      <c r="M354" s="169" t="s">
        <v>1</v>
      </c>
      <c r="N354" s="170" t="s">
        <v>43</v>
      </c>
      <c r="O354" s="59"/>
      <c r="P354" s="171">
        <f t="shared" si="131"/>
        <v>0</v>
      </c>
      <c r="Q354" s="171">
        <v>0</v>
      </c>
      <c r="R354" s="171">
        <f t="shared" si="132"/>
        <v>0</v>
      </c>
      <c r="S354" s="171">
        <v>0</v>
      </c>
      <c r="T354" s="172">
        <f t="shared" si="133"/>
        <v>0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R354" s="173" t="s">
        <v>159</v>
      </c>
      <c r="AT354" s="173" t="s">
        <v>155</v>
      </c>
      <c r="AU354" s="173" t="s">
        <v>88</v>
      </c>
      <c r="AY354" s="18" t="s">
        <v>153</v>
      </c>
      <c r="BE354" s="174">
        <f t="shared" si="134"/>
        <v>0</v>
      </c>
      <c r="BF354" s="174">
        <f t="shared" si="135"/>
        <v>0</v>
      </c>
      <c r="BG354" s="174">
        <f t="shared" si="136"/>
        <v>0</v>
      </c>
      <c r="BH354" s="174">
        <f t="shared" si="137"/>
        <v>0</v>
      </c>
      <c r="BI354" s="174">
        <f t="shared" si="138"/>
        <v>0</v>
      </c>
      <c r="BJ354" s="18" t="s">
        <v>86</v>
      </c>
      <c r="BK354" s="174">
        <f t="shared" si="139"/>
        <v>0</v>
      </c>
      <c r="BL354" s="18" t="s">
        <v>159</v>
      </c>
      <c r="BM354" s="173" t="s">
        <v>3241</v>
      </c>
    </row>
    <row r="355" spans="1:65" s="2" customFormat="1" ht="16.5" customHeight="1">
      <c r="A355" s="33"/>
      <c r="B355" s="161"/>
      <c r="C355" s="162" t="s">
        <v>3242</v>
      </c>
      <c r="D355" s="162" t="s">
        <v>155</v>
      </c>
      <c r="E355" s="163" t="s">
        <v>3243</v>
      </c>
      <c r="F355" s="164" t="s">
        <v>2761</v>
      </c>
      <c r="G355" s="165" t="s">
        <v>470</v>
      </c>
      <c r="H355" s="210"/>
      <c r="I355" s="167"/>
      <c r="J355" s="168">
        <f t="shared" si="130"/>
        <v>0</v>
      </c>
      <c r="K355" s="164" t="s">
        <v>1</v>
      </c>
      <c r="L355" s="34"/>
      <c r="M355" s="169" t="s">
        <v>1</v>
      </c>
      <c r="N355" s="170" t="s">
        <v>43</v>
      </c>
      <c r="O355" s="59"/>
      <c r="P355" s="171">
        <f t="shared" si="131"/>
        <v>0</v>
      </c>
      <c r="Q355" s="171">
        <v>0</v>
      </c>
      <c r="R355" s="171">
        <f t="shared" si="132"/>
        <v>0</v>
      </c>
      <c r="S355" s="171">
        <v>0</v>
      </c>
      <c r="T355" s="172">
        <f t="shared" si="133"/>
        <v>0</v>
      </c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R355" s="173" t="s">
        <v>159</v>
      </c>
      <c r="AT355" s="173" t="s">
        <v>155</v>
      </c>
      <c r="AU355" s="173" t="s">
        <v>88</v>
      </c>
      <c r="AY355" s="18" t="s">
        <v>153</v>
      </c>
      <c r="BE355" s="174">
        <f t="shared" si="134"/>
        <v>0</v>
      </c>
      <c r="BF355" s="174">
        <f t="shared" si="135"/>
        <v>0</v>
      </c>
      <c r="BG355" s="174">
        <f t="shared" si="136"/>
        <v>0</v>
      </c>
      <c r="BH355" s="174">
        <f t="shared" si="137"/>
        <v>0</v>
      </c>
      <c r="BI355" s="174">
        <f t="shared" si="138"/>
        <v>0</v>
      </c>
      <c r="BJ355" s="18" t="s">
        <v>86</v>
      </c>
      <c r="BK355" s="174">
        <f t="shared" si="139"/>
        <v>0</v>
      </c>
      <c r="BL355" s="18" t="s">
        <v>159</v>
      </c>
      <c r="BM355" s="173" t="s">
        <v>3244</v>
      </c>
    </row>
    <row r="356" spans="1:65" s="12" customFormat="1" ht="22.8" customHeight="1">
      <c r="B356" s="148"/>
      <c r="D356" s="149" t="s">
        <v>77</v>
      </c>
      <c r="E356" s="159" t="s">
        <v>3245</v>
      </c>
      <c r="F356" s="159" t="s">
        <v>3246</v>
      </c>
      <c r="I356" s="151"/>
      <c r="J356" s="160">
        <f>BK356</f>
        <v>0</v>
      </c>
      <c r="L356" s="148"/>
      <c r="M356" s="153"/>
      <c r="N356" s="154"/>
      <c r="O356" s="154"/>
      <c r="P356" s="155">
        <f>SUM(P357:P365)</f>
        <v>0</v>
      </c>
      <c r="Q356" s="154"/>
      <c r="R356" s="155">
        <f>SUM(R357:R365)</f>
        <v>0</v>
      </c>
      <c r="S356" s="154"/>
      <c r="T356" s="156">
        <f>SUM(T357:T365)</f>
        <v>0</v>
      </c>
      <c r="AR356" s="149" t="s">
        <v>86</v>
      </c>
      <c r="AT356" s="157" t="s">
        <v>77</v>
      </c>
      <c r="AU356" s="157" t="s">
        <v>86</v>
      </c>
      <c r="AY356" s="149" t="s">
        <v>153</v>
      </c>
      <c r="BK356" s="158">
        <f>SUM(BK357:BK365)</f>
        <v>0</v>
      </c>
    </row>
    <row r="357" spans="1:65" s="2" customFormat="1" ht="16.5" customHeight="1">
      <c r="A357" s="33"/>
      <c r="B357" s="161"/>
      <c r="C357" s="162" t="s">
        <v>3247</v>
      </c>
      <c r="D357" s="162" t="s">
        <v>155</v>
      </c>
      <c r="E357" s="163" t="s">
        <v>3248</v>
      </c>
      <c r="F357" s="164" t="s">
        <v>3249</v>
      </c>
      <c r="G357" s="165" t="s">
        <v>505</v>
      </c>
      <c r="H357" s="166">
        <v>1</v>
      </c>
      <c r="I357" s="167"/>
      <c r="J357" s="168">
        <f t="shared" ref="J357:J365" si="140">ROUND(I357*H357,2)</f>
        <v>0</v>
      </c>
      <c r="K357" s="164" t="s">
        <v>1</v>
      </c>
      <c r="L357" s="34"/>
      <c r="M357" s="169" t="s">
        <v>1</v>
      </c>
      <c r="N357" s="170" t="s">
        <v>43</v>
      </c>
      <c r="O357" s="59"/>
      <c r="P357" s="171">
        <f t="shared" ref="P357:P365" si="141">O357*H357</f>
        <v>0</v>
      </c>
      <c r="Q357" s="171">
        <v>0</v>
      </c>
      <c r="R357" s="171">
        <f t="shared" ref="R357:R365" si="142">Q357*H357</f>
        <v>0</v>
      </c>
      <c r="S357" s="171">
        <v>0</v>
      </c>
      <c r="T357" s="172">
        <f t="shared" ref="T357:T365" si="143">S357*H357</f>
        <v>0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R357" s="173" t="s">
        <v>159</v>
      </c>
      <c r="AT357" s="173" t="s">
        <v>155</v>
      </c>
      <c r="AU357" s="173" t="s">
        <v>88</v>
      </c>
      <c r="AY357" s="18" t="s">
        <v>153</v>
      </c>
      <c r="BE357" s="174">
        <f t="shared" ref="BE357:BE365" si="144">IF(N357="základní",J357,0)</f>
        <v>0</v>
      </c>
      <c r="BF357" s="174">
        <f t="shared" ref="BF357:BF365" si="145">IF(N357="snížená",J357,0)</f>
        <v>0</v>
      </c>
      <c r="BG357" s="174">
        <f t="shared" ref="BG357:BG365" si="146">IF(N357="zákl. přenesená",J357,0)</f>
        <v>0</v>
      </c>
      <c r="BH357" s="174">
        <f t="shared" ref="BH357:BH365" si="147">IF(N357="sníž. přenesená",J357,0)</f>
        <v>0</v>
      </c>
      <c r="BI357" s="174">
        <f t="shared" ref="BI357:BI365" si="148">IF(N357="nulová",J357,0)</f>
        <v>0</v>
      </c>
      <c r="BJ357" s="18" t="s">
        <v>86</v>
      </c>
      <c r="BK357" s="174">
        <f t="shared" ref="BK357:BK365" si="149">ROUND(I357*H357,2)</f>
        <v>0</v>
      </c>
      <c r="BL357" s="18" t="s">
        <v>159</v>
      </c>
      <c r="BM357" s="173" t="s">
        <v>3250</v>
      </c>
    </row>
    <row r="358" spans="1:65" s="2" customFormat="1" ht="16.5" customHeight="1">
      <c r="A358" s="33"/>
      <c r="B358" s="161"/>
      <c r="C358" s="162" t="s">
        <v>3251</v>
      </c>
      <c r="D358" s="162" t="s">
        <v>155</v>
      </c>
      <c r="E358" s="163" t="s">
        <v>3252</v>
      </c>
      <c r="F358" s="164" t="s">
        <v>3253</v>
      </c>
      <c r="G358" s="165" t="s">
        <v>505</v>
      </c>
      <c r="H358" s="166">
        <v>1</v>
      </c>
      <c r="I358" s="167"/>
      <c r="J358" s="168">
        <f t="shared" si="140"/>
        <v>0</v>
      </c>
      <c r="K358" s="164" t="s">
        <v>1</v>
      </c>
      <c r="L358" s="34"/>
      <c r="M358" s="169" t="s">
        <v>1</v>
      </c>
      <c r="N358" s="170" t="s">
        <v>43</v>
      </c>
      <c r="O358" s="59"/>
      <c r="P358" s="171">
        <f t="shared" si="141"/>
        <v>0</v>
      </c>
      <c r="Q358" s="171">
        <v>0</v>
      </c>
      <c r="R358" s="171">
        <f t="shared" si="142"/>
        <v>0</v>
      </c>
      <c r="S358" s="171">
        <v>0</v>
      </c>
      <c r="T358" s="172">
        <f t="shared" si="143"/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159</v>
      </c>
      <c r="AT358" s="173" t="s">
        <v>155</v>
      </c>
      <c r="AU358" s="173" t="s">
        <v>88</v>
      </c>
      <c r="AY358" s="18" t="s">
        <v>153</v>
      </c>
      <c r="BE358" s="174">
        <f t="shared" si="144"/>
        <v>0</v>
      </c>
      <c r="BF358" s="174">
        <f t="shared" si="145"/>
        <v>0</v>
      </c>
      <c r="BG358" s="174">
        <f t="shared" si="146"/>
        <v>0</v>
      </c>
      <c r="BH358" s="174">
        <f t="shared" si="147"/>
        <v>0</v>
      </c>
      <c r="BI358" s="174">
        <f t="shared" si="148"/>
        <v>0</v>
      </c>
      <c r="BJ358" s="18" t="s">
        <v>86</v>
      </c>
      <c r="BK358" s="174">
        <f t="shared" si="149"/>
        <v>0</v>
      </c>
      <c r="BL358" s="18" t="s">
        <v>159</v>
      </c>
      <c r="BM358" s="173" t="s">
        <v>3254</v>
      </c>
    </row>
    <row r="359" spans="1:65" s="2" customFormat="1" ht="16.5" customHeight="1">
      <c r="A359" s="33"/>
      <c r="B359" s="161"/>
      <c r="C359" s="162" t="s">
        <v>3255</v>
      </c>
      <c r="D359" s="162" t="s">
        <v>155</v>
      </c>
      <c r="E359" s="163" t="s">
        <v>3256</v>
      </c>
      <c r="F359" s="164" t="s">
        <v>3257</v>
      </c>
      <c r="G359" s="165" t="s">
        <v>505</v>
      </c>
      <c r="H359" s="166">
        <v>1</v>
      </c>
      <c r="I359" s="167"/>
      <c r="J359" s="168">
        <f t="shared" si="140"/>
        <v>0</v>
      </c>
      <c r="K359" s="164" t="s">
        <v>1</v>
      </c>
      <c r="L359" s="34"/>
      <c r="M359" s="169" t="s">
        <v>1</v>
      </c>
      <c r="N359" s="170" t="s">
        <v>43</v>
      </c>
      <c r="O359" s="59"/>
      <c r="P359" s="171">
        <f t="shared" si="141"/>
        <v>0</v>
      </c>
      <c r="Q359" s="171">
        <v>0</v>
      </c>
      <c r="R359" s="171">
        <f t="shared" si="142"/>
        <v>0</v>
      </c>
      <c r="S359" s="171">
        <v>0</v>
      </c>
      <c r="T359" s="172">
        <f t="shared" si="143"/>
        <v>0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R359" s="173" t="s">
        <v>159</v>
      </c>
      <c r="AT359" s="173" t="s">
        <v>155</v>
      </c>
      <c r="AU359" s="173" t="s">
        <v>88</v>
      </c>
      <c r="AY359" s="18" t="s">
        <v>153</v>
      </c>
      <c r="BE359" s="174">
        <f t="shared" si="144"/>
        <v>0</v>
      </c>
      <c r="BF359" s="174">
        <f t="shared" si="145"/>
        <v>0</v>
      </c>
      <c r="BG359" s="174">
        <f t="shared" si="146"/>
        <v>0</v>
      </c>
      <c r="BH359" s="174">
        <f t="shared" si="147"/>
        <v>0</v>
      </c>
      <c r="BI359" s="174">
        <f t="shared" si="148"/>
        <v>0</v>
      </c>
      <c r="BJ359" s="18" t="s">
        <v>86</v>
      </c>
      <c r="BK359" s="174">
        <f t="shared" si="149"/>
        <v>0</v>
      </c>
      <c r="BL359" s="18" t="s">
        <v>159</v>
      </c>
      <c r="BM359" s="173" t="s">
        <v>3258</v>
      </c>
    </row>
    <row r="360" spans="1:65" s="2" customFormat="1" ht="16.5" customHeight="1">
      <c r="A360" s="33"/>
      <c r="B360" s="161"/>
      <c r="C360" s="162" t="s">
        <v>3259</v>
      </c>
      <c r="D360" s="162" t="s">
        <v>155</v>
      </c>
      <c r="E360" s="163" t="s">
        <v>3260</v>
      </c>
      <c r="F360" s="164" t="s">
        <v>3261</v>
      </c>
      <c r="G360" s="165" t="s">
        <v>505</v>
      </c>
      <c r="H360" s="166">
        <v>1</v>
      </c>
      <c r="I360" s="167"/>
      <c r="J360" s="168">
        <f t="shared" si="140"/>
        <v>0</v>
      </c>
      <c r="K360" s="164" t="s">
        <v>1</v>
      </c>
      <c r="L360" s="34"/>
      <c r="M360" s="169" t="s">
        <v>1</v>
      </c>
      <c r="N360" s="170" t="s">
        <v>43</v>
      </c>
      <c r="O360" s="59"/>
      <c r="P360" s="171">
        <f t="shared" si="141"/>
        <v>0</v>
      </c>
      <c r="Q360" s="171">
        <v>0</v>
      </c>
      <c r="R360" s="171">
        <f t="shared" si="142"/>
        <v>0</v>
      </c>
      <c r="S360" s="171">
        <v>0</v>
      </c>
      <c r="T360" s="172">
        <f t="shared" si="143"/>
        <v>0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R360" s="173" t="s">
        <v>159</v>
      </c>
      <c r="AT360" s="173" t="s">
        <v>155</v>
      </c>
      <c r="AU360" s="173" t="s">
        <v>88</v>
      </c>
      <c r="AY360" s="18" t="s">
        <v>153</v>
      </c>
      <c r="BE360" s="174">
        <f t="shared" si="144"/>
        <v>0</v>
      </c>
      <c r="BF360" s="174">
        <f t="shared" si="145"/>
        <v>0</v>
      </c>
      <c r="BG360" s="174">
        <f t="shared" si="146"/>
        <v>0</v>
      </c>
      <c r="BH360" s="174">
        <f t="shared" si="147"/>
        <v>0</v>
      </c>
      <c r="BI360" s="174">
        <f t="shared" si="148"/>
        <v>0</v>
      </c>
      <c r="BJ360" s="18" t="s">
        <v>86</v>
      </c>
      <c r="BK360" s="174">
        <f t="shared" si="149"/>
        <v>0</v>
      </c>
      <c r="BL360" s="18" t="s">
        <v>159</v>
      </c>
      <c r="BM360" s="173" t="s">
        <v>3262</v>
      </c>
    </row>
    <row r="361" spans="1:65" s="2" customFormat="1" ht="16.5" customHeight="1">
      <c r="A361" s="33"/>
      <c r="B361" s="161"/>
      <c r="C361" s="162" t="s">
        <v>3263</v>
      </c>
      <c r="D361" s="162" t="s">
        <v>155</v>
      </c>
      <c r="E361" s="163" t="s">
        <v>3264</v>
      </c>
      <c r="F361" s="164" t="s">
        <v>3265</v>
      </c>
      <c r="G361" s="165" t="s">
        <v>505</v>
      </c>
      <c r="H361" s="166">
        <v>1</v>
      </c>
      <c r="I361" s="167"/>
      <c r="J361" s="168">
        <f t="shared" si="140"/>
        <v>0</v>
      </c>
      <c r="K361" s="164" t="s">
        <v>1</v>
      </c>
      <c r="L361" s="34"/>
      <c r="M361" s="169" t="s">
        <v>1</v>
      </c>
      <c r="N361" s="170" t="s">
        <v>43</v>
      </c>
      <c r="O361" s="59"/>
      <c r="P361" s="171">
        <f t="shared" si="141"/>
        <v>0</v>
      </c>
      <c r="Q361" s="171">
        <v>0</v>
      </c>
      <c r="R361" s="171">
        <f t="shared" si="142"/>
        <v>0</v>
      </c>
      <c r="S361" s="171">
        <v>0</v>
      </c>
      <c r="T361" s="172">
        <f t="shared" si="143"/>
        <v>0</v>
      </c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R361" s="173" t="s">
        <v>159</v>
      </c>
      <c r="AT361" s="173" t="s">
        <v>155</v>
      </c>
      <c r="AU361" s="173" t="s">
        <v>88</v>
      </c>
      <c r="AY361" s="18" t="s">
        <v>153</v>
      </c>
      <c r="BE361" s="174">
        <f t="shared" si="144"/>
        <v>0</v>
      </c>
      <c r="BF361" s="174">
        <f t="shared" si="145"/>
        <v>0</v>
      </c>
      <c r="BG361" s="174">
        <f t="shared" si="146"/>
        <v>0</v>
      </c>
      <c r="BH361" s="174">
        <f t="shared" si="147"/>
        <v>0</v>
      </c>
      <c r="BI361" s="174">
        <f t="shared" si="148"/>
        <v>0</v>
      </c>
      <c r="BJ361" s="18" t="s">
        <v>86</v>
      </c>
      <c r="BK361" s="174">
        <f t="shared" si="149"/>
        <v>0</v>
      </c>
      <c r="BL361" s="18" t="s">
        <v>159</v>
      </c>
      <c r="BM361" s="173" t="s">
        <v>3266</v>
      </c>
    </row>
    <row r="362" spans="1:65" s="2" customFormat="1" ht="16.5" customHeight="1">
      <c r="A362" s="33"/>
      <c r="B362" s="161"/>
      <c r="C362" s="162" t="s">
        <v>3267</v>
      </c>
      <c r="D362" s="162" t="s">
        <v>155</v>
      </c>
      <c r="E362" s="163" t="s">
        <v>3268</v>
      </c>
      <c r="F362" s="164" t="s">
        <v>3269</v>
      </c>
      <c r="G362" s="165" t="s">
        <v>505</v>
      </c>
      <c r="H362" s="166">
        <v>1</v>
      </c>
      <c r="I362" s="167"/>
      <c r="J362" s="168">
        <f t="shared" si="140"/>
        <v>0</v>
      </c>
      <c r="K362" s="164" t="s">
        <v>1</v>
      </c>
      <c r="L362" s="34"/>
      <c r="M362" s="169" t="s">
        <v>1</v>
      </c>
      <c r="N362" s="170" t="s">
        <v>43</v>
      </c>
      <c r="O362" s="59"/>
      <c r="P362" s="171">
        <f t="shared" si="141"/>
        <v>0</v>
      </c>
      <c r="Q362" s="171">
        <v>0</v>
      </c>
      <c r="R362" s="171">
        <f t="shared" si="142"/>
        <v>0</v>
      </c>
      <c r="S362" s="171">
        <v>0</v>
      </c>
      <c r="T362" s="172">
        <f t="shared" si="143"/>
        <v>0</v>
      </c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R362" s="173" t="s">
        <v>159</v>
      </c>
      <c r="AT362" s="173" t="s">
        <v>155</v>
      </c>
      <c r="AU362" s="173" t="s">
        <v>88</v>
      </c>
      <c r="AY362" s="18" t="s">
        <v>153</v>
      </c>
      <c r="BE362" s="174">
        <f t="shared" si="144"/>
        <v>0</v>
      </c>
      <c r="BF362" s="174">
        <f t="shared" si="145"/>
        <v>0</v>
      </c>
      <c r="BG362" s="174">
        <f t="shared" si="146"/>
        <v>0</v>
      </c>
      <c r="BH362" s="174">
        <f t="shared" si="147"/>
        <v>0</v>
      </c>
      <c r="BI362" s="174">
        <f t="shared" si="148"/>
        <v>0</v>
      </c>
      <c r="BJ362" s="18" t="s">
        <v>86</v>
      </c>
      <c r="BK362" s="174">
        <f t="shared" si="149"/>
        <v>0</v>
      </c>
      <c r="BL362" s="18" t="s">
        <v>159</v>
      </c>
      <c r="BM362" s="173" t="s">
        <v>3270</v>
      </c>
    </row>
    <row r="363" spans="1:65" s="2" customFormat="1" ht="24" customHeight="1">
      <c r="A363" s="33"/>
      <c r="B363" s="161"/>
      <c r="C363" s="162" t="s">
        <v>3271</v>
      </c>
      <c r="D363" s="162" t="s">
        <v>155</v>
      </c>
      <c r="E363" s="163" t="s">
        <v>3272</v>
      </c>
      <c r="F363" s="164" t="s">
        <v>3273</v>
      </c>
      <c r="G363" s="165" t="s">
        <v>505</v>
      </c>
      <c r="H363" s="166">
        <v>5</v>
      </c>
      <c r="I363" s="167"/>
      <c r="J363" s="168">
        <f t="shared" si="140"/>
        <v>0</v>
      </c>
      <c r="K363" s="164" t="s">
        <v>1</v>
      </c>
      <c r="L363" s="34"/>
      <c r="M363" s="169" t="s">
        <v>1</v>
      </c>
      <c r="N363" s="170" t="s">
        <v>43</v>
      </c>
      <c r="O363" s="59"/>
      <c r="P363" s="171">
        <f t="shared" si="141"/>
        <v>0</v>
      </c>
      <c r="Q363" s="171">
        <v>0</v>
      </c>
      <c r="R363" s="171">
        <f t="shared" si="142"/>
        <v>0</v>
      </c>
      <c r="S363" s="171">
        <v>0</v>
      </c>
      <c r="T363" s="172">
        <f t="shared" si="143"/>
        <v>0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R363" s="173" t="s">
        <v>159</v>
      </c>
      <c r="AT363" s="173" t="s">
        <v>155</v>
      </c>
      <c r="AU363" s="173" t="s">
        <v>88</v>
      </c>
      <c r="AY363" s="18" t="s">
        <v>153</v>
      </c>
      <c r="BE363" s="174">
        <f t="shared" si="144"/>
        <v>0</v>
      </c>
      <c r="BF363" s="174">
        <f t="shared" si="145"/>
        <v>0</v>
      </c>
      <c r="BG363" s="174">
        <f t="shared" si="146"/>
        <v>0</v>
      </c>
      <c r="BH363" s="174">
        <f t="shared" si="147"/>
        <v>0</v>
      </c>
      <c r="BI363" s="174">
        <f t="shared" si="148"/>
        <v>0</v>
      </c>
      <c r="BJ363" s="18" t="s">
        <v>86</v>
      </c>
      <c r="BK363" s="174">
        <f t="shared" si="149"/>
        <v>0</v>
      </c>
      <c r="BL363" s="18" t="s">
        <v>159</v>
      </c>
      <c r="BM363" s="173" t="s">
        <v>3274</v>
      </c>
    </row>
    <row r="364" spans="1:65" s="2" customFormat="1" ht="16.5" customHeight="1">
      <c r="A364" s="33"/>
      <c r="B364" s="161"/>
      <c r="C364" s="162" t="s">
        <v>3275</v>
      </c>
      <c r="D364" s="162" t="s">
        <v>155</v>
      </c>
      <c r="E364" s="163" t="s">
        <v>3276</v>
      </c>
      <c r="F364" s="164" t="s">
        <v>3277</v>
      </c>
      <c r="G364" s="165" t="s">
        <v>505</v>
      </c>
      <c r="H364" s="166">
        <v>30</v>
      </c>
      <c r="I364" s="167"/>
      <c r="J364" s="168">
        <f t="shared" si="140"/>
        <v>0</v>
      </c>
      <c r="K364" s="164" t="s">
        <v>1</v>
      </c>
      <c r="L364" s="34"/>
      <c r="M364" s="169" t="s">
        <v>1</v>
      </c>
      <c r="N364" s="170" t="s">
        <v>43</v>
      </c>
      <c r="O364" s="59"/>
      <c r="P364" s="171">
        <f t="shared" si="141"/>
        <v>0</v>
      </c>
      <c r="Q364" s="171">
        <v>0</v>
      </c>
      <c r="R364" s="171">
        <f t="shared" si="142"/>
        <v>0</v>
      </c>
      <c r="S364" s="171">
        <v>0</v>
      </c>
      <c r="T364" s="172">
        <f t="shared" si="143"/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173" t="s">
        <v>159</v>
      </c>
      <c r="AT364" s="173" t="s">
        <v>155</v>
      </c>
      <c r="AU364" s="173" t="s">
        <v>88</v>
      </c>
      <c r="AY364" s="18" t="s">
        <v>153</v>
      </c>
      <c r="BE364" s="174">
        <f t="shared" si="144"/>
        <v>0</v>
      </c>
      <c r="BF364" s="174">
        <f t="shared" si="145"/>
        <v>0</v>
      </c>
      <c r="BG364" s="174">
        <f t="shared" si="146"/>
        <v>0</v>
      </c>
      <c r="BH364" s="174">
        <f t="shared" si="147"/>
        <v>0</v>
      </c>
      <c r="BI364" s="174">
        <f t="shared" si="148"/>
        <v>0</v>
      </c>
      <c r="BJ364" s="18" t="s">
        <v>86</v>
      </c>
      <c r="BK364" s="174">
        <f t="shared" si="149"/>
        <v>0</v>
      </c>
      <c r="BL364" s="18" t="s">
        <v>159</v>
      </c>
      <c r="BM364" s="173" t="s">
        <v>3278</v>
      </c>
    </row>
    <row r="365" spans="1:65" s="2" customFormat="1" ht="16.5" customHeight="1">
      <c r="A365" s="33"/>
      <c r="B365" s="161"/>
      <c r="C365" s="162" t="s">
        <v>3279</v>
      </c>
      <c r="D365" s="162" t="s">
        <v>155</v>
      </c>
      <c r="E365" s="163" t="s">
        <v>3280</v>
      </c>
      <c r="F365" s="164" t="s">
        <v>2761</v>
      </c>
      <c r="G365" s="165" t="s">
        <v>470</v>
      </c>
      <c r="H365" s="210"/>
      <c r="I365" s="167"/>
      <c r="J365" s="168">
        <f t="shared" si="140"/>
        <v>0</v>
      </c>
      <c r="K365" s="164" t="s">
        <v>1</v>
      </c>
      <c r="L365" s="34"/>
      <c r="M365" s="224" t="s">
        <v>1</v>
      </c>
      <c r="N365" s="225" t="s">
        <v>43</v>
      </c>
      <c r="O365" s="226"/>
      <c r="P365" s="227">
        <f t="shared" si="141"/>
        <v>0</v>
      </c>
      <c r="Q365" s="227">
        <v>0</v>
      </c>
      <c r="R365" s="227">
        <f t="shared" si="142"/>
        <v>0</v>
      </c>
      <c r="S365" s="227">
        <v>0</v>
      </c>
      <c r="T365" s="228">
        <f t="shared" si="143"/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173" t="s">
        <v>159</v>
      </c>
      <c r="AT365" s="173" t="s">
        <v>155</v>
      </c>
      <c r="AU365" s="173" t="s">
        <v>88</v>
      </c>
      <c r="AY365" s="18" t="s">
        <v>153</v>
      </c>
      <c r="BE365" s="174">
        <f t="shared" si="144"/>
        <v>0</v>
      </c>
      <c r="BF365" s="174">
        <f t="shared" si="145"/>
        <v>0</v>
      </c>
      <c r="BG365" s="174">
        <f t="shared" si="146"/>
        <v>0</v>
      </c>
      <c r="BH365" s="174">
        <f t="shared" si="147"/>
        <v>0</v>
      </c>
      <c r="BI365" s="174">
        <f t="shared" si="148"/>
        <v>0</v>
      </c>
      <c r="BJ365" s="18" t="s">
        <v>86</v>
      </c>
      <c r="BK365" s="174">
        <f t="shared" si="149"/>
        <v>0</v>
      </c>
      <c r="BL365" s="18" t="s">
        <v>159</v>
      </c>
      <c r="BM365" s="173" t="s">
        <v>3281</v>
      </c>
    </row>
    <row r="366" spans="1:65" s="2" customFormat="1" ht="6.9" customHeight="1">
      <c r="A366" s="33"/>
      <c r="B366" s="48"/>
      <c r="C366" s="49"/>
      <c r="D366" s="49"/>
      <c r="E366" s="49"/>
      <c r="F366" s="49"/>
      <c r="G366" s="49"/>
      <c r="H366" s="49"/>
      <c r="I366" s="121"/>
      <c r="J366" s="49"/>
      <c r="K366" s="49"/>
      <c r="L366" s="34"/>
      <c r="M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</sheetData>
  <autoFilter ref="C131:K365" xr:uid="{00000000-0009-0000-0000-000007000000}"/>
  <mergeCells count="10">
    <mergeCell ref="E87:H87"/>
    <mergeCell ref="E122:H122"/>
    <mergeCell ref="E124:H124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69" fitToHeight="100" orientation="portrait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M161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8.710937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109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3282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ROUND((SUM(BE121:BE160)),  2)</f>
        <v>0</v>
      </c>
      <c r="G33" s="33"/>
      <c r="H33" s="33"/>
      <c r="I33" s="108">
        <v>0.21</v>
      </c>
      <c r="J33" s="107">
        <f>ROUND(((SUM(BE121:BE160))*I33),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ROUND((SUM(BF121:BF160)),  2)</f>
        <v>0</v>
      </c>
      <c r="G34" s="33"/>
      <c r="H34" s="33"/>
      <c r="I34" s="108">
        <v>0.15</v>
      </c>
      <c r="J34" s="107">
        <f>ROUND(((SUM(BF121:BF160))*I34),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ROUND((SUM(BG121:BG160)),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ROUND((SUM(BH121:BH160)),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ROUND((SUM(BI121:BI160)),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08 - Ústřední vytápění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3283</v>
      </c>
      <c r="E97" s="129"/>
      <c r="F97" s="129"/>
      <c r="G97" s="129"/>
      <c r="H97" s="129"/>
      <c r="I97" s="130"/>
      <c r="J97" s="131">
        <f>J122</f>
        <v>0</v>
      </c>
      <c r="L97" s="127"/>
    </row>
    <row r="98" spans="1:31" s="10" customFormat="1" ht="19.95" customHeight="1">
      <c r="B98" s="132"/>
      <c r="D98" s="133" t="s">
        <v>3284</v>
      </c>
      <c r="E98" s="134"/>
      <c r="F98" s="134"/>
      <c r="G98" s="134"/>
      <c r="H98" s="134"/>
      <c r="I98" s="135"/>
      <c r="J98" s="136">
        <f>J123</f>
        <v>0</v>
      </c>
      <c r="L98" s="132"/>
    </row>
    <row r="99" spans="1:31" s="10" customFormat="1" ht="19.95" customHeight="1">
      <c r="B99" s="132"/>
      <c r="D99" s="133" t="s">
        <v>3285</v>
      </c>
      <c r="E99" s="134"/>
      <c r="F99" s="134"/>
      <c r="G99" s="134"/>
      <c r="H99" s="134"/>
      <c r="I99" s="135"/>
      <c r="J99" s="136">
        <f>J143</f>
        <v>0</v>
      </c>
      <c r="L99" s="132"/>
    </row>
    <row r="100" spans="1:31" s="10" customFormat="1" ht="19.95" customHeight="1">
      <c r="B100" s="132"/>
      <c r="D100" s="133" t="s">
        <v>3286</v>
      </c>
      <c r="E100" s="134"/>
      <c r="F100" s="134"/>
      <c r="G100" s="134"/>
      <c r="H100" s="134"/>
      <c r="I100" s="135"/>
      <c r="J100" s="136">
        <f>J150</f>
        <v>0</v>
      </c>
      <c r="L100" s="132"/>
    </row>
    <row r="101" spans="1:31" s="10" customFormat="1" ht="19.95" customHeight="1">
      <c r="B101" s="132"/>
      <c r="D101" s="133" t="s">
        <v>3287</v>
      </c>
      <c r="E101" s="134"/>
      <c r="F101" s="134"/>
      <c r="G101" s="134"/>
      <c r="H101" s="134"/>
      <c r="I101" s="135"/>
      <c r="J101" s="136">
        <f>J157</f>
        <v>0</v>
      </c>
      <c r="L101" s="132"/>
    </row>
    <row r="102" spans="1:31" s="2" customFormat="1" ht="21.75" customHeight="1">
      <c r="A102" s="33"/>
      <c r="B102" s="34"/>
      <c r="C102" s="33"/>
      <c r="D102" s="33"/>
      <c r="E102" s="33"/>
      <c r="F102" s="33"/>
      <c r="G102" s="33"/>
      <c r="H102" s="33"/>
      <c r="I102" s="97"/>
      <c r="J102" s="33"/>
      <c r="K102" s="33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pans="1:31" s="2" customFormat="1" ht="6.9" customHeight="1">
      <c r="A103" s="33"/>
      <c r="B103" s="48"/>
      <c r="C103" s="49"/>
      <c r="D103" s="49"/>
      <c r="E103" s="49"/>
      <c r="F103" s="49"/>
      <c r="G103" s="49"/>
      <c r="H103" s="49"/>
      <c r="I103" s="121"/>
      <c r="J103" s="49"/>
      <c r="K103" s="49"/>
      <c r="L103" s="4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pans="1:31" s="2" customFormat="1" ht="6.9" customHeight="1">
      <c r="A107" s="33"/>
      <c r="B107" s="50"/>
      <c r="C107" s="51"/>
      <c r="D107" s="51"/>
      <c r="E107" s="51"/>
      <c r="F107" s="51"/>
      <c r="G107" s="51"/>
      <c r="H107" s="51"/>
      <c r="I107" s="122"/>
      <c r="J107" s="51"/>
      <c r="K107" s="51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24.9" customHeight="1">
      <c r="A108" s="33"/>
      <c r="B108" s="34"/>
      <c r="C108" s="22" t="s">
        <v>138</v>
      </c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6.9" customHeight="1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2" customHeight="1">
      <c r="A110" s="33"/>
      <c r="B110" s="34"/>
      <c r="C110" s="28" t="s">
        <v>16</v>
      </c>
      <c r="D110" s="33"/>
      <c r="E110" s="33"/>
      <c r="F110" s="33"/>
      <c r="G110" s="33"/>
      <c r="H110" s="33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6.5" customHeight="1">
      <c r="A111" s="33"/>
      <c r="B111" s="34"/>
      <c r="C111" s="33"/>
      <c r="D111" s="33"/>
      <c r="E111" s="271" t="str">
        <f>E7</f>
        <v>Rekonstrukce domu Chopin - objekt B a D</v>
      </c>
      <c r="F111" s="272"/>
      <c r="G111" s="272"/>
      <c r="H111" s="272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2" customHeight="1">
      <c r="A112" s="33"/>
      <c r="B112" s="34"/>
      <c r="C112" s="28" t="s">
        <v>120</v>
      </c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6.5" customHeight="1">
      <c r="A113" s="33"/>
      <c r="B113" s="34"/>
      <c r="C113" s="33"/>
      <c r="D113" s="33"/>
      <c r="E113" s="251" t="str">
        <f>E9</f>
        <v>SO 08 - Ústřední vytápění</v>
      </c>
      <c r="F113" s="273"/>
      <c r="G113" s="273"/>
      <c r="H113" s="27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6.9" customHeight="1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>
      <c r="A115" s="33"/>
      <c r="B115" s="34"/>
      <c r="C115" s="28" t="s">
        <v>20</v>
      </c>
      <c r="D115" s="33"/>
      <c r="E115" s="33"/>
      <c r="F115" s="26" t="str">
        <f>F12</f>
        <v>Hlavní tř. 47, 353 01 Mariánské Lázně</v>
      </c>
      <c r="G115" s="33"/>
      <c r="H115" s="33"/>
      <c r="I115" s="98" t="s">
        <v>22</v>
      </c>
      <c r="J115" s="56">
        <f>IF(J12="","",J12)</f>
        <v>0</v>
      </c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6.9" customHeight="1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27.9" customHeight="1">
      <c r="A117" s="33"/>
      <c r="B117" s="34"/>
      <c r="C117" s="28" t="s">
        <v>23</v>
      </c>
      <c r="D117" s="33"/>
      <c r="E117" s="33"/>
      <c r="F117" s="26" t="str">
        <f>E15</f>
        <v>Město Mariánské Lázně</v>
      </c>
      <c r="G117" s="33"/>
      <c r="H117" s="33"/>
      <c r="I117" s="98" t="s">
        <v>31</v>
      </c>
      <c r="J117" s="31" t="str">
        <f>E21</f>
        <v>Ing. arch. Ondřej Tuček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5.15" customHeight="1">
      <c r="A118" s="33"/>
      <c r="B118" s="34"/>
      <c r="C118" s="28" t="s">
        <v>29</v>
      </c>
      <c r="D118" s="33"/>
      <c r="E118" s="33"/>
      <c r="F118" s="26" t="str">
        <f>IF(E18="","",E18)</f>
        <v>Vyplň údaj</v>
      </c>
      <c r="G118" s="33"/>
      <c r="H118" s="33"/>
      <c r="I118" s="98" t="s">
        <v>35</v>
      </c>
      <c r="J118" s="31" t="str">
        <f>E24</f>
        <v>Vyplň údaj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10.35" customHeight="1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11" customFormat="1" ht="29.25" customHeight="1">
      <c r="A120" s="137"/>
      <c r="B120" s="138"/>
      <c r="C120" s="139" t="s">
        <v>139</v>
      </c>
      <c r="D120" s="140" t="s">
        <v>63</v>
      </c>
      <c r="E120" s="140" t="s">
        <v>59</v>
      </c>
      <c r="F120" s="140" t="s">
        <v>60</v>
      </c>
      <c r="G120" s="140" t="s">
        <v>140</v>
      </c>
      <c r="H120" s="140" t="s">
        <v>141</v>
      </c>
      <c r="I120" s="141" t="s">
        <v>142</v>
      </c>
      <c r="J120" s="140" t="s">
        <v>125</v>
      </c>
      <c r="K120" s="142" t="s">
        <v>143</v>
      </c>
      <c r="L120" s="143"/>
      <c r="M120" s="63" t="s">
        <v>1</v>
      </c>
      <c r="N120" s="64" t="s">
        <v>42</v>
      </c>
      <c r="O120" s="64" t="s">
        <v>144</v>
      </c>
      <c r="P120" s="64" t="s">
        <v>145</v>
      </c>
      <c r="Q120" s="64" t="s">
        <v>146</v>
      </c>
      <c r="R120" s="64" t="s">
        <v>147</v>
      </c>
      <c r="S120" s="64" t="s">
        <v>148</v>
      </c>
      <c r="T120" s="65" t="s">
        <v>149</v>
      </c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</row>
    <row r="121" spans="1:65" s="2" customFormat="1" ht="22.8" customHeight="1">
      <c r="A121" s="33"/>
      <c r="B121" s="34"/>
      <c r="C121" s="70" t="s">
        <v>150</v>
      </c>
      <c r="D121" s="33"/>
      <c r="E121" s="33"/>
      <c r="F121" s="33"/>
      <c r="G121" s="33"/>
      <c r="H121" s="33"/>
      <c r="I121" s="97"/>
      <c r="J121" s="144">
        <f>BK121</f>
        <v>0</v>
      </c>
      <c r="K121" s="33"/>
      <c r="L121" s="34"/>
      <c r="M121" s="66"/>
      <c r="N121" s="57"/>
      <c r="O121" s="67"/>
      <c r="P121" s="145">
        <f>P122</f>
        <v>0</v>
      </c>
      <c r="Q121" s="67"/>
      <c r="R121" s="145">
        <f>R122</f>
        <v>0</v>
      </c>
      <c r="S121" s="67"/>
      <c r="T121" s="146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77</v>
      </c>
      <c r="AU121" s="18" t="s">
        <v>127</v>
      </c>
      <c r="BK121" s="147">
        <f>BK122</f>
        <v>0</v>
      </c>
    </row>
    <row r="122" spans="1:65" s="12" customFormat="1" ht="25.95" customHeight="1">
      <c r="B122" s="148"/>
      <c r="D122" s="149" t="s">
        <v>77</v>
      </c>
      <c r="E122" s="150" t="s">
        <v>2634</v>
      </c>
      <c r="F122" s="150" t="s">
        <v>108</v>
      </c>
      <c r="I122" s="151"/>
      <c r="J122" s="152">
        <f>BK122</f>
        <v>0</v>
      </c>
      <c r="L122" s="148"/>
      <c r="M122" s="153"/>
      <c r="N122" s="154"/>
      <c r="O122" s="154"/>
      <c r="P122" s="155">
        <f>P123+P143+P150+P157</f>
        <v>0</v>
      </c>
      <c r="Q122" s="154"/>
      <c r="R122" s="155">
        <f>R123+R143+R150+R157</f>
        <v>0</v>
      </c>
      <c r="S122" s="154"/>
      <c r="T122" s="156">
        <f>T123+T143+T150+T157</f>
        <v>0</v>
      </c>
      <c r="AR122" s="149" t="s">
        <v>88</v>
      </c>
      <c r="AT122" s="157" t="s">
        <v>77</v>
      </c>
      <c r="AU122" s="157" t="s">
        <v>78</v>
      </c>
      <c r="AY122" s="149" t="s">
        <v>153</v>
      </c>
      <c r="BK122" s="158">
        <f>BK123+BK143+BK150+BK157</f>
        <v>0</v>
      </c>
    </row>
    <row r="123" spans="1:65" s="12" customFormat="1" ht="22.8" customHeight="1">
      <c r="B123" s="148"/>
      <c r="D123" s="149" t="s">
        <v>77</v>
      </c>
      <c r="E123" s="159" t="s">
        <v>2635</v>
      </c>
      <c r="F123" s="159" t="s">
        <v>3288</v>
      </c>
      <c r="I123" s="151"/>
      <c r="J123" s="160">
        <f>BK123</f>
        <v>0</v>
      </c>
      <c r="L123" s="148"/>
      <c r="M123" s="153"/>
      <c r="N123" s="154"/>
      <c r="O123" s="154"/>
      <c r="P123" s="155">
        <f>SUM(P124:P142)</f>
        <v>0</v>
      </c>
      <c r="Q123" s="154"/>
      <c r="R123" s="155">
        <f>SUM(R124:R142)</f>
        <v>0</v>
      </c>
      <c r="S123" s="154"/>
      <c r="T123" s="156">
        <f>SUM(T124:T142)</f>
        <v>0</v>
      </c>
      <c r="AR123" s="149" t="s">
        <v>86</v>
      </c>
      <c r="AT123" s="157" t="s">
        <v>77</v>
      </c>
      <c r="AU123" s="157" t="s">
        <v>86</v>
      </c>
      <c r="AY123" s="149" t="s">
        <v>153</v>
      </c>
      <c r="BK123" s="158">
        <f>SUM(BK124:BK142)</f>
        <v>0</v>
      </c>
    </row>
    <row r="124" spans="1:65" s="2" customFormat="1" ht="72" customHeight="1">
      <c r="A124" s="33"/>
      <c r="B124" s="161"/>
      <c r="C124" s="162" t="s">
        <v>86</v>
      </c>
      <c r="D124" s="162" t="s">
        <v>155</v>
      </c>
      <c r="E124" s="163" t="s">
        <v>3289</v>
      </c>
      <c r="F124" s="164" t="s">
        <v>3290</v>
      </c>
      <c r="G124" s="165" t="s">
        <v>465</v>
      </c>
      <c r="H124" s="166">
        <v>2</v>
      </c>
      <c r="I124" s="167"/>
      <c r="J124" s="168">
        <f t="shared" ref="J124:J142" si="0">ROUND(I124*H124,2)</f>
        <v>0</v>
      </c>
      <c r="K124" s="164" t="s">
        <v>1</v>
      </c>
      <c r="L124" s="34"/>
      <c r="M124" s="169" t="s">
        <v>1</v>
      </c>
      <c r="N124" s="170" t="s">
        <v>43</v>
      </c>
      <c r="O124" s="59"/>
      <c r="P124" s="171">
        <f t="shared" ref="P124:P142" si="1">O124*H124</f>
        <v>0</v>
      </c>
      <c r="Q124" s="171">
        <v>0</v>
      </c>
      <c r="R124" s="171">
        <f t="shared" ref="R124:R142" si="2">Q124*H124</f>
        <v>0</v>
      </c>
      <c r="S124" s="171">
        <v>0</v>
      </c>
      <c r="T124" s="172">
        <f t="shared" ref="T124:T142" si="3"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173" t="s">
        <v>159</v>
      </c>
      <c r="AT124" s="173" t="s">
        <v>155</v>
      </c>
      <c r="AU124" s="173" t="s">
        <v>88</v>
      </c>
      <c r="AY124" s="18" t="s">
        <v>153</v>
      </c>
      <c r="BE124" s="174">
        <f t="shared" ref="BE124:BE142" si="4">IF(N124="základní",J124,0)</f>
        <v>0</v>
      </c>
      <c r="BF124" s="174">
        <f t="shared" ref="BF124:BF142" si="5">IF(N124="snížená",J124,0)</f>
        <v>0</v>
      </c>
      <c r="BG124" s="174">
        <f t="shared" ref="BG124:BG142" si="6">IF(N124="zákl. přenesená",J124,0)</f>
        <v>0</v>
      </c>
      <c r="BH124" s="174">
        <f t="shared" ref="BH124:BH142" si="7">IF(N124="sníž. přenesená",J124,0)</f>
        <v>0</v>
      </c>
      <c r="BI124" s="174">
        <f t="shared" ref="BI124:BI142" si="8">IF(N124="nulová",J124,0)</f>
        <v>0</v>
      </c>
      <c r="BJ124" s="18" t="s">
        <v>86</v>
      </c>
      <c r="BK124" s="174">
        <f t="shared" ref="BK124:BK142" si="9">ROUND(I124*H124,2)</f>
        <v>0</v>
      </c>
      <c r="BL124" s="18" t="s">
        <v>159</v>
      </c>
      <c r="BM124" s="173" t="s">
        <v>3291</v>
      </c>
    </row>
    <row r="125" spans="1:65" s="2" customFormat="1" ht="72" customHeight="1">
      <c r="A125" s="33"/>
      <c r="B125" s="161"/>
      <c r="C125" s="162" t="s">
        <v>88</v>
      </c>
      <c r="D125" s="162" t="s">
        <v>155</v>
      </c>
      <c r="E125" s="163" t="s">
        <v>3292</v>
      </c>
      <c r="F125" s="164" t="s">
        <v>3293</v>
      </c>
      <c r="G125" s="165" t="s">
        <v>465</v>
      </c>
      <c r="H125" s="166">
        <v>10</v>
      </c>
      <c r="I125" s="167"/>
      <c r="J125" s="168">
        <f t="shared" si="0"/>
        <v>0</v>
      </c>
      <c r="K125" s="164" t="s">
        <v>1</v>
      </c>
      <c r="L125" s="34"/>
      <c r="M125" s="169" t="s">
        <v>1</v>
      </c>
      <c r="N125" s="170" t="s">
        <v>43</v>
      </c>
      <c r="O125" s="59"/>
      <c r="P125" s="171">
        <f t="shared" si="1"/>
        <v>0</v>
      </c>
      <c r="Q125" s="171">
        <v>0</v>
      </c>
      <c r="R125" s="171">
        <f t="shared" si="2"/>
        <v>0</v>
      </c>
      <c r="S125" s="171">
        <v>0</v>
      </c>
      <c r="T125" s="172">
        <f t="shared" si="3"/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159</v>
      </c>
      <c r="AT125" s="173" t="s">
        <v>155</v>
      </c>
      <c r="AU125" s="173" t="s">
        <v>88</v>
      </c>
      <c r="AY125" s="18" t="s">
        <v>153</v>
      </c>
      <c r="BE125" s="174">
        <f t="shared" si="4"/>
        <v>0</v>
      </c>
      <c r="BF125" s="174">
        <f t="shared" si="5"/>
        <v>0</v>
      </c>
      <c r="BG125" s="174">
        <f t="shared" si="6"/>
        <v>0</v>
      </c>
      <c r="BH125" s="174">
        <f t="shared" si="7"/>
        <v>0</v>
      </c>
      <c r="BI125" s="174">
        <f t="shared" si="8"/>
        <v>0</v>
      </c>
      <c r="BJ125" s="18" t="s">
        <v>86</v>
      </c>
      <c r="BK125" s="174">
        <f t="shared" si="9"/>
        <v>0</v>
      </c>
      <c r="BL125" s="18" t="s">
        <v>159</v>
      </c>
      <c r="BM125" s="173" t="s">
        <v>3294</v>
      </c>
    </row>
    <row r="126" spans="1:65" s="2" customFormat="1" ht="72" customHeight="1">
      <c r="A126" s="33"/>
      <c r="B126" s="161"/>
      <c r="C126" s="162" t="s">
        <v>169</v>
      </c>
      <c r="D126" s="162" t="s">
        <v>155</v>
      </c>
      <c r="E126" s="163" t="s">
        <v>3295</v>
      </c>
      <c r="F126" s="164" t="s">
        <v>3296</v>
      </c>
      <c r="G126" s="165" t="s">
        <v>465</v>
      </c>
      <c r="H126" s="166">
        <v>1</v>
      </c>
      <c r="I126" s="167"/>
      <c r="J126" s="168">
        <f t="shared" si="0"/>
        <v>0</v>
      </c>
      <c r="K126" s="164" t="s">
        <v>1</v>
      </c>
      <c r="L126" s="34"/>
      <c r="M126" s="169" t="s">
        <v>1</v>
      </c>
      <c r="N126" s="170" t="s">
        <v>43</v>
      </c>
      <c r="O126" s="59"/>
      <c r="P126" s="171">
        <f t="shared" si="1"/>
        <v>0</v>
      </c>
      <c r="Q126" s="171">
        <v>0</v>
      </c>
      <c r="R126" s="171">
        <f t="shared" si="2"/>
        <v>0</v>
      </c>
      <c r="S126" s="171">
        <v>0</v>
      </c>
      <c r="T126" s="172">
        <f t="shared" si="3"/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159</v>
      </c>
      <c r="AT126" s="173" t="s">
        <v>155</v>
      </c>
      <c r="AU126" s="173" t="s">
        <v>88</v>
      </c>
      <c r="AY126" s="18" t="s">
        <v>153</v>
      </c>
      <c r="BE126" s="174">
        <f t="shared" si="4"/>
        <v>0</v>
      </c>
      <c r="BF126" s="174">
        <f t="shared" si="5"/>
        <v>0</v>
      </c>
      <c r="BG126" s="174">
        <f t="shared" si="6"/>
        <v>0</v>
      </c>
      <c r="BH126" s="174">
        <f t="shared" si="7"/>
        <v>0</v>
      </c>
      <c r="BI126" s="174">
        <f t="shared" si="8"/>
        <v>0</v>
      </c>
      <c r="BJ126" s="18" t="s">
        <v>86</v>
      </c>
      <c r="BK126" s="174">
        <f t="shared" si="9"/>
        <v>0</v>
      </c>
      <c r="BL126" s="18" t="s">
        <v>159</v>
      </c>
      <c r="BM126" s="173" t="s">
        <v>3297</v>
      </c>
    </row>
    <row r="127" spans="1:65" s="2" customFormat="1" ht="72" customHeight="1">
      <c r="A127" s="33"/>
      <c r="B127" s="161"/>
      <c r="C127" s="162" t="s">
        <v>159</v>
      </c>
      <c r="D127" s="162" t="s">
        <v>155</v>
      </c>
      <c r="E127" s="163" t="s">
        <v>3298</v>
      </c>
      <c r="F127" s="164" t="s">
        <v>3299</v>
      </c>
      <c r="G127" s="165" t="s">
        <v>465</v>
      </c>
      <c r="H127" s="166">
        <v>2</v>
      </c>
      <c r="I127" s="167"/>
      <c r="J127" s="168">
        <f t="shared" si="0"/>
        <v>0</v>
      </c>
      <c r="K127" s="164" t="s">
        <v>1</v>
      </c>
      <c r="L127" s="34"/>
      <c r="M127" s="169" t="s">
        <v>1</v>
      </c>
      <c r="N127" s="170" t="s">
        <v>43</v>
      </c>
      <c r="O127" s="59"/>
      <c r="P127" s="171">
        <f t="shared" si="1"/>
        <v>0</v>
      </c>
      <c r="Q127" s="171">
        <v>0</v>
      </c>
      <c r="R127" s="171">
        <f t="shared" si="2"/>
        <v>0</v>
      </c>
      <c r="S127" s="171">
        <v>0</v>
      </c>
      <c r="T127" s="172">
        <f t="shared" si="3"/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159</v>
      </c>
      <c r="AT127" s="173" t="s">
        <v>155</v>
      </c>
      <c r="AU127" s="173" t="s">
        <v>88</v>
      </c>
      <c r="AY127" s="18" t="s">
        <v>153</v>
      </c>
      <c r="BE127" s="174">
        <f t="shared" si="4"/>
        <v>0</v>
      </c>
      <c r="BF127" s="174">
        <f t="shared" si="5"/>
        <v>0</v>
      </c>
      <c r="BG127" s="174">
        <f t="shared" si="6"/>
        <v>0</v>
      </c>
      <c r="BH127" s="174">
        <f t="shared" si="7"/>
        <v>0</v>
      </c>
      <c r="BI127" s="174">
        <f t="shared" si="8"/>
        <v>0</v>
      </c>
      <c r="BJ127" s="18" t="s">
        <v>86</v>
      </c>
      <c r="BK127" s="174">
        <f t="shared" si="9"/>
        <v>0</v>
      </c>
      <c r="BL127" s="18" t="s">
        <v>159</v>
      </c>
      <c r="BM127" s="173" t="s">
        <v>3300</v>
      </c>
    </row>
    <row r="128" spans="1:65" s="2" customFormat="1" ht="72" customHeight="1">
      <c r="A128" s="33"/>
      <c r="B128" s="161"/>
      <c r="C128" s="162" t="s">
        <v>178</v>
      </c>
      <c r="D128" s="162" t="s">
        <v>155</v>
      </c>
      <c r="E128" s="163" t="s">
        <v>3301</v>
      </c>
      <c r="F128" s="164" t="s">
        <v>3302</v>
      </c>
      <c r="G128" s="165" t="s">
        <v>465</v>
      </c>
      <c r="H128" s="166">
        <v>1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43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159</v>
      </c>
      <c r="AT128" s="173" t="s">
        <v>155</v>
      </c>
      <c r="AU128" s="173" t="s">
        <v>88</v>
      </c>
      <c r="AY128" s="18" t="s">
        <v>153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86</v>
      </c>
      <c r="BK128" s="174">
        <f t="shared" si="9"/>
        <v>0</v>
      </c>
      <c r="BL128" s="18" t="s">
        <v>159</v>
      </c>
      <c r="BM128" s="173" t="s">
        <v>3303</v>
      </c>
    </row>
    <row r="129" spans="1:65" s="2" customFormat="1" ht="72" customHeight="1">
      <c r="A129" s="33"/>
      <c r="B129" s="161"/>
      <c r="C129" s="162" t="s">
        <v>182</v>
      </c>
      <c r="D129" s="162" t="s">
        <v>155</v>
      </c>
      <c r="E129" s="163" t="s">
        <v>3304</v>
      </c>
      <c r="F129" s="164" t="s">
        <v>3305</v>
      </c>
      <c r="G129" s="165" t="s">
        <v>465</v>
      </c>
      <c r="H129" s="166">
        <v>5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43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159</v>
      </c>
      <c r="AT129" s="173" t="s">
        <v>155</v>
      </c>
      <c r="AU129" s="173" t="s">
        <v>88</v>
      </c>
      <c r="AY129" s="18" t="s">
        <v>153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86</v>
      </c>
      <c r="BK129" s="174">
        <f t="shared" si="9"/>
        <v>0</v>
      </c>
      <c r="BL129" s="18" t="s">
        <v>159</v>
      </c>
      <c r="BM129" s="173" t="s">
        <v>3306</v>
      </c>
    </row>
    <row r="130" spans="1:65" s="2" customFormat="1" ht="72" customHeight="1">
      <c r="A130" s="33"/>
      <c r="B130" s="161"/>
      <c r="C130" s="162" t="s">
        <v>186</v>
      </c>
      <c r="D130" s="162" t="s">
        <v>155</v>
      </c>
      <c r="E130" s="163" t="s">
        <v>3307</v>
      </c>
      <c r="F130" s="164" t="s">
        <v>3308</v>
      </c>
      <c r="G130" s="165" t="s">
        <v>465</v>
      </c>
      <c r="H130" s="166">
        <v>1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43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159</v>
      </c>
      <c r="AT130" s="173" t="s">
        <v>155</v>
      </c>
      <c r="AU130" s="173" t="s">
        <v>88</v>
      </c>
      <c r="AY130" s="18" t="s">
        <v>153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86</v>
      </c>
      <c r="BK130" s="174">
        <f t="shared" si="9"/>
        <v>0</v>
      </c>
      <c r="BL130" s="18" t="s">
        <v>159</v>
      </c>
      <c r="BM130" s="173" t="s">
        <v>3309</v>
      </c>
    </row>
    <row r="131" spans="1:65" s="2" customFormat="1" ht="72" customHeight="1">
      <c r="A131" s="33"/>
      <c r="B131" s="161"/>
      <c r="C131" s="162" t="s">
        <v>195</v>
      </c>
      <c r="D131" s="162" t="s">
        <v>155</v>
      </c>
      <c r="E131" s="163" t="s">
        <v>3310</v>
      </c>
      <c r="F131" s="164" t="s">
        <v>3311</v>
      </c>
      <c r="G131" s="165" t="s">
        <v>465</v>
      </c>
      <c r="H131" s="166">
        <v>9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43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159</v>
      </c>
      <c r="AT131" s="173" t="s">
        <v>155</v>
      </c>
      <c r="AU131" s="173" t="s">
        <v>88</v>
      </c>
      <c r="AY131" s="18" t="s">
        <v>153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86</v>
      </c>
      <c r="BK131" s="174">
        <f t="shared" si="9"/>
        <v>0</v>
      </c>
      <c r="BL131" s="18" t="s">
        <v>159</v>
      </c>
      <c r="BM131" s="173" t="s">
        <v>3312</v>
      </c>
    </row>
    <row r="132" spans="1:65" s="2" customFormat="1" ht="72" customHeight="1">
      <c r="A132" s="33"/>
      <c r="B132" s="161"/>
      <c r="C132" s="162" t="s">
        <v>193</v>
      </c>
      <c r="D132" s="162" t="s">
        <v>155</v>
      </c>
      <c r="E132" s="163" t="s">
        <v>3313</v>
      </c>
      <c r="F132" s="164" t="s">
        <v>3314</v>
      </c>
      <c r="G132" s="165" t="s">
        <v>465</v>
      </c>
      <c r="H132" s="166">
        <v>1</v>
      </c>
      <c r="I132" s="167"/>
      <c r="J132" s="168">
        <f t="shared" si="0"/>
        <v>0</v>
      </c>
      <c r="K132" s="164" t="s">
        <v>1</v>
      </c>
      <c r="L132" s="34"/>
      <c r="M132" s="169" t="s">
        <v>1</v>
      </c>
      <c r="N132" s="170" t="s">
        <v>43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159</v>
      </c>
      <c r="AT132" s="173" t="s">
        <v>155</v>
      </c>
      <c r="AU132" s="173" t="s">
        <v>88</v>
      </c>
      <c r="AY132" s="18" t="s">
        <v>153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86</v>
      </c>
      <c r="BK132" s="174">
        <f t="shared" si="9"/>
        <v>0</v>
      </c>
      <c r="BL132" s="18" t="s">
        <v>159</v>
      </c>
      <c r="BM132" s="173" t="s">
        <v>3315</v>
      </c>
    </row>
    <row r="133" spans="1:65" s="2" customFormat="1" ht="72" customHeight="1">
      <c r="A133" s="33"/>
      <c r="B133" s="161"/>
      <c r="C133" s="162" t="s">
        <v>205</v>
      </c>
      <c r="D133" s="162" t="s">
        <v>155</v>
      </c>
      <c r="E133" s="163" t="s">
        <v>3316</v>
      </c>
      <c r="F133" s="164" t="s">
        <v>3317</v>
      </c>
      <c r="G133" s="165" t="s">
        <v>465</v>
      </c>
      <c r="H133" s="166">
        <v>1</v>
      </c>
      <c r="I133" s="167"/>
      <c r="J133" s="168">
        <f t="shared" si="0"/>
        <v>0</v>
      </c>
      <c r="K133" s="164" t="s">
        <v>1</v>
      </c>
      <c r="L133" s="34"/>
      <c r="M133" s="169" t="s">
        <v>1</v>
      </c>
      <c r="N133" s="170" t="s">
        <v>43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159</v>
      </c>
      <c r="AT133" s="173" t="s">
        <v>155</v>
      </c>
      <c r="AU133" s="173" t="s">
        <v>88</v>
      </c>
      <c r="AY133" s="18" t="s">
        <v>153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86</v>
      </c>
      <c r="BK133" s="174">
        <f t="shared" si="9"/>
        <v>0</v>
      </c>
      <c r="BL133" s="18" t="s">
        <v>159</v>
      </c>
      <c r="BM133" s="173" t="s">
        <v>3318</v>
      </c>
    </row>
    <row r="134" spans="1:65" s="2" customFormat="1" ht="72" customHeight="1">
      <c r="A134" s="33"/>
      <c r="B134" s="161"/>
      <c r="C134" s="162" t="s">
        <v>214</v>
      </c>
      <c r="D134" s="162" t="s">
        <v>155</v>
      </c>
      <c r="E134" s="163" t="s">
        <v>3319</v>
      </c>
      <c r="F134" s="164" t="s">
        <v>3320</v>
      </c>
      <c r="G134" s="165" t="s">
        <v>465</v>
      </c>
      <c r="H134" s="166">
        <v>6</v>
      </c>
      <c r="I134" s="167"/>
      <c r="J134" s="168">
        <f t="shared" si="0"/>
        <v>0</v>
      </c>
      <c r="K134" s="164" t="s">
        <v>1</v>
      </c>
      <c r="L134" s="34"/>
      <c r="M134" s="169" t="s">
        <v>1</v>
      </c>
      <c r="N134" s="170" t="s">
        <v>43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159</v>
      </c>
      <c r="AT134" s="173" t="s">
        <v>155</v>
      </c>
      <c r="AU134" s="173" t="s">
        <v>88</v>
      </c>
      <c r="AY134" s="18" t="s">
        <v>153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86</v>
      </c>
      <c r="BK134" s="174">
        <f t="shared" si="9"/>
        <v>0</v>
      </c>
      <c r="BL134" s="18" t="s">
        <v>159</v>
      </c>
      <c r="BM134" s="173" t="s">
        <v>3321</v>
      </c>
    </row>
    <row r="135" spans="1:65" s="2" customFormat="1" ht="72" customHeight="1">
      <c r="A135" s="33"/>
      <c r="B135" s="161"/>
      <c r="C135" s="162" t="s">
        <v>219</v>
      </c>
      <c r="D135" s="162" t="s">
        <v>155</v>
      </c>
      <c r="E135" s="163" t="s">
        <v>3322</v>
      </c>
      <c r="F135" s="164" t="s">
        <v>3323</v>
      </c>
      <c r="G135" s="165" t="s">
        <v>465</v>
      </c>
      <c r="H135" s="166">
        <v>2</v>
      </c>
      <c r="I135" s="167"/>
      <c r="J135" s="168">
        <f t="shared" si="0"/>
        <v>0</v>
      </c>
      <c r="K135" s="164" t="s">
        <v>1</v>
      </c>
      <c r="L135" s="34"/>
      <c r="M135" s="169" t="s">
        <v>1</v>
      </c>
      <c r="N135" s="170" t="s">
        <v>43</v>
      </c>
      <c r="O135" s="59"/>
      <c r="P135" s="171">
        <f t="shared" si="1"/>
        <v>0</v>
      </c>
      <c r="Q135" s="171">
        <v>0</v>
      </c>
      <c r="R135" s="171">
        <f t="shared" si="2"/>
        <v>0</v>
      </c>
      <c r="S135" s="171">
        <v>0</v>
      </c>
      <c r="T135" s="172">
        <f t="shared" si="3"/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159</v>
      </c>
      <c r="AT135" s="173" t="s">
        <v>155</v>
      </c>
      <c r="AU135" s="173" t="s">
        <v>88</v>
      </c>
      <c r="AY135" s="18" t="s">
        <v>153</v>
      </c>
      <c r="BE135" s="174">
        <f t="shared" si="4"/>
        <v>0</v>
      </c>
      <c r="BF135" s="174">
        <f t="shared" si="5"/>
        <v>0</v>
      </c>
      <c r="BG135" s="174">
        <f t="shared" si="6"/>
        <v>0</v>
      </c>
      <c r="BH135" s="174">
        <f t="shared" si="7"/>
        <v>0</v>
      </c>
      <c r="BI135" s="174">
        <f t="shared" si="8"/>
        <v>0</v>
      </c>
      <c r="BJ135" s="18" t="s">
        <v>86</v>
      </c>
      <c r="BK135" s="174">
        <f t="shared" si="9"/>
        <v>0</v>
      </c>
      <c r="BL135" s="18" t="s">
        <v>159</v>
      </c>
      <c r="BM135" s="173" t="s">
        <v>3324</v>
      </c>
    </row>
    <row r="136" spans="1:65" s="2" customFormat="1" ht="72" customHeight="1">
      <c r="A136" s="33"/>
      <c r="B136" s="161"/>
      <c r="C136" s="162" t="s">
        <v>224</v>
      </c>
      <c r="D136" s="162" t="s">
        <v>155</v>
      </c>
      <c r="E136" s="163" t="s">
        <v>3325</v>
      </c>
      <c r="F136" s="164" t="s">
        <v>3326</v>
      </c>
      <c r="G136" s="165" t="s">
        <v>465</v>
      </c>
      <c r="H136" s="166">
        <v>1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43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159</v>
      </c>
      <c r="AT136" s="173" t="s">
        <v>155</v>
      </c>
      <c r="AU136" s="173" t="s">
        <v>88</v>
      </c>
      <c r="AY136" s="18" t="s">
        <v>153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86</v>
      </c>
      <c r="BK136" s="174">
        <f t="shared" si="9"/>
        <v>0</v>
      </c>
      <c r="BL136" s="18" t="s">
        <v>159</v>
      </c>
      <c r="BM136" s="173" t="s">
        <v>3327</v>
      </c>
    </row>
    <row r="137" spans="1:65" s="2" customFormat="1" ht="72" customHeight="1">
      <c r="A137" s="33"/>
      <c r="B137" s="161"/>
      <c r="C137" s="162" t="s">
        <v>229</v>
      </c>
      <c r="D137" s="162" t="s">
        <v>155</v>
      </c>
      <c r="E137" s="163" t="s">
        <v>3328</v>
      </c>
      <c r="F137" s="164" t="s">
        <v>3329</v>
      </c>
      <c r="G137" s="165" t="s">
        <v>465</v>
      </c>
      <c r="H137" s="166">
        <v>2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43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159</v>
      </c>
      <c r="AT137" s="173" t="s">
        <v>155</v>
      </c>
      <c r="AU137" s="173" t="s">
        <v>88</v>
      </c>
      <c r="AY137" s="18" t="s">
        <v>153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86</v>
      </c>
      <c r="BK137" s="174">
        <f t="shared" si="9"/>
        <v>0</v>
      </c>
      <c r="BL137" s="18" t="s">
        <v>159</v>
      </c>
      <c r="BM137" s="173" t="s">
        <v>3330</v>
      </c>
    </row>
    <row r="138" spans="1:65" s="2" customFormat="1" ht="72" customHeight="1">
      <c r="A138" s="33"/>
      <c r="B138" s="161"/>
      <c r="C138" s="162" t="s">
        <v>8</v>
      </c>
      <c r="D138" s="162" t="s">
        <v>155</v>
      </c>
      <c r="E138" s="163" t="s">
        <v>3331</v>
      </c>
      <c r="F138" s="164" t="s">
        <v>3332</v>
      </c>
      <c r="G138" s="165" t="s">
        <v>465</v>
      </c>
      <c r="H138" s="166">
        <v>2</v>
      </c>
      <c r="I138" s="167"/>
      <c r="J138" s="168">
        <f t="shared" si="0"/>
        <v>0</v>
      </c>
      <c r="K138" s="164" t="s">
        <v>1</v>
      </c>
      <c r="L138" s="34"/>
      <c r="M138" s="169" t="s">
        <v>1</v>
      </c>
      <c r="N138" s="170" t="s">
        <v>43</v>
      </c>
      <c r="O138" s="59"/>
      <c r="P138" s="171">
        <f t="shared" si="1"/>
        <v>0</v>
      </c>
      <c r="Q138" s="171">
        <v>0</v>
      </c>
      <c r="R138" s="171">
        <f t="shared" si="2"/>
        <v>0</v>
      </c>
      <c r="S138" s="171">
        <v>0</v>
      </c>
      <c r="T138" s="172">
        <f t="shared" si="3"/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159</v>
      </c>
      <c r="AT138" s="173" t="s">
        <v>155</v>
      </c>
      <c r="AU138" s="173" t="s">
        <v>88</v>
      </c>
      <c r="AY138" s="18" t="s">
        <v>153</v>
      </c>
      <c r="BE138" s="174">
        <f t="shared" si="4"/>
        <v>0</v>
      </c>
      <c r="BF138" s="174">
        <f t="shared" si="5"/>
        <v>0</v>
      </c>
      <c r="BG138" s="174">
        <f t="shared" si="6"/>
        <v>0</v>
      </c>
      <c r="BH138" s="174">
        <f t="shared" si="7"/>
        <v>0</v>
      </c>
      <c r="BI138" s="174">
        <f t="shared" si="8"/>
        <v>0</v>
      </c>
      <c r="BJ138" s="18" t="s">
        <v>86</v>
      </c>
      <c r="BK138" s="174">
        <f t="shared" si="9"/>
        <v>0</v>
      </c>
      <c r="BL138" s="18" t="s">
        <v>159</v>
      </c>
      <c r="BM138" s="173" t="s">
        <v>3333</v>
      </c>
    </row>
    <row r="139" spans="1:65" s="2" customFormat="1" ht="72" customHeight="1">
      <c r="A139" s="33"/>
      <c r="B139" s="161"/>
      <c r="C139" s="162" t="s">
        <v>239</v>
      </c>
      <c r="D139" s="162" t="s">
        <v>155</v>
      </c>
      <c r="E139" s="163" t="s">
        <v>3334</v>
      </c>
      <c r="F139" s="164" t="s">
        <v>3335</v>
      </c>
      <c r="G139" s="165" t="s">
        <v>465</v>
      </c>
      <c r="H139" s="166">
        <v>1</v>
      </c>
      <c r="I139" s="167"/>
      <c r="J139" s="168">
        <f t="shared" si="0"/>
        <v>0</v>
      </c>
      <c r="K139" s="164" t="s">
        <v>1</v>
      </c>
      <c r="L139" s="34"/>
      <c r="M139" s="169" t="s">
        <v>1</v>
      </c>
      <c r="N139" s="170" t="s">
        <v>43</v>
      </c>
      <c r="O139" s="59"/>
      <c r="P139" s="171">
        <f t="shared" si="1"/>
        <v>0</v>
      </c>
      <c r="Q139" s="171">
        <v>0</v>
      </c>
      <c r="R139" s="171">
        <f t="shared" si="2"/>
        <v>0</v>
      </c>
      <c r="S139" s="171">
        <v>0</v>
      </c>
      <c r="T139" s="172">
        <f t="shared" si="3"/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159</v>
      </c>
      <c r="AT139" s="173" t="s">
        <v>155</v>
      </c>
      <c r="AU139" s="173" t="s">
        <v>88</v>
      </c>
      <c r="AY139" s="18" t="s">
        <v>153</v>
      </c>
      <c r="BE139" s="174">
        <f t="shared" si="4"/>
        <v>0</v>
      </c>
      <c r="BF139" s="174">
        <f t="shared" si="5"/>
        <v>0</v>
      </c>
      <c r="BG139" s="174">
        <f t="shared" si="6"/>
        <v>0</v>
      </c>
      <c r="BH139" s="174">
        <f t="shared" si="7"/>
        <v>0</v>
      </c>
      <c r="BI139" s="174">
        <f t="shared" si="8"/>
        <v>0</v>
      </c>
      <c r="BJ139" s="18" t="s">
        <v>86</v>
      </c>
      <c r="BK139" s="174">
        <f t="shared" si="9"/>
        <v>0</v>
      </c>
      <c r="BL139" s="18" t="s">
        <v>159</v>
      </c>
      <c r="BM139" s="173" t="s">
        <v>3336</v>
      </c>
    </row>
    <row r="140" spans="1:65" s="2" customFormat="1" ht="72" customHeight="1">
      <c r="A140" s="33"/>
      <c r="B140" s="161"/>
      <c r="C140" s="162" t="s">
        <v>244</v>
      </c>
      <c r="D140" s="162" t="s">
        <v>155</v>
      </c>
      <c r="E140" s="163" t="s">
        <v>3337</v>
      </c>
      <c r="F140" s="164" t="s">
        <v>3338</v>
      </c>
      <c r="G140" s="165" t="s">
        <v>465</v>
      </c>
      <c r="H140" s="166">
        <v>1</v>
      </c>
      <c r="I140" s="167"/>
      <c r="J140" s="168">
        <f t="shared" si="0"/>
        <v>0</v>
      </c>
      <c r="K140" s="164" t="s">
        <v>1</v>
      </c>
      <c r="L140" s="34"/>
      <c r="M140" s="169" t="s">
        <v>1</v>
      </c>
      <c r="N140" s="170" t="s">
        <v>43</v>
      </c>
      <c r="O140" s="59"/>
      <c r="P140" s="171">
        <f t="shared" si="1"/>
        <v>0</v>
      </c>
      <c r="Q140" s="171">
        <v>0</v>
      </c>
      <c r="R140" s="171">
        <f t="shared" si="2"/>
        <v>0</v>
      </c>
      <c r="S140" s="171">
        <v>0</v>
      </c>
      <c r="T140" s="172">
        <f t="shared" si="3"/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173" t="s">
        <v>159</v>
      </c>
      <c r="AT140" s="173" t="s">
        <v>155</v>
      </c>
      <c r="AU140" s="173" t="s">
        <v>88</v>
      </c>
      <c r="AY140" s="18" t="s">
        <v>153</v>
      </c>
      <c r="BE140" s="174">
        <f t="shared" si="4"/>
        <v>0</v>
      </c>
      <c r="BF140" s="174">
        <f t="shared" si="5"/>
        <v>0</v>
      </c>
      <c r="BG140" s="174">
        <f t="shared" si="6"/>
        <v>0</v>
      </c>
      <c r="BH140" s="174">
        <f t="shared" si="7"/>
        <v>0</v>
      </c>
      <c r="BI140" s="174">
        <f t="shared" si="8"/>
        <v>0</v>
      </c>
      <c r="BJ140" s="18" t="s">
        <v>86</v>
      </c>
      <c r="BK140" s="174">
        <f t="shared" si="9"/>
        <v>0</v>
      </c>
      <c r="BL140" s="18" t="s">
        <v>159</v>
      </c>
      <c r="BM140" s="173" t="s">
        <v>3339</v>
      </c>
    </row>
    <row r="141" spans="1:65" s="2" customFormat="1" ht="48" customHeight="1">
      <c r="A141" s="33"/>
      <c r="B141" s="161"/>
      <c r="C141" s="162" t="s">
        <v>251</v>
      </c>
      <c r="D141" s="162" t="s">
        <v>155</v>
      </c>
      <c r="E141" s="163" t="s">
        <v>3340</v>
      </c>
      <c r="F141" s="164" t="s">
        <v>3341</v>
      </c>
      <c r="G141" s="165" t="s">
        <v>465</v>
      </c>
      <c r="H141" s="166">
        <v>1</v>
      </c>
      <c r="I141" s="167"/>
      <c r="J141" s="168">
        <f t="shared" si="0"/>
        <v>0</v>
      </c>
      <c r="K141" s="164" t="s">
        <v>1</v>
      </c>
      <c r="L141" s="34"/>
      <c r="M141" s="169" t="s">
        <v>1</v>
      </c>
      <c r="N141" s="170" t="s">
        <v>43</v>
      </c>
      <c r="O141" s="59"/>
      <c r="P141" s="171">
        <f t="shared" si="1"/>
        <v>0</v>
      </c>
      <c r="Q141" s="171">
        <v>0</v>
      </c>
      <c r="R141" s="171">
        <f t="shared" si="2"/>
        <v>0</v>
      </c>
      <c r="S141" s="171">
        <v>0</v>
      </c>
      <c r="T141" s="172">
        <f t="shared" si="3"/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159</v>
      </c>
      <c r="AT141" s="173" t="s">
        <v>155</v>
      </c>
      <c r="AU141" s="173" t="s">
        <v>88</v>
      </c>
      <c r="AY141" s="18" t="s">
        <v>153</v>
      </c>
      <c r="BE141" s="174">
        <f t="shared" si="4"/>
        <v>0</v>
      </c>
      <c r="BF141" s="174">
        <f t="shared" si="5"/>
        <v>0</v>
      </c>
      <c r="BG141" s="174">
        <f t="shared" si="6"/>
        <v>0</v>
      </c>
      <c r="BH141" s="174">
        <f t="shared" si="7"/>
        <v>0</v>
      </c>
      <c r="BI141" s="174">
        <f t="shared" si="8"/>
        <v>0</v>
      </c>
      <c r="BJ141" s="18" t="s">
        <v>86</v>
      </c>
      <c r="BK141" s="174">
        <f t="shared" si="9"/>
        <v>0</v>
      </c>
      <c r="BL141" s="18" t="s">
        <v>159</v>
      </c>
      <c r="BM141" s="173" t="s">
        <v>3342</v>
      </c>
    </row>
    <row r="142" spans="1:65" s="2" customFormat="1" ht="36" customHeight="1">
      <c r="A142" s="33"/>
      <c r="B142" s="161"/>
      <c r="C142" s="162" t="s">
        <v>256</v>
      </c>
      <c r="D142" s="162" t="s">
        <v>155</v>
      </c>
      <c r="E142" s="163" t="s">
        <v>3343</v>
      </c>
      <c r="F142" s="164" t="s">
        <v>3344</v>
      </c>
      <c r="G142" s="165" t="s">
        <v>465</v>
      </c>
      <c r="H142" s="166">
        <v>5</v>
      </c>
      <c r="I142" s="167"/>
      <c r="J142" s="168">
        <f t="shared" si="0"/>
        <v>0</v>
      </c>
      <c r="K142" s="164" t="s">
        <v>1</v>
      </c>
      <c r="L142" s="34"/>
      <c r="M142" s="169" t="s">
        <v>1</v>
      </c>
      <c r="N142" s="170" t="s">
        <v>43</v>
      </c>
      <c r="O142" s="59"/>
      <c r="P142" s="171">
        <f t="shared" si="1"/>
        <v>0</v>
      </c>
      <c r="Q142" s="171">
        <v>0</v>
      </c>
      <c r="R142" s="171">
        <f t="shared" si="2"/>
        <v>0</v>
      </c>
      <c r="S142" s="171">
        <v>0</v>
      </c>
      <c r="T142" s="172">
        <f t="shared" si="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159</v>
      </c>
      <c r="AT142" s="173" t="s">
        <v>155</v>
      </c>
      <c r="AU142" s="173" t="s">
        <v>88</v>
      </c>
      <c r="AY142" s="18" t="s">
        <v>153</v>
      </c>
      <c r="BE142" s="174">
        <f t="shared" si="4"/>
        <v>0</v>
      </c>
      <c r="BF142" s="174">
        <f t="shared" si="5"/>
        <v>0</v>
      </c>
      <c r="BG142" s="174">
        <f t="shared" si="6"/>
        <v>0</v>
      </c>
      <c r="BH142" s="174">
        <f t="shared" si="7"/>
        <v>0</v>
      </c>
      <c r="BI142" s="174">
        <f t="shared" si="8"/>
        <v>0</v>
      </c>
      <c r="BJ142" s="18" t="s">
        <v>86</v>
      </c>
      <c r="BK142" s="174">
        <f t="shared" si="9"/>
        <v>0</v>
      </c>
      <c r="BL142" s="18" t="s">
        <v>159</v>
      </c>
      <c r="BM142" s="173" t="s">
        <v>3345</v>
      </c>
    </row>
    <row r="143" spans="1:65" s="12" customFormat="1" ht="22.8" customHeight="1">
      <c r="B143" s="148"/>
      <c r="D143" s="149" t="s">
        <v>77</v>
      </c>
      <c r="E143" s="159" t="s">
        <v>2763</v>
      </c>
      <c r="F143" s="159" t="s">
        <v>3346</v>
      </c>
      <c r="I143" s="151"/>
      <c r="J143" s="160">
        <f>BK143</f>
        <v>0</v>
      </c>
      <c r="L143" s="148"/>
      <c r="M143" s="153"/>
      <c r="N143" s="154"/>
      <c r="O143" s="154"/>
      <c r="P143" s="155">
        <f>SUM(P144:P149)</f>
        <v>0</v>
      </c>
      <c r="Q143" s="154"/>
      <c r="R143" s="155">
        <f>SUM(R144:R149)</f>
        <v>0</v>
      </c>
      <c r="S143" s="154"/>
      <c r="T143" s="156">
        <f>SUM(T144:T149)</f>
        <v>0</v>
      </c>
      <c r="AR143" s="149" t="s">
        <v>86</v>
      </c>
      <c r="AT143" s="157" t="s">
        <v>77</v>
      </c>
      <c r="AU143" s="157" t="s">
        <v>86</v>
      </c>
      <c r="AY143" s="149" t="s">
        <v>153</v>
      </c>
      <c r="BK143" s="158">
        <f>SUM(BK144:BK149)</f>
        <v>0</v>
      </c>
    </row>
    <row r="144" spans="1:65" s="2" customFormat="1" ht="24" customHeight="1">
      <c r="A144" s="33"/>
      <c r="B144" s="161"/>
      <c r="C144" s="162" t="s">
        <v>260</v>
      </c>
      <c r="D144" s="162" t="s">
        <v>155</v>
      </c>
      <c r="E144" s="163" t="s">
        <v>3347</v>
      </c>
      <c r="F144" s="164" t="s">
        <v>3348</v>
      </c>
      <c r="G144" s="165" t="s">
        <v>465</v>
      </c>
      <c r="H144" s="166">
        <v>9</v>
      </c>
      <c r="I144" s="167"/>
      <c r="J144" s="168">
        <f t="shared" ref="J144:J149" si="10">ROUND(I144*H144,2)</f>
        <v>0</v>
      </c>
      <c r="K144" s="164" t="s">
        <v>1</v>
      </c>
      <c r="L144" s="34"/>
      <c r="M144" s="169" t="s">
        <v>1</v>
      </c>
      <c r="N144" s="170" t="s">
        <v>43</v>
      </c>
      <c r="O144" s="59"/>
      <c r="P144" s="171">
        <f t="shared" ref="P144:P149" si="11">O144*H144</f>
        <v>0</v>
      </c>
      <c r="Q144" s="171">
        <v>0</v>
      </c>
      <c r="R144" s="171">
        <f t="shared" ref="R144:R149" si="12">Q144*H144</f>
        <v>0</v>
      </c>
      <c r="S144" s="171">
        <v>0</v>
      </c>
      <c r="T144" s="172">
        <f t="shared" ref="T144:T149" si="13"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159</v>
      </c>
      <c r="AT144" s="173" t="s">
        <v>155</v>
      </c>
      <c r="AU144" s="173" t="s">
        <v>88</v>
      </c>
      <c r="AY144" s="18" t="s">
        <v>153</v>
      </c>
      <c r="BE144" s="174">
        <f t="shared" ref="BE144:BE149" si="14">IF(N144="základní",J144,0)</f>
        <v>0</v>
      </c>
      <c r="BF144" s="174">
        <f t="shared" ref="BF144:BF149" si="15">IF(N144="snížená",J144,0)</f>
        <v>0</v>
      </c>
      <c r="BG144" s="174">
        <f t="shared" ref="BG144:BG149" si="16">IF(N144="zákl. přenesená",J144,0)</f>
        <v>0</v>
      </c>
      <c r="BH144" s="174">
        <f t="shared" ref="BH144:BH149" si="17">IF(N144="sníž. přenesená",J144,0)</f>
        <v>0</v>
      </c>
      <c r="BI144" s="174">
        <f t="shared" ref="BI144:BI149" si="18">IF(N144="nulová",J144,0)</f>
        <v>0</v>
      </c>
      <c r="BJ144" s="18" t="s">
        <v>86</v>
      </c>
      <c r="BK144" s="174">
        <f t="shared" ref="BK144:BK149" si="19">ROUND(I144*H144,2)</f>
        <v>0</v>
      </c>
      <c r="BL144" s="18" t="s">
        <v>159</v>
      </c>
      <c r="BM144" s="173" t="s">
        <v>3349</v>
      </c>
    </row>
    <row r="145" spans="1:65" s="2" customFormat="1" ht="16.5" customHeight="1">
      <c r="A145" s="33"/>
      <c r="B145" s="161"/>
      <c r="C145" s="162" t="s">
        <v>7</v>
      </c>
      <c r="D145" s="162" t="s">
        <v>155</v>
      </c>
      <c r="E145" s="163" t="s">
        <v>3350</v>
      </c>
      <c r="F145" s="164" t="s">
        <v>3351</v>
      </c>
      <c r="G145" s="165" t="s">
        <v>465</v>
      </c>
      <c r="H145" s="166">
        <v>4</v>
      </c>
      <c r="I145" s="167"/>
      <c r="J145" s="168">
        <f t="shared" si="10"/>
        <v>0</v>
      </c>
      <c r="K145" s="164" t="s">
        <v>1</v>
      </c>
      <c r="L145" s="34"/>
      <c r="M145" s="169" t="s">
        <v>1</v>
      </c>
      <c r="N145" s="170" t="s">
        <v>43</v>
      </c>
      <c r="O145" s="59"/>
      <c r="P145" s="171">
        <f t="shared" si="11"/>
        <v>0</v>
      </c>
      <c r="Q145" s="171">
        <v>0</v>
      </c>
      <c r="R145" s="171">
        <f t="shared" si="12"/>
        <v>0</v>
      </c>
      <c r="S145" s="171">
        <v>0</v>
      </c>
      <c r="T145" s="172">
        <f t="shared" si="1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159</v>
      </c>
      <c r="AT145" s="173" t="s">
        <v>155</v>
      </c>
      <c r="AU145" s="173" t="s">
        <v>88</v>
      </c>
      <c r="AY145" s="18" t="s">
        <v>153</v>
      </c>
      <c r="BE145" s="174">
        <f t="shared" si="14"/>
        <v>0</v>
      </c>
      <c r="BF145" s="174">
        <f t="shared" si="15"/>
        <v>0</v>
      </c>
      <c r="BG145" s="174">
        <f t="shared" si="16"/>
        <v>0</v>
      </c>
      <c r="BH145" s="174">
        <f t="shared" si="17"/>
        <v>0</v>
      </c>
      <c r="BI145" s="174">
        <f t="shared" si="18"/>
        <v>0</v>
      </c>
      <c r="BJ145" s="18" t="s">
        <v>86</v>
      </c>
      <c r="BK145" s="174">
        <f t="shared" si="19"/>
        <v>0</v>
      </c>
      <c r="BL145" s="18" t="s">
        <v>159</v>
      </c>
      <c r="BM145" s="173" t="s">
        <v>3352</v>
      </c>
    </row>
    <row r="146" spans="1:65" s="2" customFormat="1" ht="16.5" customHeight="1">
      <c r="A146" s="33"/>
      <c r="B146" s="161"/>
      <c r="C146" s="162" t="s">
        <v>273</v>
      </c>
      <c r="D146" s="162" t="s">
        <v>155</v>
      </c>
      <c r="E146" s="163" t="s">
        <v>3353</v>
      </c>
      <c r="F146" s="164" t="s">
        <v>3354</v>
      </c>
      <c r="G146" s="165" t="s">
        <v>465</v>
      </c>
      <c r="H146" s="166">
        <v>5</v>
      </c>
      <c r="I146" s="167"/>
      <c r="J146" s="168">
        <f t="shared" si="10"/>
        <v>0</v>
      </c>
      <c r="K146" s="164" t="s">
        <v>1</v>
      </c>
      <c r="L146" s="34"/>
      <c r="M146" s="169" t="s">
        <v>1</v>
      </c>
      <c r="N146" s="170" t="s">
        <v>43</v>
      </c>
      <c r="O146" s="59"/>
      <c r="P146" s="171">
        <f t="shared" si="11"/>
        <v>0</v>
      </c>
      <c r="Q146" s="171">
        <v>0</v>
      </c>
      <c r="R146" s="171">
        <f t="shared" si="12"/>
        <v>0</v>
      </c>
      <c r="S146" s="171">
        <v>0</v>
      </c>
      <c r="T146" s="172">
        <f t="shared" si="1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159</v>
      </c>
      <c r="AT146" s="173" t="s">
        <v>155</v>
      </c>
      <c r="AU146" s="173" t="s">
        <v>88</v>
      </c>
      <c r="AY146" s="18" t="s">
        <v>153</v>
      </c>
      <c r="BE146" s="174">
        <f t="shared" si="14"/>
        <v>0</v>
      </c>
      <c r="BF146" s="174">
        <f t="shared" si="15"/>
        <v>0</v>
      </c>
      <c r="BG146" s="174">
        <f t="shared" si="16"/>
        <v>0</v>
      </c>
      <c r="BH146" s="174">
        <f t="shared" si="17"/>
        <v>0</v>
      </c>
      <c r="BI146" s="174">
        <f t="shared" si="18"/>
        <v>0</v>
      </c>
      <c r="BJ146" s="18" t="s">
        <v>86</v>
      </c>
      <c r="BK146" s="174">
        <f t="shared" si="19"/>
        <v>0</v>
      </c>
      <c r="BL146" s="18" t="s">
        <v>159</v>
      </c>
      <c r="BM146" s="173" t="s">
        <v>3355</v>
      </c>
    </row>
    <row r="147" spans="1:65" s="2" customFormat="1" ht="16.5" customHeight="1">
      <c r="A147" s="33"/>
      <c r="B147" s="161"/>
      <c r="C147" s="162" t="s">
        <v>279</v>
      </c>
      <c r="D147" s="162" t="s">
        <v>155</v>
      </c>
      <c r="E147" s="163" t="s">
        <v>3356</v>
      </c>
      <c r="F147" s="164" t="s">
        <v>3357</v>
      </c>
      <c r="G147" s="165" t="s">
        <v>465</v>
      </c>
      <c r="H147" s="166">
        <v>2</v>
      </c>
      <c r="I147" s="167"/>
      <c r="J147" s="168">
        <f t="shared" si="10"/>
        <v>0</v>
      </c>
      <c r="K147" s="164" t="s">
        <v>1</v>
      </c>
      <c r="L147" s="34"/>
      <c r="M147" s="169" t="s">
        <v>1</v>
      </c>
      <c r="N147" s="170" t="s">
        <v>43</v>
      </c>
      <c r="O147" s="59"/>
      <c r="P147" s="171">
        <f t="shared" si="11"/>
        <v>0</v>
      </c>
      <c r="Q147" s="171">
        <v>0</v>
      </c>
      <c r="R147" s="171">
        <f t="shared" si="12"/>
        <v>0</v>
      </c>
      <c r="S147" s="171">
        <v>0</v>
      </c>
      <c r="T147" s="172">
        <f t="shared" si="1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159</v>
      </c>
      <c r="AT147" s="173" t="s">
        <v>155</v>
      </c>
      <c r="AU147" s="173" t="s">
        <v>88</v>
      </c>
      <c r="AY147" s="18" t="s">
        <v>153</v>
      </c>
      <c r="BE147" s="174">
        <f t="shared" si="14"/>
        <v>0</v>
      </c>
      <c r="BF147" s="174">
        <f t="shared" si="15"/>
        <v>0</v>
      </c>
      <c r="BG147" s="174">
        <f t="shared" si="16"/>
        <v>0</v>
      </c>
      <c r="BH147" s="174">
        <f t="shared" si="17"/>
        <v>0</v>
      </c>
      <c r="BI147" s="174">
        <f t="shared" si="18"/>
        <v>0</v>
      </c>
      <c r="BJ147" s="18" t="s">
        <v>86</v>
      </c>
      <c r="BK147" s="174">
        <f t="shared" si="19"/>
        <v>0</v>
      </c>
      <c r="BL147" s="18" t="s">
        <v>159</v>
      </c>
      <c r="BM147" s="173" t="s">
        <v>3358</v>
      </c>
    </row>
    <row r="148" spans="1:65" s="2" customFormat="1" ht="16.5" customHeight="1">
      <c r="A148" s="33"/>
      <c r="B148" s="161"/>
      <c r="C148" s="162" t="s">
        <v>284</v>
      </c>
      <c r="D148" s="162" t="s">
        <v>155</v>
      </c>
      <c r="E148" s="163" t="s">
        <v>3359</v>
      </c>
      <c r="F148" s="164" t="s">
        <v>3360</v>
      </c>
      <c r="G148" s="165" t="s">
        <v>465</v>
      </c>
      <c r="H148" s="166">
        <v>18</v>
      </c>
      <c r="I148" s="167"/>
      <c r="J148" s="168">
        <f t="shared" si="10"/>
        <v>0</v>
      </c>
      <c r="K148" s="164" t="s">
        <v>1</v>
      </c>
      <c r="L148" s="34"/>
      <c r="M148" s="169" t="s">
        <v>1</v>
      </c>
      <c r="N148" s="170" t="s">
        <v>43</v>
      </c>
      <c r="O148" s="59"/>
      <c r="P148" s="171">
        <f t="shared" si="11"/>
        <v>0</v>
      </c>
      <c r="Q148" s="171">
        <v>0</v>
      </c>
      <c r="R148" s="171">
        <f t="shared" si="12"/>
        <v>0</v>
      </c>
      <c r="S148" s="171">
        <v>0</v>
      </c>
      <c r="T148" s="172">
        <f t="shared" si="1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159</v>
      </c>
      <c r="AT148" s="173" t="s">
        <v>155</v>
      </c>
      <c r="AU148" s="173" t="s">
        <v>88</v>
      </c>
      <c r="AY148" s="18" t="s">
        <v>153</v>
      </c>
      <c r="BE148" s="174">
        <f t="shared" si="14"/>
        <v>0</v>
      </c>
      <c r="BF148" s="174">
        <f t="shared" si="15"/>
        <v>0</v>
      </c>
      <c r="BG148" s="174">
        <f t="shared" si="16"/>
        <v>0</v>
      </c>
      <c r="BH148" s="174">
        <f t="shared" si="17"/>
        <v>0</v>
      </c>
      <c r="BI148" s="174">
        <f t="shared" si="18"/>
        <v>0</v>
      </c>
      <c r="BJ148" s="18" t="s">
        <v>86</v>
      </c>
      <c r="BK148" s="174">
        <f t="shared" si="19"/>
        <v>0</v>
      </c>
      <c r="BL148" s="18" t="s">
        <v>159</v>
      </c>
      <c r="BM148" s="173" t="s">
        <v>3361</v>
      </c>
    </row>
    <row r="149" spans="1:65" s="2" customFormat="1" ht="16.5" customHeight="1">
      <c r="A149" s="33"/>
      <c r="B149" s="161"/>
      <c r="C149" s="162" t="s">
        <v>290</v>
      </c>
      <c r="D149" s="162" t="s">
        <v>155</v>
      </c>
      <c r="E149" s="163" t="s">
        <v>3362</v>
      </c>
      <c r="F149" s="164" t="s">
        <v>3363</v>
      </c>
      <c r="G149" s="165" t="s">
        <v>465</v>
      </c>
      <c r="H149" s="166">
        <v>19</v>
      </c>
      <c r="I149" s="167"/>
      <c r="J149" s="168">
        <f t="shared" si="10"/>
        <v>0</v>
      </c>
      <c r="K149" s="164" t="s">
        <v>1</v>
      </c>
      <c r="L149" s="34"/>
      <c r="M149" s="169" t="s">
        <v>1</v>
      </c>
      <c r="N149" s="170" t="s">
        <v>43</v>
      </c>
      <c r="O149" s="59"/>
      <c r="P149" s="171">
        <f t="shared" si="11"/>
        <v>0</v>
      </c>
      <c r="Q149" s="171">
        <v>0</v>
      </c>
      <c r="R149" s="171">
        <f t="shared" si="12"/>
        <v>0</v>
      </c>
      <c r="S149" s="171">
        <v>0</v>
      </c>
      <c r="T149" s="172">
        <f t="shared" si="1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159</v>
      </c>
      <c r="AT149" s="173" t="s">
        <v>155</v>
      </c>
      <c r="AU149" s="173" t="s">
        <v>88</v>
      </c>
      <c r="AY149" s="18" t="s">
        <v>153</v>
      </c>
      <c r="BE149" s="174">
        <f t="shared" si="14"/>
        <v>0</v>
      </c>
      <c r="BF149" s="174">
        <f t="shared" si="15"/>
        <v>0</v>
      </c>
      <c r="BG149" s="174">
        <f t="shared" si="16"/>
        <v>0</v>
      </c>
      <c r="BH149" s="174">
        <f t="shared" si="17"/>
        <v>0</v>
      </c>
      <c r="BI149" s="174">
        <f t="shared" si="18"/>
        <v>0</v>
      </c>
      <c r="BJ149" s="18" t="s">
        <v>86</v>
      </c>
      <c r="BK149" s="174">
        <f t="shared" si="19"/>
        <v>0</v>
      </c>
      <c r="BL149" s="18" t="s">
        <v>159</v>
      </c>
      <c r="BM149" s="173" t="s">
        <v>3364</v>
      </c>
    </row>
    <row r="150" spans="1:65" s="12" customFormat="1" ht="22.8" customHeight="1">
      <c r="B150" s="148"/>
      <c r="D150" s="149" t="s">
        <v>77</v>
      </c>
      <c r="E150" s="159" t="s">
        <v>2827</v>
      </c>
      <c r="F150" s="159" t="s">
        <v>3365</v>
      </c>
      <c r="I150" s="151"/>
      <c r="J150" s="160">
        <f>BK150</f>
        <v>0</v>
      </c>
      <c r="L150" s="148"/>
      <c r="M150" s="153"/>
      <c r="N150" s="154"/>
      <c r="O150" s="154"/>
      <c r="P150" s="155">
        <f>SUM(P151:P156)</f>
        <v>0</v>
      </c>
      <c r="Q150" s="154"/>
      <c r="R150" s="155">
        <f>SUM(R151:R156)</f>
        <v>0</v>
      </c>
      <c r="S150" s="154"/>
      <c r="T150" s="156">
        <f>SUM(T151:T156)</f>
        <v>0</v>
      </c>
      <c r="AR150" s="149" t="s">
        <v>86</v>
      </c>
      <c r="AT150" s="157" t="s">
        <v>77</v>
      </c>
      <c r="AU150" s="157" t="s">
        <v>86</v>
      </c>
      <c r="AY150" s="149" t="s">
        <v>153</v>
      </c>
      <c r="BK150" s="158">
        <f>SUM(BK151:BK156)</f>
        <v>0</v>
      </c>
    </row>
    <row r="151" spans="1:65" s="2" customFormat="1" ht="48" customHeight="1">
      <c r="A151" s="33"/>
      <c r="B151" s="161"/>
      <c r="C151" s="162" t="s">
        <v>296</v>
      </c>
      <c r="D151" s="162" t="s">
        <v>155</v>
      </c>
      <c r="E151" s="163" t="s">
        <v>3366</v>
      </c>
      <c r="F151" s="164" t="s">
        <v>3367</v>
      </c>
      <c r="G151" s="165" t="s">
        <v>479</v>
      </c>
      <c r="H151" s="166">
        <v>102</v>
      </c>
      <c r="I151" s="167"/>
      <c r="J151" s="168">
        <f t="shared" ref="J151:J156" si="20">ROUND(I151*H151,2)</f>
        <v>0</v>
      </c>
      <c r="K151" s="164" t="s">
        <v>1</v>
      </c>
      <c r="L151" s="34"/>
      <c r="M151" s="169" t="s">
        <v>1</v>
      </c>
      <c r="N151" s="170" t="s">
        <v>43</v>
      </c>
      <c r="O151" s="59"/>
      <c r="P151" s="171">
        <f t="shared" ref="P151:P156" si="21">O151*H151</f>
        <v>0</v>
      </c>
      <c r="Q151" s="171">
        <v>0</v>
      </c>
      <c r="R151" s="171">
        <f t="shared" ref="R151:R156" si="22">Q151*H151</f>
        <v>0</v>
      </c>
      <c r="S151" s="171">
        <v>0</v>
      </c>
      <c r="T151" s="172">
        <f t="shared" ref="T151:T156" si="23"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173" t="s">
        <v>159</v>
      </c>
      <c r="AT151" s="173" t="s">
        <v>155</v>
      </c>
      <c r="AU151" s="173" t="s">
        <v>88</v>
      </c>
      <c r="AY151" s="18" t="s">
        <v>153</v>
      </c>
      <c r="BE151" s="174">
        <f t="shared" ref="BE151:BE156" si="24">IF(N151="základní",J151,0)</f>
        <v>0</v>
      </c>
      <c r="BF151" s="174">
        <f t="shared" ref="BF151:BF156" si="25">IF(N151="snížená",J151,0)</f>
        <v>0</v>
      </c>
      <c r="BG151" s="174">
        <f t="shared" ref="BG151:BG156" si="26">IF(N151="zákl. přenesená",J151,0)</f>
        <v>0</v>
      </c>
      <c r="BH151" s="174">
        <f t="shared" ref="BH151:BH156" si="27">IF(N151="sníž. přenesená",J151,0)</f>
        <v>0</v>
      </c>
      <c r="BI151" s="174">
        <f t="shared" ref="BI151:BI156" si="28">IF(N151="nulová",J151,0)</f>
        <v>0</v>
      </c>
      <c r="BJ151" s="18" t="s">
        <v>86</v>
      </c>
      <c r="BK151" s="174">
        <f t="shared" ref="BK151:BK156" si="29">ROUND(I151*H151,2)</f>
        <v>0</v>
      </c>
      <c r="BL151" s="18" t="s">
        <v>159</v>
      </c>
      <c r="BM151" s="173" t="s">
        <v>3368</v>
      </c>
    </row>
    <row r="152" spans="1:65" s="2" customFormat="1" ht="48" customHeight="1">
      <c r="A152" s="33"/>
      <c r="B152" s="161"/>
      <c r="C152" s="162" t="s">
        <v>302</v>
      </c>
      <c r="D152" s="162" t="s">
        <v>155</v>
      </c>
      <c r="E152" s="163" t="s">
        <v>3369</v>
      </c>
      <c r="F152" s="164" t="s">
        <v>3370</v>
      </c>
      <c r="G152" s="165" t="s">
        <v>479</v>
      </c>
      <c r="H152" s="166">
        <v>98</v>
      </c>
      <c r="I152" s="167"/>
      <c r="J152" s="168">
        <f t="shared" si="20"/>
        <v>0</v>
      </c>
      <c r="K152" s="164" t="s">
        <v>1</v>
      </c>
      <c r="L152" s="34"/>
      <c r="M152" s="169" t="s">
        <v>1</v>
      </c>
      <c r="N152" s="170" t="s">
        <v>43</v>
      </c>
      <c r="O152" s="59"/>
      <c r="P152" s="171">
        <f t="shared" si="21"/>
        <v>0</v>
      </c>
      <c r="Q152" s="171">
        <v>0</v>
      </c>
      <c r="R152" s="171">
        <f t="shared" si="22"/>
        <v>0</v>
      </c>
      <c r="S152" s="171">
        <v>0</v>
      </c>
      <c r="T152" s="172">
        <f t="shared" si="23"/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159</v>
      </c>
      <c r="AT152" s="173" t="s">
        <v>155</v>
      </c>
      <c r="AU152" s="173" t="s">
        <v>88</v>
      </c>
      <c r="AY152" s="18" t="s">
        <v>153</v>
      </c>
      <c r="BE152" s="174">
        <f t="shared" si="24"/>
        <v>0</v>
      </c>
      <c r="BF152" s="174">
        <f t="shared" si="25"/>
        <v>0</v>
      </c>
      <c r="BG152" s="174">
        <f t="shared" si="26"/>
        <v>0</v>
      </c>
      <c r="BH152" s="174">
        <f t="shared" si="27"/>
        <v>0</v>
      </c>
      <c r="BI152" s="174">
        <f t="shared" si="28"/>
        <v>0</v>
      </c>
      <c r="BJ152" s="18" t="s">
        <v>86</v>
      </c>
      <c r="BK152" s="174">
        <f t="shared" si="29"/>
        <v>0</v>
      </c>
      <c r="BL152" s="18" t="s">
        <v>159</v>
      </c>
      <c r="BM152" s="173" t="s">
        <v>3371</v>
      </c>
    </row>
    <row r="153" spans="1:65" s="2" customFormat="1" ht="48" customHeight="1">
      <c r="A153" s="33"/>
      <c r="B153" s="161"/>
      <c r="C153" s="162" t="s">
        <v>447</v>
      </c>
      <c r="D153" s="162" t="s">
        <v>155</v>
      </c>
      <c r="E153" s="163" t="s">
        <v>3372</v>
      </c>
      <c r="F153" s="164" t="s">
        <v>3373</v>
      </c>
      <c r="G153" s="165" t="s">
        <v>479</v>
      </c>
      <c r="H153" s="166">
        <v>174</v>
      </c>
      <c r="I153" s="167"/>
      <c r="J153" s="168">
        <f t="shared" si="20"/>
        <v>0</v>
      </c>
      <c r="K153" s="164" t="s">
        <v>1</v>
      </c>
      <c r="L153" s="34"/>
      <c r="M153" s="169" t="s">
        <v>1</v>
      </c>
      <c r="N153" s="170" t="s">
        <v>43</v>
      </c>
      <c r="O153" s="59"/>
      <c r="P153" s="171">
        <f t="shared" si="21"/>
        <v>0</v>
      </c>
      <c r="Q153" s="171">
        <v>0</v>
      </c>
      <c r="R153" s="171">
        <f t="shared" si="22"/>
        <v>0</v>
      </c>
      <c r="S153" s="171">
        <v>0</v>
      </c>
      <c r="T153" s="172">
        <f t="shared" si="23"/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159</v>
      </c>
      <c r="AT153" s="173" t="s">
        <v>155</v>
      </c>
      <c r="AU153" s="173" t="s">
        <v>88</v>
      </c>
      <c r="AY153" s="18" t="s">
        <v>153</v>
      </c>
      <c r="BE153" s="174">
        <f t="shared" si="24"/>
        <v>0</v>
      </c>
      <c r="BF153" s="174">
        <f t="shared" si="25"/>
        <v>0</v>
      </c>
      <c r="BG153" s="174">
        <f t="shared" si="26"/>
        <v>0</v>
      </c>
      <c r="BH153" s="174">
        <f t="shared" si="27"/>
        <v>0</v>
      </c>
      <c r="BI153" s="174">
        <f t="shared" si="28"/>
        <v>0</v>
      </c>
      <c r="BJ153" s="18" t="s">
        <v>86</v>
      </c>
      <c r="BK153" s="174">
        <f t="shared" si="29"/>
        <v>0</v>
      </c>
      <c r="BL153" s="18" t="s">
        <v>159</v>
      </c>
      <c r="BM153" s="173" t="s">
        <v>3374</v>
      </c>
    </row>
    <row r="154" spans="1:65" s="2" customFormat="1" ht="48" customHeight="1">
      <c r="A154" s="33"/>
      <c r="B154" s="161"/>
      <c r="C154" s="162" t="s">
        <v>452</v>
      </c>
      <c r="D154" s="162" t="s">
        <v>155</v>
      </c>
      <c r="E154" s="163" t="s">
        <v>3375</v>
      </c>
      <c r="F154" s="164" t="s">
        <v>3376</v>
      </c>
      <c r="G154" s="165" t="s">
        <v>479</v>
      </c>
      <c r="H154" s="166">
        <v>105</v>
      </c>
      <c r="I154" s="167"/>
      <c r="J154" s="168">
        <f t="shared" si="20"/>
        <v>0</v>
      </c>
      <c r="K154" s="164" t="s">
        <v>1</v>
      </c>
      <c r="L154" s="34"/>
      <c r="M154" s="169" t="s">
        <v>1</v>
      </c>
      <c r="N154" s="170" t="s">
        <v>43</v>
      </c>
      <c r="O154" s="59"/>
      <c r="P154" s="171">
        <f t="shared" si="21"/>
        <v>0</v>
      </c>
      <c r="Q154" s="171">
        <v>0</v>
      </c>
      <c r="R154" s="171">
        <f t="shared" si="22"/>
        <v>0</v>
      </c>
      <c r="S154" s="171">
        <v>0</v>
      </c>
      <c r="T154" s="172">
        <f t="shared" si="23"/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159</v>
      </c>
      <c r="AT154" s="173" t="s">
        <v>155</v>
      </c>
      <c r="AU154" s="173" t="s">
        <v>88</v>
      </c>
      <c r="AY154" s="18" t="s">
        <v>153</v>
      </c>
      <c r="BE154" s="174">
        <f t="shared" si="24"/>
        <v>0</v>
      </c>
      <c r="BF154" s="174">
        <f t="shared" si="25"/>
        <v>0</v>
      </c>
      <c r="BG154" s="174">
        <f t="shared" si="26"/>
        <v>0</v>
      </c>
      <c r="BH154" s="174">
        <f t="shared" si="27"/>
        <v>0</v>
      </c>
      <c r="BI154" s="174">
        <f t="shared" si="28"/>
        <v>0</v>
      </c>
      <c r="BJ154" s="18" t="s">
        <v>86</v>
      </c>
      <c r="BK154" s="174">
        <f t="shared" si="29"/>
        <v>0</v>
      </c>
      <c r="BL154" s="18" t="s">
        <v>159</v>
      </c>
      <c r="BM154" s="173" t="s">
        <v>3377</v>
      </c>
    </row>
    <row r="155" spans="1:65" s="2" customFormat="1" ht="48" customHeight="1">
      <c r="A155" s="33"/>
      <c r="B155" s="161"/>
      <c r="C155" s="162" t="s">
        <v>458</v>
      </c>
      <c r="D155" s="162" t="s">
        <v>155</v>
      </c>
      <c r="E155" s="163" t="s">
        <v>3378</v>
      </c>
      <c r="F155" s="164" t="s">
        <v>3379</v>
      </c>
      <c r="G155" s="165" t="s">
        <v>479</v>
      </c>
      <c r="H155" s="166">
        <v>49</v>
      </c>
      <c r="I155" s="167"/>
      <c r="J155" s="168">
        <f t="shared" si="20"/>
        <v>0</v>
      </c>
      <c r="K155" s="164" t="s">
        <v>1</v>
      </c>
      <c r="L155" s="34"/>
      <c r="M155" s="169" t="s">
        <v>1</v>
      </c>
      <c r="N155" s="170" t="s">
        <v>43</v>
      </c>
      <c r="O155" s="59"/>
      <c r="P155" s="171">
        <f t="shared" si="21"/>
        <v>0</v>
      </c>
      <c r="Q155" s="171">
        <v>0</v>
      </c>
      <c r="R155" s="171">
        <f t="shared" si="22"/>
        <v>0</v>
      </c>
      <c r="S155" s="171">
        <v>0</v>
      </c>
      <c r="T155" s="172">
        <f t="shared" si="2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159</v>
      </c>
      <c r="AT155" s="173" t="s">
        <v>155</v>
      </c>
      <c r="AU155" s="173" t="s">
        <v>88</v>
      </c>
      <c r="AY155" s="18" t="s">
        <v>153</v>
      </c>
      <c r="BE155" s="174">
        <f t="shared" si="24"/>
        <v>0</v>
      </c>
      <c r="BF155" s="174">
        <f t="shared" si="25"/>
        <v>0</v>
      </c>
      <c r="BG155" s="174">
        <f t="shared" si="26"/>
        <v>0</v>
      </c>
      <c r="BH155" s="174">
        <f t="shared" si="27"/>
        <v>0</v>
      </c>
      <c r="BI155" s="174">
        <f t="shared" si="28"/>
        <v>0</v>
      </c>
      <c r="BJ155" s="18" t="s">
        <v>86</v>
      </c>
      <c r="BK155" s="174">
        <f t="shared" si="29"/>
        <v>0</v>
      </c>
      <c r="BL155" s="18" t="s">
        <v>159</v>
      </c>
      <c r="BM155" s="173" t="s">
        <v>3380</v>
      </c>
    </row>
    <row r="156" spans="1:65" s="2" customFormat="1" ht="48" customHeight="1">
      <c r="A156" s="33"/>
      <c r="B156" s="161"/>
      <c r="C156" s="162" t="s">
        <v>462</v>
      </c>
      <c r="D156" s="162" t="s">
        <v>155</v>
      </c>
      <c r="E156" s="163" t="s">
        <v>3381</v>
      </c>
      <c r="F156" s="164" t="s">
        <v>3382</v>
      </c>
      <c r="G156" s="165" t="s">
        <v>479</v>
      </c>
      <c r="H156" s="166">
        <v>38</v>
      </c>
      <c r="I156" s="167"/>
      <c r="J156" s="168">
        <f t="shared" si="20"/>
        <v>0</v>
      </c>
      <c r="K156" s="164" t="s">
        <v>1</v>
      </c>
      <c r="L156" s="34"/>
      <c r="M156" s="169" t="s">
        <v>1</v>
      </c>
      <c r="N156" s="170" t="s">
        <v>43</v>
      </c>
      <c r="O156" s="59"/>
      <c r="P156" s="171">
        <f t="shared" si="21"/>
        <v>0</v>
      </c>
      <c r="Q156" s="171">
        <v>0</v>
      </c>
      <c r="R156" s="171">
        <f t="shared" si="22"/>
        <v>0</v>
      </c>
      <c r="S156" s="171">
        <v>0</v>
      </c>
      <c r="T156" s="172">
        <f t="shared" si="2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159</v>
      </c>
      <c r="AT156" s="173" t="s">
        <v>155</v>
      </c>
      <c r="AU156" s="173" t="s">
        <v>88</v>
      </c>
      <c r="AY156" s="18" t="s">
        <v>153</v>
      </c>
      <c r="BE156" s="174">
        <f t="shared" si="24"/>
        <v>0</v>
      </c>
      <c r="BF156" s="174">
        <f t="shared" si="25"/>
        <v>0</v>
      </c>
      <c r="BG156" s="174">
        <f t="shared" si="26"/>
        <v>0</v>
      </c>
      <c r="BH156" s="174">
        <f t="shared" si="27"/>
        <v>0</v>
      </c>
      <c r="BI156" s="174">
        <f t="shared" si="28"/>
        <v>0</v>
      </c>
      <c r="BJ156" s="18" t="s">
        <v>86</v>
      </c>
      <c r="BK156" s="174">
        <f t="shared" si="29"/>
        <v>0</v>
      </c>
      <c r="BL156" s="18" t="s">
        <v>159</v>
      </c>
      <c r="BM156" s="173" t="s">
        <v>3383</v>
      </c>
    </row>
    <row r="157" spans="1:65" s="12" customFormat="1" ht="22.8" customHeight="1">
      <c r="B157" s="148"/>
      <c r="D157" s="149" t="s">
        <v>77</v>
      </c>
      <c r="E157" s="159" t="s">
        <v>2861</v>
      </c>
      <c r="F157" s="159" t="s">
        <v>3384</v>
      </c>
      <c r="I157" s="151"/>
      <c r="J157" s="160">
        <f>BK157</f>
        <v>0</v>
      </c>
      <c r="L157" s="148"/>
      <c r="M157" s="153"/>
      <c r="N157" s="154"/>
      <c r="O157" s="154"/>
      <c r="P157" s="155">
        <f>SUM(P158:P160)</f>
        <v>0</v>
      </c>
      <c r="Q157" s="154"/>
      <c r="R157" s="155">
        <f>SUM(R158:R160)</f>
        <v>0</v>
      </c>
      <c r="S157" s="154"/>
      <c r="T157" s="156">
        <f>SUM(T158:T160)</f>
        <v>0</v>
      </c>
      <c r="AR157" s="149" t="s">
        <v>86</v>
      </c>
      <c r="AT157" s="157" t="s">
        <v>77</v>
      </c>
      <c r="AU157" s="157" t="s">
        <v>86</v>
      </c>
      <c r="AY157" s="149" t="s">
        <v>153</v>
      </c>
      <c r="BK157" s="158">
        <f>SUM(BK158:BK160)</f>
        <v>0</v>
      </c>
    </row>
    <row r="158" spans="1:65" s="2" customFormat="1" ht="24" customHeight="1">
      <c r="A158" s="33"/>
      <c r="B158" s="161"/>
      <c r="C158" s="162" t="s">
        <v>467</v>
      </c>
      <c r="D158" s="162" t="s">
        <v>155</v>
      </c>
      <c r="E158" s="163" t="s">
        <v>3385</v>
      </c>
      <c r="F158" s="164" t="s">
        <v>3386</v>
      </c>
      <c r="G158" s="165" t="s">
        <v>465</v>
      </c>
      <c r="H158" s="166">
        <v>1</v>
      </c>
      <c r="I158" s="167"/>
      <c r="J158" s="168">
        <f>ROUND(I158*H158,2)</f>
        <v>0</v>
      </c>
      <c r="K158" s="164" t="s">
        <v>1</v>
      </c>
      <c r="L158" s="34"/>
      <c r="M158" s="169" t="s">
        <v>1</v>
      </c>
      <c r="N158" s="170" t="s">
        <v>43</v>
      </c>
      <c r="O158" s="59"/>
      <c r="P158" s="171">
        <f>O158*H158</f>
        <v>0</v>
      </c>
      <c r="Q158" s="171">
        <v>0</v>
      </c>
      <c r="R158" s="171">
        <f>Q158*H158</f>
        <v>0</v>
      </c>
      <c r="S158" s="171">
        <v>0</v>
      </c>
      <c r="T158" s="172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159</v>
      </c>
      <c r="AT158" s="173" t="s">
        <v>155</v>
      </c>
      <c r="AU158" s="173" t="s">
        <v>88</v>
      </c>
      <c r="AY158" s="18" t="s">
        <v>153</v>
      </c>
      <c r="BE158" s="174">
        <f>IF(N158="základní",J158,0)</f>
        <v>0</v>
      </c>
      <c r="BF158" s="174">
        <f>IF(N158="snížená",J158,0)</f>
        <v>0</v>
      </c>
      <c r="BG158" s="174">
        <f>IF(N158="zákl. přenesená",J158,0)</f>
        <v>0</v>
      </c>
      <c r="BH158" s="174">
        <f>IF(N158="sníž. přenesená",J158,0)</f>
        <v>0</v>
      </c>
      <c r="BI158" s="174">
        <f>IF(N158="nulová",J158,0)</f>
        <v>0</v>
      </c>
      <c r="BJ158" s="18" t="s">
        <v>86</v>
      </c>
      <c r="BK158" s="174">
        <f>ROUND(I158*H158,2)</f>
        <v>0</v>
      </c>
      <c r="BL158" s="18" t="s">
        <v>159</v>
      </c>
      <c r="BM158" s="173" t="s">
        <v>3387</v>
      </c>
    </row>
    <row r="159" spans="1:65" s="2" customFormat="1" ht="24" customHeight="1">
      <c r="A159" s="33"/>
      <c r="B159" s="161"/>
      <c r="C159" s="162" t="s">
        <v>472</v>
      </c>
      <c r="D159" s="162" t="s">
        <v>155</v>
      </c>
      <c r="E159" s="163" t="s">
        <v>3388</v>
      </c>
      <c r="F159" s="164" t="s">
        <v>3389</v>
      </c>
      <c r="G159" s="165" t="s">
        <v>465</v>
      </c>
      <c r="H159" s="166">
        <v>1</v>
      </c>
      <c r="I159" s="167"/>
      <c r="J159" s="168">
        <f>ROUND(I159*H159,2)</f>
        <v>0</v>
      </c>
      <c r="K159" s="164" t="s">
        <v>1</v>
      </c>
      <c r="L159" s="34"/>
      <c r="M159" s="169" t="s">
        <v>1</v>
      </c>
      <c r="N159" s="170" t="s">
        <v>43</v>
      </c>
      <c r="O159" s="59"/>
      <c r="P159" s="171">
        <f>O159*H159</f>
        <v>0</v>
      </c>
      <c r="Q159" s="171">
        <v>0</v>
      </c>
      <c r="R159" s="171">
        <f>Q159*H159</f>
        <v>0</v>
      </c>
      <c r="S159" s="171">
        <v>0</v>
      </c>
      <c r="T159" s="172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159</v>
      </c>
      <c r="AT159" s="173" t="s">
        <v>155</v>
      </c>
      <c r="AU159" s="173" t="s">
        <v>88</v>
      </c>
      <c r="AY159" s="18" t="s">
        <v>153</v>
      </c>
      <c r="BE159" s="174">
        <f>IF(N159="základní",J159,0)</f>
        <v>0</v>
      </c>
      <c r="BF159" s="174">
        <f>IF(N159="snížená",J159,0)</f>
        <v>0</v>
      </c>
      <c r="BG159" s="174">
        <f>IF(N159="zákl. přenesená",J159,0)</f>
        <v>0</v>
      </c>
      <c r="BH159" s="174">
        <f>IF(N159="sníž. přenesená",J159,0)</f>
        <v>0</v>
      </c>
      <c r="BI159" s="174">
        <f>IF(N159="nulová",J159,0)</f>
        <v>0</v>
      </c>
      <c r="BJ159" s="18" t="s">
        <v>86</v>
      </c>
      <c r="BK159" s="174">
        <f>ROUND(I159*H159,2)</f>
        <v>0</v>
      </c>
      <c r="BL159" s="18" t="s">
        <v>159</v>
      </c>
      <c r="BM159" s="173" t="s">
        <v>3390</v>
      </c>
    </row>
    <row r="160" spans="1:65" s="2" customFormat="1" ht="24" customHeight="1">
      <c r="A160" s="33"/>
      <c r="B160" s="161"/>
      <c r="C160" s="162" t="s">
        <v>476</v>
      </c>
      <c r="D160" s="162" t="s">
        <v>155</v>
      </c>
      <c r="E160" s="163" t="s">
        <v>3391</v>
      </c>
      <c r="F160" s="164" t="s">
        <v>3392</v>
      </c>
      <c r="G160" s="165" t="s">
        <v>465</v>
      </c>
      <c r="H160" s="166">
        <v>1</v>
      </c>
      <c r="I160" s="167"/>
      <c r="J160" s="168">
        <f>ROUND(I160*H160,2)</f>
        <v>0</v>
      </c>
      <c r="K160" s="164" t="s">
        <v>1</v>
      </c>
      <c r="L160" s="34"/>
      <c r="M160" s="224" t="s">
        <v>1</v>
      </c>
      <c r="N160" s="225" t="s">
        <v>43</v>
      </c>
      <c r="O160" s="226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159</v>
      </c>
      <c r="AT160" s="173" t="s">
        <v>155</v>
      </c>
      <c r="AU160" s="173" t="s">
        <v>88</v>
      </c>
      <c r="AY160" s="18" t="s">
        <v>153</v>
      </c>
      <c r="BE160" s="174">
        <f>IF(N160="základní",J160,0)</f>
        <v>0</v>
      </c>
      <c r="BF160" s="174">
        <f>IF(N160="snížená",J160,0)</f>
        <v>0</v>
      </c>
      <c r="BG160" s="174">
        <f>IF(N160="zákl. přenesená",J160,0)</f>
        <v>0</v>
      </c>
      <c r="BH160" s="174">
        <f>IF(N160="sníž. přenesená",J160,0)</f>
        <v>0</v>
      </c>
      <c r="BI160" s="174">
        <f>IF(N160="nulová",J160,0)</f>
        <v>0</v>
      </c>
      <c r="BJ160" s="18" t="s">
        <v>86</v>
      </c>
      <c r="BK160" s="174">
        <f>ROUND(I160*H160,2)</f>
        <v>0</v>
      </c>
      <c r="BL160" s="18" t="s">
        <v>159</v>
      </c>
      <c r="BM160" s="173" t="s">
        <v>3393</v>
      </c>
    </row>
    <row r="161" spans="1:31" s="2" customFormat="1" ht="6.9" customHeight="1">
      <c r="A161" s="33"/>
      <c r="B161" s="48"/>
      <c r="C161" s="49"/>
      <c r="D161" s="49"/>
      <c r="E161" s="49"/>
      <c r="F161" s="49"/>
      <c r="G161" s="49"/>
      <c r="H161" s="49"/>
      <c r="I161" s="121"/>
      <c r="J161" s="49"/>
      <c r="K161" s="49"/>
      <c r="L161" s="34"/>
      <c r="M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</sheetData>
  <autoFilter ref="C120:K160" xr:uid="{00000000-0009-0000-0000-000008000000}"/>
  <mergeCells count="10">
    <mergeCell ref="E87:H87"/>
    <mergeCell ref="E111:H111"/>
    <mergeCell ref="E113:H113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M135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5.710937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112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3394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ROUND(J120,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ROUND((SUM(BE120:BE134)),  2)</f>
        <v>0</v>
      </c>
      <c r="G33" s="33"/>
      <c r="H33" s="33"/>
      <c r="I33" s="108">
        <v>0.21</v>
      </c>
      <c r="J33" s="107">
        <f>ROUND(((SUM(BE120:BE134))*I33),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ROUND((SUM(BF120:BF134)),  2)</f>
        <v>0</v>
      </c>
      <c r="G34" s="33"/>
      <c r="H34" s="33"/>
      <c r="I34" s="108">
        <v>0.15</v>
      </c>
      <c r="J34" s="107">
        <f>ROUND(((SUM(BF120:BF134))*I34),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ROUND((SUM(BG120:BG134)),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ROUND((SUM(BH120:BH134)),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ROUND((SUM(BI120:BI134)),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09 - Vzduchotechnika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J120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3395</v>
      </c>
      <c r="E97" s="129"/>
      <c r="F97" s="129"/>
      <c r="G97" s="129"/>
      <c r="H97" s="129"/>
      <c r="I97" s="130"/>
      <c r="J97" s="131">
        <f>J121</f>
        <v>0</v>
      </c>
      <c r="L97" s="127"/>
    </row>
    <row r="98" spans="1:31" s="10" customFormat="1" ht="19.95" customHeight="1">
      <c r="B98" s="132"/>
      <c r="D98" s="133" t="s">
        <v>3396</v>
      </c>
      <c r="E98" s="134"/>
      <c r="F98" s="134"/>
      <c r="G98" s="134"/>
      <c r="H98" s="134"/>
      <c r="I98" s="135"/>
      <c r="J98" s="136">
        <f>J122</f>
        <v>0</v>
      </c>
      <c r="L98" s="132"/>
    </row>
    <row r="99" spans="1:31" s="10" customFormat="1" ht="19.95" customHeight="1">
      <c r="B99" s="132"/>
      <c r="D99" s="133" t="s">
        <v>3397</v>
      </c>
      <c r="E99" s="134"/>
      <c r="F99" s="134"/>
      <c r="G99" s="134"/>
      <c r="H99" s="134"/>
      <c r="I99" s="135"/>
      <c r="J99" s="136">
        <f>J124</f>
        <v>0</v>
      </c>
      <c r="L99" s="132"/>
    </row>
    <row r="100" spans="1:31" s="10" customFormat="1" ht="19.95" customHeight="1">
      <c r="B100" s="132"/>
      <c r="D100" s="133" t="s">
        <v>3398</v>
      </c>
      <c r="E100" s="134"/>
      <c r="F100" s="134"/>
      <c r="G100" s="134"/>
      <c r="H100" s="134"/>
      <c r="I100" s="135"/>
      <c r="J100" s="136">
        <f>J132</f>
        <v>0</v>
      </c>
      <c r="L100" s="132"/>
    </row>
    <row r="101" spans="1:31" s="2" customFormat="1" ht="21.75" customHeight="1">
      <c r="A101" s="33"/>
      <c r="B101" s="34"/>
      <c r="C101" s="33"/>
      <c r="D101" s="33"/>
      <c r="E101" s="33"/>
      <c r="F101" s="33"/>
      <c r="G101" s="33"/>
      <c r="H101" s="33"/>
      <c r="I101" s="97"/>
      <c r="J101" s="33"/>
      <c r="K101" s="33"/>
      <c r="L101" s="4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spans="1:31" s="2" customFormat="1" ht="6.9" customHeight="1">
      <c r="A102" s="33"/>
      <c r="B102" s="48"/>
      <c r="C102" s="49"/>
      <c r="D102" s="49"/>
      <c r="E102" s="49"/>
      <c r="F102" s="49"/>
      <c r="G102" s="49"/>
      <c r="H102" s="49"/>
      <c r="I102" s="121"/>
      <c r="J102" s="49"/>
      <c r="K102" s="49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6" spans="1:31" s="2" customFormat="1" ht="6.9" customHeight="1">
      <c r="A106" s="33"/>
      <c r="B106" s="50"/>
      <c r="C106" s="51"/>
      <c r="D106" s="51"/>
      <c r="E106" s="51"/>
      <c r="F106" s="51"/>
      <c r="G106" s="51"/>
      <c r="H106" s="51"/>
      <c r="I106" s="122"/>
      <c r="J106" s="51"/>
      <c r="K106" s="51"/>
      <c r="L106" s="4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pans="1:31" s="2" customFormat="1" ht="24.9" customHeight="1">
      <c r="A107" s="33"/>
      <c r="B107" s="34"/>
      <c r="C107" s="22" t="s">
        <v>138</v>
      </c>
      <c r="D107" s="33"/>
      <c r="E107" s="33"/>
      <c r="F107" s="33"/>
      <c r="G107" s="33"/>
      <c r="H107" s="33"/>
      <c r="I107" s="97"/>
      <c r="J107" s="33"/>
      <c r="K107" s="33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6.9" customHeight="1">
      <c r="A108" s="33"/>
      <c r="B108" s="34"/>
      <c r="C108" s="33"/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12" customHeight="1">
      <c r="A109" s="33"/>
      <c r="B109" s="34"/>
      <c r="C109" s="28" t="s">
        <v>16</v>
      </c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6.5" customHeight="1">
      <c r="A110" s="33"/>
      <c r="B110" s="34"/>
      <c r="C110" s="33"/>
      <c r="D110" s="33"/>
      <c r="E110" s="271" t="str">
        <f>E7</f>
        <v>Rekonstrukce domu Chopin - objekt B a D</v>
      </c>
      <c r="F110" s="272"/>
      <c r="G110" s="272"/>
      <c r="H110" s="272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2" customHeight="1">
      <c r="A111" s="33"/>
      <c r="B111" s="34"/>
      <c r="C111" s="28" t="s">
        <v>120</v>
      </c>
      <c r="D111" s="33"/>
      <c r="E111" s="33"/>
      <c r="F111" s="33"/>
      <c r="G111" s="33"/>
      <c r="H111" s="33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6.5" customHeight="1">
      <c r="A112" s="33"/>
      <c r="B112" s="34"/>
      <c r="C112" s="33"/>
      <c r="D112" s="33"/>
      <c r="E112" s="251" t="str">
        <f>E9</f>
        <v>SO 09 - Vzduchotechnika</v>
      </c>
      <c r="F112" s="273"/>
      <c r="G112" s="273"/>
      <c r="H112" s="27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6.9" customHeight="1">
      <c r="A113" s="33"/>
      <c r="B113" s="34"/>
      <c r="C113" s="33"/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12" customHeight="1">
      <c r="A114" s="33"/>
      <c r="B114" s="34"/>
      <c r="C114" s="28" t="s">
        <v>20</v>
      </c>
      <c r="D114" s="33"/>
      <c r="E114" s="33"/>
      <c r="F114" s="26" t="str">
        <f>F12</f>
        <v>Hlavní tř. 47, 353 01 Mariánské Lázně</v>
      </c>
      <c r="G114" s="33"/>
      <c r="H114" s="33"/>
      <c r="I114" s="98" t="s">
        <v>22</v>
      </c>
      <c r="J114" s="56">
        <f>IF(J12="","",J12)</f>
        <v>0</v>
      </c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6.9" customHeight="1">
      <c r="A115" s="33"/>
      <c r="B115" s="34"/>
      <c r="C115" s="33"/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27.9" customHeight="1">
      <c r="A116" s="33"/>
      <c r="B116" s="34"/>
      <c r="C116" s="28" t="s">
        <v>23</v>
      </c>
      <c r="D116" s="33"/>
      <c r="E116" s="33"/>
      <c r="F116" s="26" t="str">
        <f>E15</f>
        <v>Město Mariánské Lázně</v>
      </c>
      <c r="G116" s="33"/>
      <c r="H116" s="33"/>
      <c r="I116" s="98" t="s">
        <v>31</v>
      </c>
      <c r="J116" s="31" t="str">
        <f>E21</f>
        <v>Ing. arch. Ondřej Tuček</v>
      </c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15.15" customHeight="1">
      <c r="A117" s="33"/>
      <c r="B117" s="34"/>
      <c r="C117" s="28" t="s">
        <v>29</v>
      </c>
      <c r="D117" s="33"/>
      <c r="E117" s="33"/>
      <c r="F117" s="26" t="str">
        <f>IF(E18="","",E18)</f>
        <v>Vyplň údaj</v>
      </c>
      <c r="G117" s="33"/>
      <c r="H117" s="33"/>
      <c r="I117" s="98" t="s">
        <v>35</v>
      </c>
      <c r="J117" s="31" t="str">
        <f>E24</f>
        <v>Vyplň údaj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0.35" customHeight="1">
      <c r="A118" s="33"/>
      <c r="B118" s="34"/>
      <c r="C118" s="33"/>
      <c r="D118" s="33"/>
      <c r="E118" s="33"/>
      <c r="F118" s="33"/>
      <c r="G118" s="33"/>
      <c r="H118" s="33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11" customFormat="1" ht="29.25" customHeight="1">
      <c r="A119" s="137"/>
      <c r="B119" s="138"/>
      <c r="C119" s="139" t="s">
        <v>139</v>
      </c>
      <c r="D119" s="140" t="s">
        <v>63</v>
      </c>
      <c r="E119" s="140" t="s">
        <v>59</v>
      </c>
      <c r="F119" s="140" t="s">
        <v>60</v>
      </c>
      <c r="G119" s="140" t="s">
        <v>140</v>
      </c>
      <c r="H119" s="140" t="s">
        <v>141</v>
      </c>
      <c r="I119" s="141" t="s">
        <v>142</v>
      </c>
      <c r="J119" s="140" t="s">
        <v>125</v>
      </c>
      <c r="K119" s="142" t="s">
        <v>143</v>
      </c>
      <c r="L119" s="143"/>
      <c r="M119" s="63" t="s">
        <v>1</v>
      </c>
      <c r="N119" s="64" t="s">
        <v>42</v>
      </c>
      <c r="O119" s="64" t="s">
        <v>144</v>
      </c>
      <c r="P119" s="64" t="s">
        <v>145</v>
      </c>
      <c r="Q119" s="64" t="s">
        <v>146</v>
      </c>
      <c r="R119" s="64" t="s">
        <v>147</v>
      </c>
      <c r="S119" s="64" t="s">
        <v>148</v>
      </c>
      <c r="T119" s="65" t="s">
        <v>149</v>
      </c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</row>
    <row r="120" spans="1:65" s="2" customFormat="1" ht="22.8" customHeight="1">
      <c r="A120" s="33"/>
      <c r="B120" s="34"/>
      <c r="C120" s="70" t="s">
        <v>150</v>
      </c>
      <c r="D120" s="33"/>
      <c r="E120" s="33"/>
      <c r="F120" s="33"/>
      <c r="G120" s="33"/>
      <c r="H120" s="33"/>
      <c r="I120" s="97"/>
      <c r="J120" s="144">
        <f>BK120</f>
        <v>0</v>
      </c>
      <c r="K120" s="33"/>
      <c r="L120" s="34"/>
      <c r="M120" s="66"/>
      <c r="N120" s="57"/>
      <c r="O120" s="67"/>
      <c r="P120" s="145">
        <f>P121</f>
        <v>0</v>
      </c>
      <c r="Q120" s="67"/>
      <c r="R120" s="145">
        <f>R121</f>
        <v>0</v>
      </c>
      <c r="S120" s="67"/>
      <c r="T120" s="146">
        <f>T121</f>
        <v>0</v>
      </c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T120" s="18" t="s">
        <v>77</v>
      </c>
      <c r="AU120" s="18" t="s">
        <v>127</v>
      </c>
      <c r="BK120" s="147">
        <f>BK121</f>
        <v>0</v>
      </c>
    </row>
    <row r="121" spans="1:65" s="12" customFormat="1" ht="25.95" customHeight="1">
      <c r="B121" s="148"/>
      <c r="D121" s="149" t="s">
        <v>77</v>
      </c>
      <c r="E121" s="150" t="s">
        <v>2634</v>
      </c>
      <c r="F121" s="150" t="s">
        <v>111</v>
      </c>
      <c r="I121" s="151"/>
      <c r="J121" s="152">
        <f>BK121</f>
        <v>0</v>
      </c>
      <c r="L121" s="148"/>
      <c r="M121" s="153"/>
      <c r="N121" s="154"/>
      <c r="O121" s="154"/>
      <c r="P121" s="155">
        <f>P122+P124+P132</f>
        <v>0</v>
      </c>
      <c r="Q121" s="154"/>
      <c r="R121" s="155">
        <f>R122+R124+R132</f>
        <v>0</v>
      </c>
      <c r="S121" s="154"/>
      <c r="T121" s="156">
        <f>T122+T124+T132</f>
        <v>0</v>
      </c>
      <c r="AR121" s="149" t="s">
        <v>88</v>
      </c>
      <c r="AT121" s="157" t="s">
        <v>77</v>
      </c>
      <c r="AU121" s="157" t="s">
        <v>78</v>
      </c>
      <c r="AY121" s="149" t="s">
        <v>153</v>
      </c>
      <c r="BK121" s="158">
        <f>BK122+BK124+BK132</f>
        <v>0</v>
      </c>
    </row>
    <row r="122" spans="1:65" s="12" customFormat="1" ht="22.8" customHeight="1">
      <c r="B122" s="148"/>
      <c r="D122" s="149" t="s">
        <v>77</v>
      </c>
      <c r="E122" s="159" t="s">
        <v>2635</v>
      </c>
      <c r="F122" s="159" t="s">
        <v>3399</v>
      </c>
      <c r="I122" s="151"/>
      <c r="J122" s="160">
        <f>BK122</f>
        <v>0</v>
      </c>
      <c r="L122" s="148"/>
      <c r="M122" s="153"/>
      <c r="N122" s="154"/>
      <c r="O122" s="154"/>
      <c r="P122" s="155">
        <f>P123</f>
        <v>0</v>
      </c>
      <c r="Q122" s="154"/>
      <c r="R122" s="155">
        <f>R123</f>
        <v>0</v>
      </c>
      <c r="S122" s="154"/>
      <c r="T122" s="156">
        <f>T123</f>
        <v>0</v>
      </c>
      <c r="AR122" s="149" t="s">
        <v>86</v>
      </c>
      <c r="AT122" s="157" t="s">
        <v>77</v>
      </c>
      <c r="AU122" s="157" t="s">
        <v>86</v>
      </c>
      <c r="AY122" s="149" t="s">
        <v>153</v>
      </c>
      <c r="BK122" s="158">
        <f>BK123</f>
        <v>0</v>
      </c>
    </row>
    <row r="123" spans="1:65" s="2" customFormat="1" ht="48" customHeight="1">
      <c r="A123" s="33"/>
      <c r="B123" s="161"/>
      <c r="C123" s="162" t="s">
        <v>86</v>
      </c>
      <c r="D123" s="162" t="s">
        <v>155</v>
      </c>
      <c r="E123" s="163" t="s">
        <v>3289</v>
      </c>
      <c r="F123" s="164" t="s">
        <v>3400</v>
      </c>
      <c r="G123" s="165" t="s">
        <v>465</v>
      </c>
      <c r="H123" s="166">
        <v>10</v>
      </c>
      <c r="I123" s="167"/>
      <c r="J123" s="168">
        <f>ROUND(I123*H123,2)</f>
        <v>0</v>
      </c>
      <c r="K123" s="164" t="s">
        <v>1</v>
      </c>
      <c r="L123" s="34"/>
      <c r="M123" s="169" t="s">
        <v>1</v>
      </c>
      <c r="N123" s="170" t="s">
        <v>43</v>
      </c>
      <c r="O123" s="59"/>
      <c r="P123" s="171">
        <f>O123*H123</f>
        <v>0</v>
      </c>
      <c r="Q123" s="171">
        <v>0</v>
      </c>
      <c r="R123" s="171">
        <f>Q123*H123</f>
        <v>0</v>
      </c>
      <c r="S123" s="171">
        <v>0</v>
      </c>
      <c r="T123" s="172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173" t="s">
        <v>159</v>
      </c>
      <c r="AT123" s="173" t="s">
        <v>155</v>
      </c>
      <c r="AU123" s="173" t="s">
        <v>88</v>
      </c>
      <c r="AY123" s="18" t="s">
        <v>153</v>
      </c>
      <c r="BE123" s="174">
        <f>IF(N123="základní",J123,0)</f>
        <v>0</v>
      </c>
      <c r="BF123" s="174">
        <f>IF(N123="snížená",J123,0)</f>
        <v>0</v>
      </c>
      <c r="BG123" s="174">
        <f>IF(N123="zákl. přenesená",J123,0)</f>
        <v>0</v>
      </c>
      <c r="BH123" s="174">
        <f>IF(N123="sníž. přenesená",J123,0)</f>
        <v>0</v>
      </c>
      <c r="BI123" s="174">
        <f>IF(N123="nulová",J123,0)</f>
        <v>0</v>
      </c>
      <c r="BJ123" s="18" t="s">
        <v>86</v>
      </c>
      <c r="BK123" s="174">
        <f>ROUND(I123*H123,2)</f>
        <v>0</v>
      </c>
      <c r="BL123" s="18" t="s">
        <v>159</v>
      </c>
      <c r="BM123" s="173" t="s">
        <v>3401</v>
      </c>
    </row>
    <row r="124" spans="1:65" s="12" customFormat="1" ht="22.8" customHeight="1">
      <c r="B124" s="148"/>
      <c r="D124" s="149" t="s">
        <v>77</v>
      </c>
      <c r="E124" s="159" t="s">
        <v>2763</v>
      </c>
      <c r="F124" s="159" t="s">
        <v>3402</v>
      </c>
      <c r="I124" s="151"/>
      <c r="J124" s="160">
        <f>BK124</f>
        <v>0</v>
      </c>
      <c r="L124" s="148"/>
      <c r="M124" s="153"/>
      <c r="N124" s="154"/>
      <c r="O124" s="154"/>
      <c r="P124" s="155">
        <f>SUM(P125:P131)</f>
        <v>0</v>
      </c>
      <c r="Q124" s="154"/>
      <c r="R124" s="155">
        <f>SUM(R125:R131)</f>
        <v>0</v>
      </c>
      <c r="S124" s="154"/>
      <c r="T124" s="156">
        <f>SUM(T125:T131)</f>
        <v>0</v>
      </c>
      <c r="AR124" s="149" t="s">
        <v>86</v>
      </c>
      <c r="AT124" s="157" t="s">
        <v>77</v>
      </c>
      <c r="AU124" s="157" t="s">
        <v>86</v>
      </c>
      <c r="AY124" s="149" t="s">
        <v>153</v>
      </c>
      <c r="BK124" s="158">
        <f>SUM(BK125:BK131)</f>
        <v>0</v>
      </c>
    </row>
    <row r="125" spans="1:65" s="2" customFormat="1" ht="24" customHeight="1">
      <c r="A125" s="33"/>
      <c r="B125" s="161"/>
      <c r="C125" s="162" t="s">
        <v>88</v>
      </c>
      <c r="D125" s="162" t="s">
        <v>155</v>
      </c>
      <c r="E125" s="163" t="s">
        <v>3292</v>
      </c>
      <c r="F125" s="164" t="s">
        <v>3403</v>
      </c>
      <c r="G125" s="165" t="s">
        <v>479</v>
      </c>
      <c r="H125" s="166">
        <v>9</v>
      </c>
      <c r="I125" s="167"/>
      <c r="J125" s="168">
        <f t="shared" ref="J125:J131" si="0">ROUND(I125*H125,2)</f>
        <v>0</v>
      </c>
      <c r="K125" s="164" t="s">
        <v>1</v>
      </c>
      <c r="L125" s="34"/>
      <c r="M125" s="169" t="s">
        <v>1</v>
      </c>
      <c r="N125" s="170" t="s">
        <v>43</v>
      </c>
      <c r="O125" s="59"/>
      <c r="P125" s="171">
        <f t="shared" ref="P125:P131" si="1">O125*H125</f>
        <v>0</v>
      </c>
      <c r="Q125" s="171">
        <v>0</v>
      </c>
      <c r="R125" s="171">
        <f t="shared" ref="R125:R131" si="2">Q125*H125</f>
        <v>0</v>
      </c>
      <c r="S125" s="171">
        <v>0</v>
      </c>
      <c r="T125" s="172">
        <f t="shared" ref="T125:T131" si="3"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159</v>
      </c>
      <c r="AT125" s="173" t="s">
        <v>155</v>
      </c>
      <c r="AU125" s="173" t="s">
        <v>88</v>
      </c>
      <c r="AY125" s="18" t="s">
        <v>153</v>
      </c>
      <c r="BE125" s="174">
        <f t="shared" ref="BE125:BE131" si="4">IF(N125="základní",J125,0)</f>
        <v>0</v>
      </c>
      <c r="BF125" s="174">
        <f t="shared" ref="BF125:BF131" si="5">IF(N125="snížená",J125,0)</f>
        <v>0</v>
      </c>
      <c r="BG125" s="174">
        <f t="shared" ref="BG125:BG131" si="6">IF(N125="zákl. přenesená",J125,0)</f>
        <v>0</v>
      </c>
      <c r="BH125" s="174">
        <f t="shared" ref="BH125:BH131" si="7">IF(N125="sníž. přenesená",J125,0)</f>
        <v>0</v>
      </c>
      <c r="BI125" s="174">
        <f t="shared" ref="BI125:BI131" si="8">IF(N125="nulová",J125,0)</f>
        <v>0</v>
      </c>
      <c r="BJ125" s="18" t="s">
        <v>86</v>
      </c>
      <c r="BK125" s="174">
        <f t="shared" ref="BK125:BK131" si="9">ROUND(I125*H125,2)</f>
        <v>0</v>
      </c>
      <c r="BL125" s="18" t="s">
        <v>159</v>
      </c>
      <c r="BM125" s="173" t="s">
        <v>3404</v>
      </c>
    </row>
    <row r="126" spans="1:65" s="2" customFormat="1" ht="24" customHeight="1">
      <c r="A126" s="33"/>
      <c r="B126" s="161"/>
      <c r="C126" s="162" t="s">
        <v>169</v>
      </c>
      <c r="D126" s="162" t="s">
        <v>155</v>
      </c>
      <c r="E126" s="163" t="s">
        <v>3295</v>
      </c>
      <c r="F126" s="164" t="s">
        <v>3405</v>
      </c>
      <c r="G126" s="165" t="s">
        <v>479</v>
      </c>
      <c r="H126" s="166">
        <v>34</v>
      </c>
      <c r="I126" s="167"/>
      <c r="J126" s="168">
        <f t="shared" si="0"/>
        <v>0</v>
      </c>
      <c r="K126" s="164" t="s">
        <v>1</v>
      </c>
      <c r="L126" s="34"/>
      <c r="M126" s="169" t="s">
        <v>1</v>
      </c>
      <c r="N126" s="170" t="s">
        <v>43</v>
      </c>
      <c r="O126" s="59"/>
      <c r="P126" s="171">
        <f t="shared" si="1"/>
        <v>0</v>
      </c>
      <c r="Q126" s="171">
        <v>0</v>
      </c>
      <c r="R126" s="171">
        <f t="shared" si="2"/>
        <v>0</v>
      </c>
      <c r="S126" s="171">
        <v>0</v>
      </c>
      <c r="T126" s="172">
        <f t="shared" si="3"/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159</v>
      </c>
      <c r="AT126" s="173" t="s">
        <v>155</v>
      </c>
      <c r="AU126" s="173" t="s">
        <v>88</v>
      </c>
      <c r="AY126" s="18" t="s">
        <v>153</v>
      </c>
      <c r="BE126" s="174">
        <f t="shared" si="4"/>
        <v>0</v>
      </c>
      <c r="BF126" s="174">
        <f t="shared" si="5"/>
        <v>0</v>
      </c>
      <c r="BG126" s="174">
        <f t="shared" si="6"/>
        <v>0</v>
      </c>
      <c r="BH126" s="174">
        <f t="shared" si="7"/>
        <v>0</v>
      </c>
      <c r="BI126" s="174">
        <f t="shared" si="8"/>
        <v>0</v>
      </c>
      <c r="BJ126" s="18" t="s">
        <v>86</v>
      </c>
      <c r="BK126" s="174">
        <f t="shared" si="9"/>
        <v>0</v>
      </c>
      <c r="BL126" s="18" t="s">
        <v>159</v>
      </c>
      <c r="BM126" s="173" t="s">
        <v>3406</v>
      </c>
    </row>
    <row r="127" spans="1:65" s="2" customFormat="1" ht="24" customHeight="1">
      <c r="A127" s="33"/>
      <c r="B127" s="161"/>
      <c r="C127" s="162" t="s">
        <v>159</v>
      </c>
      <c r="D127" s="162" t="s">
        <v>155</v>
      </c>
      <c r="E127" s="163" t="s">
        <v>3298</v>
      </c>
      <c r="F127" s="164" t="s">
        <v>3407</v>
      </c>
      <c r="G127" s="165" t="s">
        <v>479</v>
      </c>
      <c r="H127" s="166">
        <v>18</v>
      </c>
      <c r="I127" s="167"/>
      <c r="J127" s="168">
        <f t="shared" si="0"/>
        <v>0</v>
      </c>
      <c r="K127" s="164" t="s">
        <v>1</v>
      </c>
      <c r="L127" s="34"/>
      <c r="M127" s="169" t="s">
        <v>1</v>
      </c>
      <c r="N127" s="170" t="s">
        <v>43</v>
      </c>
      <c r="O127" s="59"/>
      <c r="P127" s="171">
        <f t="shared" si="1"/>
        <v>0</v>
      </c>
      <c r="Q127" s="171">
        <v>0</v>
      </c>
      <c r="R127" s="171">
        <f t="shared" si="2"/>
        <v>0</v>
      </c>
      <c r="S127" s="171">
        <v>0</v>
      </c>
      <c r="T127" s="172">
        <f t="shared" si="3"/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159</v>
      </c>
      <c r="AT127" s="173" t="s">
        <v>155</v>
      </c>
      <c r="AU127" s="173" t="s">
        <v>88</v>
      </c>
      <c r="AY127" s="18" t="s">
        <v>153</v>
      </c>
      <c r="BE127" s="174">
        <f t="shared" si="4"/>
        <v>0</v>
      </c>
      <c r="BF127" s="174">
        <f t="shared" si="5"/>
        <v>0</v>
      </c>
      <c r="BG127" s="174">
        <f t="shared" si="6"/>
        <v>0</v>
      </c>
      <c r="BH127" s="174">
        <f t="shared" si="7"/>
        <v>0</v>
      </c>
      <c r="BI127" s="174">
        <f t="shared" si="8"/>
        <v>0</v>
      </c>
      <c r="BJ127" s="18" t="s">
        <v>86</v>
      </c>
      <c r="BK127" s="174">
        <f t="shared" si="9"/>
        <v>0</v>
      </c>
      <c r="BL127" s="18" t="s">
        <v>159</v>
      </c>
      <c r="BM127" s="173" t="s">
        <v>3408</v>
      </c>
    </row>
    <row r="128" spans="1:65" s="2" customFormat="1" ht="24" customHeight="1">
      <c r="A128" s="33"/>
      <c r="B128" s="161"/>
      <c r="C128" s="162" t="s">
        <v>178</v>
      </c>
      <c r="D128" s="162" t="s">
        <v>155</v>
      </c>
      <c r="E128" s="163" t="s">
        <v>3301</v>
      </c>
      <c r="F128" s="164" t="s">
        <v>3409</v>
      </c>
      <c r="G128" s="165" t="s">
        <v>479</v>
      </c>
      <c r="H128" s="166">
        <v>12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43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159</v>
      </c>
      <c r="AT128" s="173" t="s">
        <v>155</v>
      </c>
      <c r="AU128" s="173" t="s">
        <v>88</v>
      </c>
      <c r="AY128" s="18" t="s">
        <v>153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86</v>
      </c>
      <c r="BK128" s="174">
        <f t="shared" si="9"/>
        <v>0</v>
      </c>
      <c r="BL128" s="18" t="s">
        <v>159</v>
      </c>
      <c r="BM128" s="173" t="s">
        <v>3410</v>
      </c>
    </row>
    <row r="129" spans="1:65" s="2" customFormat="1" ht="24" customHeight="1">
      <c r="A129" s="33"/>
      <c r="B129" s="161"/>
      <c r="C129" s="162" t="s">
        <v>182</v>
      </c>
      <c r="D129" s="162" t="s">
        <v>155</v>
      </c>
      <c r="E129" s="163" t="s">
        <v>3304</v>
      </c>
      <c r="F129" s="164" t="s">
        <v>3411</v>
      </c>
      <c r="G129" s="165" t="s">
        <v>479</v>
      </c>
      <c r="H129" s="166">
        <v>48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43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159</v>
      </c>
      <c r="AT129" s="173" t="s">
        <v>155</v>
      </c>
      <c r="AU129" s="173" t="s">
        <v>88</v>
      </c>
      <c r="AY129" s="18" t="s">
        <v>153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86</v>
      </c>
      <c r="BK129" s="174">
        <f t="shared" si="9"/>
        <v>0</v>
      </c>
      <c r="BL129" s="18" t="s">
        <v>159</v>
      </c>
      <c r="BM129" s="173" t="s">
        <v>3412</v>
      </c>
    </row>
    <row r="130" spans="1:65" s="2" customFormat="1" ht="16.5" customHeight="1">
      <c r="A130" s="33"/>
      <c r="B130" s="161"/>
      <c r="C130" s="162" t="s">
        <v>186</v>
      </c>
      <c r="D130" s="162" t="s">
        <v>155</v>
      </c>
      <c r="E130" s="163" t="s">
        <v>3307</v>
      </c>
      <c r="F130" s="164" t="s">
        <v>3413</v>
      </c>
      <c r="G130" s="165" t="s">
        <v>479</v>
      </c>
      <c r="H130" s="166">
        <v>30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43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159</v>
      </c>
      <c r="AT130" s="173" t="s">
        <v>155</v>
      </c>
      <c r="AU130" s="173" t="s">
        <v>88</v>
      </c>
      <c r="AY130" s="18" t="s">
        <v>153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86</v>
      </c>
      <c r="BK130" s="174">
        <f t="shared" si="9"/>
        <v>0</v>
      </c>
      <c r="BL130" s="18" t="s">
        <v>159</v>
      </c>
      <c r="BM130" s="173" t="s">
        <v>3414</v>
      </c>
    </row>
    <row r="131" spans="1:65" s="2" customFormat="1" ht="24" customHeight="1">
      <c r="A131" s="33"/>
      <c r="B131" s="161"/>
      <c r="C131" s="162" t="s">
        <v>195</v>
      </c>
      <c r="D131" s="162" t="s">
        <v>155</v>
      </c>
      <c r="E131" s="163" t="s">
        <v>3310</v>
      </c>
      <c r="F131" s="164" t="s">
        <v>3415</v>
      </c>
      <c r="G131" s="165" t="s">
        <v>235</v>
      </c>
      <c r="H131" s="166">
        <v>15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43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159</v>
      </c>
      <c r="AT131" s="173" t="s">
        <v>155</v>
      </c>
      <c r="AU131" s="173" t="s">
        <v>88</v>
      </c>
      <c r="AY131" s="18" t="s">
        <v>153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86</v>
      </c>
      <c r="BK131" s="174">
        <f t="shared" si="9"/>
        <v>0</v>
      </c>
      <c r="BL131" s="18" t="s">
        <v>159</v>
      </c>
      <c r="BM131" s="173" t="s">
        <v>3416</v>
      </c>
    </row>
    <row r="132" spans="1:65" s="12" customFormat="1" ht="22.8" customHeight="1">
      <c r="B132" s="148"/>
      <c r="D132" s="149" t="s">
        <v>77</v>
      </c>
      <c r="E132" s="159" t="s">
        <v>2827</v>
      </c>
      <c r="F132" s="159" t="s">
        <v>3384</v>
      </c>
      <c r="I132" s="151"/>
      <c r="J132" s="160">
        <f>BK132</f>
        <v>0</v>
      </c>
      <c r="L132" s="148"/>
      <c r="M132" s="153"/>
      <c r="N132" s="154"/>
      <c r="O132" s="154"/>
      <c r="P132" s="155">
        <f>SUM(P133:P134)</f>
        <v>0</v>
      </c>
      <c r="Q132" s="154"/>
      <c r="R132" s="155">
        <f>SUM(R133:R134)</f>
        <v>0</v>
      </c>
      <c r="S132" s="154"/>
      <c r="T132" s="156">
        <f>SUM(T133:T134)</f>
        <v>0</v>
      </c>
      <c r="AR132" s="149" t="s">
        <v>86</v>
      </c>
      <c r="AT132" s="157" t="s">
        <v>77</v>
      </c>
      <c r="AU132" s="157" t="s">
        <v>86</v>
      </c>
      <c r="AY132" s="149" t="s">
        <v>153</v>
      </c>
      <c r="BK132" s="158">
        <f>SUM(BK133:BK134)</f>
        <v>0</v>
      </c>
    </row>
    <row r="133" spans="1:65" s="2" customFormat="1" ht="16.5" customHeight="1">
      <c r="A133" s="33"/>
      <c r="B133" s="161"/>
      <c r="C133" s="162" t="s">
        <v>193</v>
      </c>
      <c r="D133" s="162" t="s">
        <v>155</v>
      </c>
      <c r="E133" s="163" t="s">
        <v>3417</v>
      </c>
      <c r="F133" s="164" t="s">
        <v>3418</v>
      </c>
      <c r="G133" s="165" t="s">
        <v>465</v>
      </c>
      <c r="H133" s="166">
        <v>1</v>
      </c>
      <c r="I133" s="167"/>
      <c r="J133" s="168">
        <f>ROUND(I133*H133,2)</f>
        <v>0</v>
      </c>
      <c r="K133" s="164" t="s">
        <v>1</v>
      </c>
      <c r="L133" s="34"/>
      <c r="M133" s="169" t="s">
        <v>1</v>
      </c>
      <c r="N133" s="170" t="s">
        <v>43</v>
      </c>
      <c r="O133" s="59"/>
      <c r="P133" s="171">
        <f>O133*H133</f>
        <v>0</v>
      </c>
      <c r="Q133" s="171">
        <v>0</v>
      </c>
      <c r="R133" s="171">
        <f>Q133*H133</f>
        <v>0</v>
      </c>
      <c r="S133" s="171">
        <v>0</v>
      </c>
      <c r="T133" s="172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159</v>
      </c>
      <c r="AT133" s="173" t="s">
        <v>155</v>
      </c>
      <c r="AU133" s="173" t="s">
        <v>88</v>
      </c>
      <c r="AY133" s="18" t="s">
        <v>153</v>
      </c>
      <c r="BE133" s="174">
        <f>IF(N133="základní",J133,0)</f>
        <v>0</v>
      </c>
      <c r="BF133" s="174">
        <f>IF(N133="snížená",J133,0)</f>
        <v>0</v>
      </c>
      <c r="BG133" s="174">
        <f>IF(N133="zákl. přenesená",J133,0)</f>
        <v>0</v>
      </c>
      <c r="BH133" s="174">
        <f>IF(N133="sníž. přenesená",J133,0)</f>
        <v>0</v>
      </c>
      <c r="BI133" s="174">
        <f>IF(N133="nulová",J133,0)</f>
        <v>0</v>
      </c>
      <c r="BJ133" s="18" t="s">
        <v>86</v>
      </c>
      <c r="BK133" s="174">
        <f>ROUND(I133*H133,2)</f>
        <v>0</v>
      </c>
      <c r="BL133" s="18" t="s">
        <v>159</v>
      </c>
      <c r="BM133" s="173" t="s">
        <v>3419</v>
      </c>
    </row>
    <row r="134" spans="1:65" s="2" customFormat="1" ht="24" customHeight="1">
      <c r="A134" s="33"/>
      <c r="B134" s="161"/>
      <c r="C134" s="162" t="s">
        <v>205</v>
      </c>
      <c r="D134" s="162" t="s">
        <v>155</v>
      </c>
      <c r="E134" s="163" t="s">
        <v>3313</v>
      </c>
      <c r="F134" s="164" t="s">
        <v>3389</v>
      </c>
      <c r="G134" s="165" t="s">
        <v>465</v>
      </c>
      <c r="H134" s="166">
        <v>1</v>
      </c>
      <c r="I134" s="167"/>
      <c r="J134" s="168">
        <f>ROUND(I134*H134,2)</f>
        <v>0</v>
      </c>
      <c r="K134" s="164" t="s">
        <v>1</v>
      </c>
      <c r="L134" s="34"/>
      <c r="M134" s="224" t="s">
        <v>1</v>
      </c>
      <c r="N134" s="225" t="s">
        <v>43</v>
      </c>
      <c r="O134" s="226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159</v>
      </c>
      <c r="AT134" s="173" t="s">
        <v>155</v>
      </c>
      <c r="AU134" s="173" t="s">
        <v>88</v>
      </c>
      <c r="AY134" s="18" t="s">
        <v>153</v>
      </c>
      <c r="BE134" s="174">
        <f>IF(N134="základní",J134,0)</f>
        <v>0</v>
      </c>
      <c r="BF134" s="174">
        <f>IF(N134="snížená",J134,0)</f>
        <v>0</v>
      </c>
      <c r="BG134" s="174">
        <f>IF(N134="zákl. přenesená",J134,0)</f>
        <v>0</v>
      </c>
      <c r="BH134" s="174">
        <f>IF(N134="sníž. přenesená",J134,0)</f>
        <v>0</v>
      </c>
      <c r="BI134" s="174">
        <f>IF(N134="nulová",J134,0)</f>
        <v>0</v>
      </c>
      <c r="BJ134" s="18" t="s">
        <v>86</v>
      </c>
      <c r="BK134" s="174">
        <f>ROUND(I134*H134,2)</f>
        <v>0</v>
      </c>
      <c r="BL134" s="18" t="s">
        <v>159</v>
      </c>
      <c r="BM134" s="173" t="s">
        <v>3420</v>
      </c>
    </row>
    <row r="135" spans="1:65" s="2" customFormat="1" ht="6.9" customHeight="1">
      <c r="A135" s="33"/>
      <c r="B135" s="48"/>
      <c r="C135" s="49"/>
      <c r="D135" s="49"/>
      <c r="E135" s="49"/>
      <c r="F135" s="49"/>
      <c r="G135" s="49"/>
      <c r="H135" s="49"/>
      <c r="I135" s="121"/>
      <c r="J135" s="49"/>
      <c r="K135" s="49"/>
      <c r="L135" s="34"/>
      <c r="M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</sheetData>
  <autoFilter ref="C119:K134" xr:uid="{00000000-0009-0000-0000-000009000000}"/>
  <mergeCells count="10">
    <mergeCell ref="E87:H87"/>
    <mergeCell ref="E110:H110"/>
    <mergeCell ref="E112:H112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M284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6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115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3421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ROUND(J124,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ROUND((SUM(BE124:BE283)),  2)</f>
        <v>0</v>
      </c>
      <c r="G33" s="33"/>
      <c r="H33" s="33"/>
      <c r="I33" s="108">
        <v>0.21</v>
      </c>
      <c r="J33" s="107">
        <f>ROUND(((SUM(BE124:BE283))*I33),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ROUND((SUM(BF124:BF283)),  2)</f>
        <v>0</v>
      </c>
      <c r="G34" s="33"/>
      <c r="H34" s="33"/>
      <c r="I34" s="108">
        <v>0.15</v>
      </c>
      <c r="J34" s="107">
        <f>ROUND(((SUM(BF124:BF283))*I34),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ROUND((SUM(BG124:BG283)),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ROUND((SUM(BH124:BH283)),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ROUND((SUM(BI124:BI283)),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10 - Zdravotechnika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J124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3422</v>
      </c>
      <c r="E97" s="129"/>
      <c r="F97" s="129"/>
      <c r="G97" s="129"/>
      <c r="H97" s="129"/>
      <c r="I97" s="130"/>
      <c r="J97" s="131">
        <f>J125</f>
        <v>0</v>
      </c>
      <c r="L97" s="127"/>
    </row>
    <row r="98" spans="1:31" s="10" customFormat="1" ht="19.95" customHeight="1">
      <c r="B98" s="132"/>
      <c r="D98" s="133" t="s">
        <v>3423</v>
      </c>
      <c r="E98" s="134"/>
      <c r="F98" s="134"/>
      <c r="G98" s="134"/>
      <c r="H98" s="134"/>
      <c r="I98" s="135"/>
      <c r="J98" s="136">
        <f>J126</f>
        <v>0</v>
      </c>
      <c r="L98" s="132"/>
    </row>
    <row r="99" spans="1:31" s="10" customFormat="1" ht="19.95" customHeight="1">
      <c r="B99" s="132"/>
      <c r="D99" s="133" t="s">
        <v>3424</v>
      </c>
      <c r="E99" s="134"/>
      <c r="F99" s="134"/>
      <c r="G99" s="134"/>
      <c r="H99" s="134"/>
      <c r="I99" s="135"/>
      <c r="J99" s="136">
        <f>J138</f>
        <v>0</v>
      </c>
      <c r="L99" s="132"/>
    </row>
    <row r="100" spans="1:31" s="10" customFormat="1" ht="19.95" customHeight="1">
      <c r="B100" s="132"/>
      <c r="D100" s="133" t="s">
        <v>3425</v>
      </c>
      <c r="E100" s="134"/>
      <c r="F100" s="134"/>
      <c r="G100" s="134"/>
      <c r="H100" s="134"/>
      <c r="I100" s="135"/>
      <c r="J100" s="136">
        <f>J140</f>
        <v>0</v>
      </c>
      <c r="L100" s="132"/>
    </row>
    <row r="101" spans="1:31" s="10" customFormat="1" ht="19.95" customHeight="1">
      <c r="B101" s="132"/>
      <c r="D101" s="133" t="s">
        <v>3426</v>
      </c>
      <c r="E101" s="134"/>
      <c r="F101" s="134"/>
      <c r="G101" s="134"/>
      <c r="H101" s="134"/>
      <c r="I101" s="135"/>
      <c r="J101" s="136">
        <f>J151</f>
        <v>0</v>
      </c>
      <c r="L101" s="132"/>
    </row>
    <row r="102" spans="1:31" s="10" customFormat="1" ht="19.95" customHeight="1">
      <c r="B102" s="132"/>
      <c r="D102" s="133" t="s">
        <v>3427</v>
      </c>
      <c r="E102" s="134"/>
      <c r="F102" s="134"/>
      <c r="G102" s="134"/>
      <c r="H102" s="134"/>
      <c r="I102" s="135"/>
      <c r="J102" s="136">
        <f>J153</f>
        <v>0</v>
      </c>
      <c r="L102" s="132"/>
    </row>
    <row r="103" spans="1:31" s="10" customFormat="1" ht="19.95" customHeight="1">
      <c r="B103" s="132"/>
      <c r="D103" s="133" t="s">
        <v>3428</v>
      </c>
      <c r="E103" s="134"/>
      <c r="F103" s="134"/>
      <c r="G103" s="134"/>
      <c r="H103" s="134"/>
      <c r="I103" s="135"/>
      <c r="J103" s="136">
        <f>J184</f>
        <v>0</v>
      </c>
      <c r="L103" s="132"/>
    </row>
    <row r="104" spans="1:31" s="10" customFormat="1" ht="19.95" customHeight="1">
      <c r="B104" s="132"/>
      <c r="D104" s="133" t="s">
        <v>3429</v>
      </c>
      <c r="E104" s="134"/>
      <c r="F104" s="134"/>
      <c r="G104" s="134"/>
      <c r="H104" s="134"/>
      <c r="I104" s="135"/>
      <c r="J104" s="136">
        <f>J227</f>
        <v>0</v>
      </c>
      <c r="L104" s="132"/>
    </row>
    <row r="105" spans="1:31" s="2" customFormat="1" ht="21.75" customHeight="1">
      <c r="A105" s="33"/>
      <c r="B105" s="34"/>
      <c r="C105" s="33"/>
      <c r="D105" s="33"/>
      <c r="E105" s="33"/>
      <c r="F105" s="33"/>
      <c r="G105" s="33"/>
      <c r="H105" s="33"/>
      <c r="I105" s="97"/>
      <c r="J105" s="33"/>
      <c r="K105" s="33"/>
      <c r="L105" s="4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pans="1:31" s="2" customFormat="1" ht="6.9" customHeight="1">
      <c r="A106" s="33"/>
      <c r="B106" s="48"/>
      <c r="C106" s="49"/>
      <c r="D106" s="49"/>
      <c r="E106" s="49"/>
      <c r="F106" s="49"/>
      <c r="G106" s="49"/>
      <c r="H106" s="49"/>
      <c r="I106" s="121"/>
      <c r="J106" s="49"/>
      <c r="K106" s="49"/>
      <c r="L106" s="4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10" spans="1:31" s="2" customFormat="1" ht="6.9" customHeight="1">
      <c r="A110" s="33"/>
      <c r="B110" s="50"/>
      <c r="C110" s="51"/>
      <c r="D110" s="51"/>
      <c r="E110" s="51"/>
      <c r="F110" s="51"/>
      <c r="G110" s="51"/>
      <c r="H110" s="51"/>
      <c r="I110" s="122"/>
      <c r="J110" s="51"/>
      <c r="K110" s="51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24.9" customHeight="1">
      <c r="A111" s="33"/>
      <c r="B111" s="34"/>
      <c r="C111" s="22" t="s">
        <v>138</v>
      </c>
      <c r="D111" s="33"/>
      <c r="E111" s="33"/>
      <c r="F111" s="33"/>
      <c r="G111" s="33"/>
      <c r="H111" s="33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6.9" customHeight="1">
      <c r="A112" s="33"/>
      <c r="B112" s="34"/>
      <c r="C112" s="33"/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2" customHeight="1">
      <c r="A113" s="33"/>
      <c r="B113" s="34"/>
      <c r="C113" s="28" t="s">
        <v>16</v>
      </c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16.5" customHeight="1">
      <c r="A114" s="33"/>
      <c r="B114" s="34"/>
      <c r="C114" s="33"/>
      <c r="D114" s="33"/>
      <c r="E114" s="271" t="str">
        <f>E7</f>
        <v>Rekonstrukce domu Chopin - objekt B a D</v>
      </c>
      <c r="F114" s="272"/>
      <c r="G114" s="272"/>
      <c r="H114" s="272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>
      <c r="A115" s="33"/>
      <c r="B115" s="34"/>
      <c r="C115" s="28" t="s">
        <v>120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16.5" customHeight="1">
      <c r="A116" s="33"/>
      <c r="B116" s="34"/>
      <c r="C116" s="33"/>
      <c r="D116" s="33"/>
      <c r="E116" s="251" t="str">
        <f>E9</f>
        <v>SO 10 - Zdravotechnika</v>
      </c>
      <c r="F116" s="273"/>
      <c r="G116" s="273"/>
      <c r="H116" s="27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6.9" customHeight="1">
      <c r="A117" s="33"/>
      <c r="B117" s="34"/>
      <c r="C117" s="33"/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2" customHeight="1">
      <c r="A118" s="33"/>
      <c r="B118" s="34"/>
      <c r="C118" s="28" t="s">
        <v>20</v>
      </c>
      <c r="D118" s="33"/>
      <c r="E118" s="33"/>
      <c r="F118" s="26" t="str">
        <f>F12</f>
        <v>Hlavní tř. 47, 353 01 Mariánské Lázně</v>
      </c>
      <c r="G118" s="33"/>
      <c r="H118" s="33"/>
      <c r="I118" s="98" t="s">
        <v>22</v>
      </c>
      <c r="J118" s="56">
        <f>IF(J12="","",J12)</f>
        <v>0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6.9" customHeight="1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2" customFormat="1" ht="27.9" customHeight="1">
      <c r="A120" s="33"/>
      <c r="B120" s="34"/>
      <c r="C120" s="28" t="s">
        <v>23</v>
      </c>
      <c r="D120" s="33"/>
      <c r="E120" s="33"/>
      <c r="F120" s="26" t="str">
        <f>E15</f>
        <v>Město Mariánské Lázně</v>
      </c>
      <c r="G120" s="33"/>
      <c r="H120" s="33"/>
      <c r="I120" s="98" t="s">
        <v>31</v>
      </c>
      <c r="J120" s="31" t="str">
        <f>E21</f>
        <v>Ing. arch. Ondřej Tuček</v>
      </c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5" s="2" customFormat="1" ht="15.15" customHeight="1">
      <c r="A121" s="33"/>
      <c r="B121" s="34"/>
      <c r="C121" s="28" t="s">
        <v>29</v>
      </c>
      <c r="D121" s="33"/>
      <c r="E121" s="33"/>
      <c r="F121" s="26" t="str">
        <f>IF(E18="","",E18)</f>
        <v>Vyplň údaj</v>
      </c>
      <c r="G121" s="33"/>
      <c r="H121" s="33"/>
      <c r="I121" s="98" t="s">
        <v>35</v>
      </c>
      <c r="J121" s="31" t="str">
        <f>E24</f>
        <v>Vyplň údaj</v>
      </c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5" s="2" customFormat="1" ht="10.35" customHeight="1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5" s="11" customFormat="1" ht="29.25" customHeight="1">
      <c r="A123" s="137"/>
      <c r="B123" s="138"/>
      <c r="C123" s="139" t="s">
        <v>139</v>
      </c>
      <c r="D123" s="140" t="s">
        <v>63</v>
      </c>
      <c r="E123" s="140" t="s">
        <v>59</v>
      </c>
      <c r="F123" s="140" t="s">
        <v>60</v>
      </c>
      <c r="G123" s="140" t="s">
        <v>140</v>
      </c>
      <c r="H123" s="140" t="s">
        <v>141</v>
      </c>
      <c r="I123" s="141" t="s">
        <v>142</v>
      </c>
      <c r="J123" s="140" t="s">
        <v>125</v>
      </c>
      <c r="K123" s="142" t="s">
        <v>143</v>
      </c>
      <c r="L123" s="143"/>
      <c r="M123" s="63" t="s">
        <v>1</v>
      </c>
      <c r="N123" s="64" t="s">
        <v>42</v>
      </c>
      <c r="O123" s="64" t="s">
        <v>144</v>
      </c>
      <c r="P123" s="64" t="s">
        <v>145</v>
      </c>
      <c r="Q123" s="64" t="s">
        <v>146</v>
      </c>
      <c r="R123" s="64" t="s">
        <v>147</v>
      </c>
      <c r="S123" s="64" t="s">
        <v>148</v>
      </c>
      <c r="T123" s="65" t="s">
        <v>149</v>
      </c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</row>
    <row r="124" spans="1:65" s="2" customFormat="1" ht="22.8" customHeight="1">
      <c r="A124" s="33"/>
      <c r="B124" s="34"/>
      <c r="C124" s="70" t="s">
        <v>150</v>
      </c>
      <c r="D124" s="33"/>
      <c r="E124" s="33"/>
      <c r="F124" s="33"/>
      <c r="G124" s="33"/>
      <c r="H124" s="33"/>
      <c r="I124" s="97"/>
      <c r="J124" s="144">
        <f>BK124</f>
        <v>0</v>
      </c>
      <c r="K124" s="33"/>
      <c r="L124" s="34"/>
      <c r="M124" s="66"/>
      <c r="N124" s="57"/>
      <c r="O124" s="67"/>
      <c r="P124" s="145">
        <f>P125</f>
        <v>0</v>
      </c>
      <c r="Q124" s="67"/>
      <c r="R124" s="145">
        <f>R125</f>
        <v>0</v>
      </c>
      <c r="S124" s="67"/>
      <c r="T124" s="146">
        <f>T125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T124" s="18" t="s">
        <v>77</v>
      </c>
      <c r="AU124" s="18" t="s">
        <v>127</v>
      </c>
      <c r="BK124" s="147">
        <f>BK125</f>
        <v>0</v>
      </c>
    </row>
    <row r="125" spans="1:65" s="12" customFormat="1" ht="25.95" customHeight="1">
      <c r="B125" s="148"/>
      <c r="D125" s="149" t="s">
        <v>77</v>
      </c>
      <c r="E125" s="150" t="s">
        <v>2634</v>
      </c>
      <c r="F125" s="150" t="s">
        <v>114</v>
      </c>
      <c r="I125" s="151"/>
      <c r="J125" s="152">
        <f>BK125</f>
        <v>0</v>
      </c>
      <c r="L125" s="148"/>
      <c r="M125" s="153"/>
      <c r="N125" s="154"/>
      <c r="O125" s="154"/>
      <c r="P125" s="155">
        <f>P126+P138+P140+P151+P153+P184+P227</f>
        <v>0</v>
      </c>
      <c r="Q125" s="154"/>
      <c r="R125" s="155">
        <f>R126+R138+R140+R151+R153+R184+R227</f>
        <v>0</v>
      </c>
      <c r="S125" s="154"/>
      <c r="T125" s="156">
        <f>T126+T138+T140+T151+T153+T184+T227</f>
        <v>0</v>
      </c>
      <c r="AR125" s="149" t="s">
        <v>88</v>
      </c>
      <c r="AT125" s="157" t="s">
        <v>77</v>
      </c>
      <c r="AU125" s="157" t="s">
        <v>78</v>
      </c>
      <c r="AY125" s="149" t="s">
        <v>153</v>
      </c>
      <c r="BK125" s="158">
        <f>BK126+BK138+BK140+BK151+BK153+BK184+BK227</f>
        <v>0</v>
      </c>
    </row>
    <row r="126" spans="1:65" s="12" customFormat="1" ht="22.8" customHeight="1">
      <c r="B126" s="148"/>
      <c r="D126" s="149" t="s">
        <v>77</v>
      </c>
      <c r="E126" s="159" t="s">
        <v>2635</v>
      </c>
      <c r="F126" s="159" t="s">
        <v>154</v>
      </c>
      <c r="I126" s="151"/>
      <c r="J126" s="160">
        <f>BK126</f>
        <v>0</v>
      </c>
      <c r="L126" s="148"/>
      <c r="M126" s="153"/>
      <c r="N126" s="154"/>
      <c r="O126" s="154"/>
      <c r="P126" s="155">
        <f>SUM(P127:P137)</f>
        <v>0</v>
      </c>
      <c r="Q126" s="154"/>
      <c r="R126" s="155">
        <f>SUM(R127:R137)</f>
        <v>0</v>
      </c>
      <c r="S126" s="154"/>
      <c r="T126" s="156">
        <f>SUM(T127:T137)</f>
        <v>0</v>
      </c>
      <c r="AR126" s="149" t="s">
        <v>86</v>
      </c>
      <c r="AT126" s="157" t="s">
        <v>77</v>
      </c>
      <c r="AU126" s="157" t="s">
        <v>86</v>
      </c>
      <c r="AY126" s="149" t="s">
        <v>153</v>
      </c>
      <c r="BK126" s="158">
        <f>SUM(BK127:BK137)</f>
        <v>0</v>
      </c>
    </row>
    <row r="127" spans="1:65" s="2" customFormat="1" ht="16.5" customHeight="1">
      <c r="A127" s="33"/>
      <c r="B127" s="161"/>
      <c r="C127" s="162" t="s">
        <v>86</v>
      </c>
      <c r="D127" s="162" t="s">
        <v>155</v>
      </c>
      <c r="E127" s="163" t="s">
        <v>3430</v>
      </c>
      <c r="F127" s="164" t="s">
        <v>3431</v>
      </c>
      <c r="G127" s="165" t="s">
        <v>158</v>
      </c>
      <c r="H127" s="166">
        <v>92.8</v>
      </c>
      <c r="I127" s="167"/>
      <c r="J127" s="168">
        <f t="shared" ref="J127:J137" si="0">ROUND(I127*H127,2)</f>
        <v>0</v>
      </c>
      <c r="K127" s="164" t="s">
        <v>1</v>
      </c>
      <c r="L127" s="34"/>
      <c r="M127" s="169" t="s">
        <v>1</v>
      </c>
      <c r="N127" s="170" t="s">
        <v>43</v>
      </c>
      <c r="O127" s="59"/>
      <c r="P127" s="171">
        <f t="shared" ref="P127:P137" si="1">O127*H127</f>
        <v>0</v>
      </c>
      <c r="Q127" s="171">
        <v>0</v>
      </c>
      <c r="R127" s="171">
        <f t="shared" ref="R127:R137" si="2">Q127*H127</f>
        <v>0</v>
      </c>
      <c r="S127" s="171">
        <v>0</v>
      </c>
      <c r="T127" s="172">
        <f t="shared" ref="T127:T137" si="3"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159</v>
      </c>
      <c r="AT127" s="173" t="s">
        <v>155</v>
      </c>
      <c r="AU127" s="173" t="s">
        <v>88</v>
      </c>
      <c r="AY127" s="18" t="s">
        <v>153</v>
      </c>
      <c r="BE127" s="174">
        <f t="shared" ref="BE127:BE137" si="4">IF(N127="základní",J127,0)</f>
        <v>0</v>
      </c>
      <c r="BF127" s="174">
        <f t="shared" ref="BF127:BF137" si="5">IF(N127="snížená",J127,0)</f>
        <v>0</v>
      </c>
      <c r="BG127" s="174">
        <f t="shared" ref="BG127:BG137" si="6">IF(N127="zákl. přenesená",J127,0)</f>
        <v>0</v>
      </c>
      <c r="BH127" s="174">
        <f t="shared" ref="BH127:BH137" si="7">IF(N127="sníž. přenesená",J127,0)</f>
        <v>0</v>
      </c>
      <c r="BI127" s="174">
        <f t="shared" ref="BI127:BI137" si="8">IF(N127="nulová",J127,0)</f>
        <v>0</v>
      </c>
      <c r="BJ127" s="18" t="s">
        <v>86</v>
      </c>
      <c r="BK127" s="174">
        <f t="shared" ref="BK127:BK137" si="9">ROUND(I127*H127,2)</f>
        <v>0</v>
      </c>
      <c r="BL127" s="18" t="s">
        <v>159</v>
      </c>
      <c r="BM127" s="173" t="s">
        <v>3432</v>
      </c>
    </row>
    <row r="128" spans="1:65" s="2" customFormat="1" ht="16.5" customHeight="1">
      <c r="A128" s="33"/>
      <c r="B128" s="161"/>
      <c r="C128" s="162" t="s">
        <v>88</v>
      </c>
      <c r="D128" s="162" t="s">
        <v>155</v>
      </c>
      <c r="E128" s="163" t="s">
        <v>3433</v>
      </c>
      <c r="F128" s="164" t="s">
        <v>3434</v>
      </c>
      <c r="G128" s="165" t="s">
        <v>158</v>
      </c>
      <c r="H128" s="166">
        <v>92.8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43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159</v>
      </c>
      <c r="AT128" s="173" t="s">
        <v>155</v>
      </c>
      <c r="AU128" s="173" t="s">
        <v>88</v>
      </c>
      <c r="AY128" s="18" t="s">
        <v>153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86</v>
      </c>
      <c r="BK128" s="174">
        <f t="shared" si="9"/>
        <v>0</v>
      </c>
      <c r="BL128" s="18" t="s">
        <v>159</v>
      </c>
      <c r="BM128" s="173" t="s">
        <v>3435</v>
      </c>
    </row>
    <row r="129" spans="1:65" s="2" customFormat="1" ht="16.5" customHeight="1">
      <c r="A129" s="33"/>
      <c r="B129" s="161"/>
      <c r="C129" s="162" t="s">
        <v>169</v>
      </c>
      <c r="D129" s="162" t="s">
        <v>155</v>
      </c>
      <c r="E129" s="163" t="s">
        <v>3436</v>
      </c>
      <c r="F129" s="164" t="s">
        <v>3437</v>
      </c>
      <c r="G129" s="165" t="s">
        <v>158</v>
      </c>
      <c r="H129" s="166">
        <v>9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43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159</v>
      </c>
      <c r="AT129" s="173" t="s">
        <v>155</v>
      </c>
      <c r="AU129" s="173" t="s">
        <v>88</v>
      </c>
      <c r="AY129" s="18" t="s">
        <v>153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86</v>
      </c>
      <c r="BK129" s="174">
        <f t="shared" si="9"/>
        <v>0</v>
      </c>
      <c r="BL129" s="18" t="s">
        <v>159</v>
      </c>
      <c r="BM129" s="173" t="s">
        <v>3438</v>
      </c>
    </row>
    <row r="130" spans="1:65" s="2" customFormat="1" ht="16.5" customHeight="1">
      <c r="A130" s="33"/>
      <c r="B130" s="161"/>
      <c r="C130" s="162" t="s">
        <v>159</v>
      </c>
      <c r="D130" s="162" t="s">
        <v>155</v>
      </c>
      <c r="E130" s="163" t="s">
        <v>3439</v>
      </c>
      <c r="F130" s="164" t="s">
        <v>3440</v>
      </c>
      <c r="G130" s="165" t="s">
        <v>158</v>
      </c>
      <c r="H130" s="166">
        <v>101.8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43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159</v>
      </c>
      <c r="AT130" s="173" t="s">
        <v>155</v>
      </c>
      <c r="AU130" s="173" t="s">
        <v>88</v>
      </c>
      <c r="AY130" s="18" t="s">
        <v>153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86</v>
      </c>
      <c r="BK130" s="174">
        <f t="shared" si="9"/>
        <v>0</v>
      </c>
      <c r="BL130" s="18" t="s">
        <v>159</v>
      </c>
      <c r="BM130" s="173" t="s">
        <v>3441</v>
      </c>
    </row>
    <row r="131" spans="1:65" s="2" customFormat="1" ht="16.5" customHeight="1">
      <c r="A131" s="33"/>
      <c r="B131" s="161"/>
      <c r="C131" s="162" t="s">
        <v>178</v>
      </c>
      <c r="D131" s="162" t="s">
        <v>155</v>
      </c>
      <c r="E131" s="163" t="s">
        <v>3442</v>
      </c>
      <c r="F131" s="164" t="s">
        <v>3443</v>
      </c>
      <c r="G131" s="165" t="s">
        <v>158</v>
      </c>
      <c r="H131" s="166">
        <v>101.8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43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159</v>
      </c>
      <c r="AT131" s="173" t="s">
        <v>155</v>
      </c>
      <c r="AU131" s="173" t="s">
        <v>88</v>
      </c>
      <c r="AY131" s="18" t="s">
        <v>153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86</v>
      </c>
      <c r="BK131" s="174">
        <f t="shared" si="9"/>
        <v>0</v>
      </c>
      <c r="BL131" s="18" t="s">
        <v>159</v>
      </c>
      <c r="BM131" s="173" t="s">
        <v>3444</v>
      </c>
    </row>
    <row r="132" spans="1:65" s="2" customFormat="1" ht="16.5" customHeight="1">
      <c r="A132" s="33"/>
      <c r="B132" s="161"/>
      <c r="C132" s="162" t="s">
        <v>182</v>
      </c>
      <c r="D132" s="162" t="s">
        <v>155</v>
      </c>
      <c r="E132" s="163" t="s">
        <v>3445</v>
      </c>
      <c r="F132" s="164" t="s">
        <v>3446</v>
      </c>
      <c r="G132" s="165" t="s">
        <v>158</v>
      </c>
      <c r="H132" s="166">
        <v>38</v>
      </c>
      <c r="I132" s="167"/>
      <c r="J132" s="168">
        <f t="shared" si="0"/>
        <v>0</v>
      </c>
      <c r="K132" s="164" t="s">
        <v>1</v>
      </c>
      <c r="L132" s="34"/>
      <c r="M132" s="169" t="s">
        <v>1</v>
      </c>
      <c r="N132" s="170" t="s">
        <v>43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159</v>
      </c>
      <c r="AT132" s="173" t="s">
        <v>155</v>
      </c>
      <c r="AU132" s="173" t="s">
        <v>88</v>
      </c>
      <c r="AY132" s="18" t="s">
        <v>153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86</v>
      </c>
      <c r="BK132" s="174">
        <f t="shared" si="9"/>
        <v>0</v>
      </c>
      <c r="BL132" s="18" t="s">
        <v>159</v>
      </c>
      <c r="BM132" s="173" t="s">
        <v>3447</v>
      </c>
    </row>
    <row r="133" spans="1:65" s="2" customFormat="1" ht="16.5" customHeight="1">
      <c r="A133" s="33"/>
      <c r="B133" s="161"/>
      <c r="C133" s="162" t="s">
        <v>186</v>
      </c>
      <c r="D133" s="162" t="s">
        <v>155</v>
      </c>
      <c r="E133" s="163" t="s">
        <v>3448</v>
      </c>
      <c r="F133" s="164" t="s">
        <v>3449</v>
      </c>
      <c r="G133" s="165" t="s">
        <v>158</v>
      </c>
      <c r="H133" s="166">
        <v>38</v>
      </c>
      <c r="I133" s="167"/>
      <c r="J133" s="168">
        <f t="shared" si="0"/>
        <v>0</v>
      </c>
      <c r="K133" s="164" t="s">
        <v>1</v>
      </c>
      <c r="L133" s="34"/>
      <c r="M133" s="169" t="s">
        <v>1</v>
      </c>
      <c r="N133" s="170" t="s">
        <v>43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159</v>
      </c>
      <c r="AT133" s="173" t="s">
        <v>155</v>
      </c>
      <c r="AU133" s="173" t="s">
        <v>88</v>
      </c>
      <c r="AY133" s="18" t="s">
        <v>153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86</v>
      </c>
      <c r="BK133" s="174">
        <f t="shared" si="9"/>
        <v>0</v>
      </c>
      <c r="BL133" s="18" t="s">
        <v>159</v>
      </c>
      <c r="BM133" s="173" t="s">
        <v>3450</v>
      </c>
    </row>
    <row r="134" spans="1:65" s="2" customFormat="1" ht="16.5" customHeight="1">
      <c r="A134" s="33"/>
      <c r="B134" s="161"/>
      <c r="C134" s="162" t="s">
        <v>195</v>
      </c>
      <c r="D134" s="162" t="s">
        <v>155</v>
      </c>
      <c r="E134" s="163" t="s">
        <v>3451</v>
      </c>
      <c r="F134" s="164" t="s">
        <v>3452</v>
      </c>
      <c r="G134" s="165" t="s">
        <v>158</v>
      </c>
      <c r="H134" s="166">
        <v>38</v>
      </c>
      <c r="I134" s="167"/>
      <c r="J134" s="168">
        <f t="shared" si="0"/>
        <v>0</v>
      </c>
      <c r="K134" s="164" t="s">
        <v>1</v>
      </c>
      <c r="L134" s="34"/>
      <c r="M134" s="169" t="s">
        <v>1</v>
      </c>
      <c r="N134" s="170" t="s">
        <v>43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159</v>
      </c>
      <c r="AT134" s="173" t="s">
        <v>155</v>
      </c>
      <c r="AU134" s="173" t="s">
        <v>88</v>
      </c>
      <c r="AY134" s="18" t="s">
        <v>153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86</v>
      </c>
      <c r="BK134" s="174">
        <f t="shared" si="9"/>
        <v>0</v>
      </c>
      <c r="BL134" s="18" t="s">
        <v>159</v>
      </c>
      <c r="BM134" s="173" t="s">
        <v>3453</v>
      </c>
    </row>
    <row r="135" spans="1:65" s="2" customFormat="1" ht="16.5" customHeight="1">
      <c r="A135" s="33"/>
      <c r="B135" s="161"/>
      <c r="C135" s="162" t="s">
        <v>193</v>
      </c>
      <c r="D135" s="162" t="s">
        <v>155</v>
      </c>
      <c r="E135" s="163" t="s">
        <v>3454</v>
      </c>
      <c r="F135" s="164" t="s">
        <v>3455</v>
      </c>
      <c r="G135" s="165" t="s">
        <v>158</v>
      </c>
      <c r="H135" s="166">
        <v>63.8</v>
      </c>
      <c r="I135" s="167"/>
      <c r="J135" s="168">
        <f t="shared" si="0"/>
        <v>0</v>
      </c>
      <c r="K135" s="164" t="s">
        <v>1</v>
      </c>
      <c r="L135" s="34"/>
      <c r="M135" s="169" t="s">
        <v>1</v>
      </c>
      <c r="N135" s="170" t="s">
        <v>43</v>
      </c>
      <c r="O135" s="59"/>
      <c r="P135" s="171">
        <f t="shared" si="1"/>
        <v>0</v>
      </c>
      <c r="Q135" s="171">
        <v>0</v>
      </c>
      <c r="R135" s="171">
        <f t="shared" si="2"/>
        <v>0</v>
      </c>
      <c r="S135" s="171">
        <v>0</v>
      </c>
      <c r="T135" s="172">
        <f t="shared" si="3"/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159</v>
      </c>
      <c r="AT135" s="173" t="s">
        <v>155</v>
      </c>
      <c r="AU135" s="173" t="s">
        <v>88</v>
      </c>
      <c r="AY135" s="18" t="s">
        <v>153</v>
      </c>
      <c r="BE135" s="174">
        <f t="shared" si="4"/>
        <v>0</v>
      </c>
      <c r="BF135" s="174">
        <f t="shared" si="5"/>
        <v>0</v>
      </c>
      <c r="BG135" s="174">
        <f t="shared" si="6"/>
        <v>0</v>
      </c>
      <c r="BH135" s="174">
        <f t="shared" si="7"/>
        <v>0</v>
      </c>
      <c r="BI135" s="174">
        <f t="shared" si="8"/>
        <v>0</v>
      </c>
      <c r="BJ135" s="18" t="s">
        <v>86</v>
      </c>
      <c r="BK135" s="174">
        <f t="shared" si="9"/>
        <v>0</v>
      </c>
      <c r="BL135" s="18" t="s">
        <v>159</v>
      </c>
      <c r="BM135" s="173" t="s">
        <v>3456</v>
      </c>
    </row>
    <row r="136" spans="1:65" s="2" customFormat="1" ht="24" customHeight="1">
      <c r="A136" s="33"/>
      <c r="B136" s="161"/>
      <c r="C136" s="162" t="s">
        <v>205</v>
      </c>
      <c r="D136" s="162" t="s">
        <v>155</v>
      </c>
      <c r="E136" s="163" t="s">
        <v>3457</v>
      </c>
      <c r="F136" s="164" t="s">
        <v>3458</v>
      </c>
      <c r="G136" s="165" t="s">
        <v>158</v>
      </c>
      <c r="H136" s="166">
        <v>38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43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159</v>
      </c>
      <c r="AT136" s="173" t="s">
        <v>155</v>
      </c>
      <c r="AU136" s="173" t="s">
        <v>88</v>
      </c>
      <c r="AY136" s="18" t="s">
        <v>153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86</v>
      </c>
      <c r="BK136" s="174">
        <f t="shared" si="9"/>
        <v>0</v>
      </c>
      <c r="BL136" s="18" t="s">
        <v>159</v>
      </c>
      <c r="BM136" s="173" t="s">
        <v>3459</v>
      </c>
    </row>
    <row r="137" spans="1:65" s="2" customFormat="1" ht="16.5" customHeight="1">
      <c r="A137" s="33"/>
      <c r="B137" s="161"/>
      <c r="C137" s="162" t="s">
        <v>214</v>
      </c>
      <c r="D137" s="162" t="s">
        <v>155</v>
      </c>
      <c r="E137" s="163" t="s">
        <v>3460</v>
      </c>
      <c r="F137" s="164" t="s">
        <v>3461</v>
      </c>
      <c r="G137" s="165" t="s">
        <v>158</v>
      </c>
      <c r="H137" s="166">
        <v>63.8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43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159</v>
      </c>
      <c r="AT137" s="173" t="s">
        <v>155</v>
      </c>
      <c r="AU137" s="173" t="s">
        <v>88</v>
      </c>
      <c r="AY137" s="18" t="s">
        <v>153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86</v>
      </c>
      <c r="BK137" s="174">
        <f t="shared" si="9"/>
        <v>0</v>
      </c>
      <c r="BL137" s="18" t="s">
        <v>159</v>
      </c>
      <c r="BM137" s="173" t="s">
        <v>3462</v>
      </c>
    </row>
    <row r="138" spans="1:65" s="12" customFormat="1" ht="22.8" customHeight="1">
      <c r="B138" s="148"/>
      <c r="D138" s="149" t="s">
        <v>77</v>
      </c>
      <c r="E138" s="159" t="s">
        <v>2763</v>
      </c>
      <c r="F138" s="159" t="s">
        <v>3463</v>
      </c>
      <c r="I138" s="151"/>
      <c r="J138" s="160">
        <f>BK138</f>
        <v>0</v>
      </c>
      <c r="L138" s="148"/>
      <c r="M138" s="153"/>
      <c r="N138" s="154"/>
      <c r="O138" s="154"/>
      <c r="P138" s="155">
        <f>P139</f>
        <v>0</v>
      </c>
      <c r="Q138" s="154"/>
      <c r="R138" s="155">
        <f>R139</f>
        <v>0</v>
      </c>
      <c r="S138" s="154"/>
      <c r="T138" s="156">
        <f>T139</f>
        <v>0</v>
      </c>
      <c r="AR138" s="149" t="s">
        <v>86</v>
      </c>
      <c r="AT138" s="157" t="s">
        <v>77</v>
      </c>
      <c r="AU138" s="157" t="s">
        <v>86</v>
      </c>
      <c r="AY138" s="149" t="s">
        <v>153</v>
      </c>
      <c r="BK138" s="158">
        <f>BK139</f>
        <v>0</v>
      </c>
    </row>
    <row r="139" spans="1:65" s="2" customFormat="1" ht="24" customHeight="1">
      <c r="A139" s="33"/>
      <c r="B139" s="161"/>
      <c r="C139" s="162" t="s">
        <v>219</v>
      </c>
      <c r="D139" s="162" t="s">
        <v>155</v>
      </c>
      <c r="E139" s="163" t="s">
        <v>3464</v>
      </c>
      <c r="F139" s="164" t="s">
        <v>3465</v>
      </c>
      <c r="G139" s="165" t="s">
        <v>3466</v>
      </c>
      <c r="H139" s="166">
        <v>80</v>
      </c>
      <c r="I139" s="167"/>
      <c r="J139" s="168">
        <f>ROUND(I139*H139,2)</f>
        <v>0</v>
      </c>
      <c r="K139" s="164" t="s">
        <v>1</v>
      </c>
      <c r="L139" s="34"/>
      <c r="M139" s="169" t="s">
        <v>1</v>
      </c>
      <c r="N139" s="170" t="s">
        <v>43</v>
      </c>
      <c r="O139" s="59"/>
      <c r="P139" s="171">
        <f>O139*H139</f>
        <v>0</v>
      </c>
      <c r="Q139" s="171">
        <v>0</v>
      </c>
      <c r="R139" s="171">
        <f>Q139*H139</f>
        <v>0</v>
      </c>
      <c r="S139" s="171">
        <v>0</v>
      </c>
      <c r="T139" s="172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159</v>
      </c>
      <c r="AT139" s="173" t="s">
        <v>155</v>
      </c>
      <c r="AU139" s="173" t="s">
        <v>88</v>
      </c>
      <c r="AY139" s="18" t="s">
        <v>153</v>
      </c>
      <c r="BE139" s="174">
        <f>IF(N139="základní",J139,0)</f>
        <v>0</v>
      </c>
      <c r="BF139" s="174">
        <f>IF(N139="snížená",J139,0)</f>
        <v>0</v>
      </c>
      <c r="BG139" s="174">
        <f>IF(N139="zákl. přenesená",J139,0)</f>
        <v>0</v>
      </c>
      <c r="BH139" s="174">
        <f>IF(N139="sníž. přenesená",J139,0)</f>
        <v>0</v>
      </c>
      <c r="BI139" s="174">
        <f>IF(N139="nulová",J139,0)</f>
        <v>0</v>
      </c>
      <c r="BJ139" s="18" t="s">
        <v>86</v>
      </c>
      <c r="BK139" s="174">
        <f>ROUND(I139*H139,2)</f>
        <v>0</v>
      </c>
      <c r="BL139" s="18" t="s">
        <v>159</v>
      </c>
      <c r="BM139" s="173" t="s">
        <v>3467</v>
      </c>
    </row>
    <row r="140" spans="1:65" s="12" customFormat="1" ht="22.8" customHeight="1">
      <c r="B140" s="148"/>
      <c r="D140" s="149" t="s">
        <v>77</v>
      </c>
      <c r="E140" s="159" t="s">
        <v>2827</v>
      </c>
      <c r="F140" s="159" t="s">
        <v>3468</v>
      </c>
      <c r="I140" s="151"/>
      <c r="J140" s="160">
        <f>BK140</f>
        <v>0</v>
      </c>
      <c r="L140" s="148"/>
      <c r="M140" s="153"/>
      <c r="N140" s="154"/>
      <c r="O140" s="154"/>
      <c r="P140" s="155">
        <f>SUM(P141:P150)</f>
        <v>0</v>
      </c>
      <c r="Q140" s="154"/>
      <c r="R140" s="155">
        <f>SUM(R141:R150)</f>
        <v>0</v>
      </c>
      <c r="S140" s="154"/>
      <c r="T140" s="156">
        <f>SUM(T141:T150)</f>
        <v>0</v>
      </c>
      <c r="AR140" s="149" t="s">
        <v>86</v>
      </c>
      <c r="AT140" s="157" t="s">
        <v>77</v>
      </c>
      <c r="AU140" s="157" t="s">
        <v>86</v>
      </c>
      <c r="AY140" s="149" t="s">
        <v>153</v>
      </c>
      <c r="BK140" s="158">
        <f>SUM(BK141:BK150)</f>
        <v>0</v>
      </c>
    </row>
    <row r="141" spans="1:65" s="2" customFormat="1" ht="16.5" customHeight="1">
      <c r="A141" s="33"/>
      <c r="B141" s="161"/>
      <c r="C141" s="162" t="s">
        <v>224</v>
      </c>
      <c r="D141" s="162" t="s">
        <v>155</v>
      </c>
      <c r="E141" s="163" t="s">
        <v>3469</v>
      </c>
      <c r="F141" s="164" t="s">
        <v>3470</v>
      </c>
      <c r="G141" s="165" t="s">
        <v>416</v>
      </c>
      <c r="H141" s="166">
        <v>361</v>
      </c>
      <c r="I141" s="167"/>
      <c r="J141" s="168">
        <f t="shared" ref="J141:J150" si="10">ROUND(I141*H141,2)</f>
        <v>0</v>
      </c>
      <c r="K141" s="164" t="s">
        <v>1</v>
      </c>
      <c r="L141" s="34"/>
      <c r="M141" s="169" t="s">
        <v>1</v>
      </c>
      <c r="N141" s="170" t="s">
        <v>43</v>
      </c>
      <c r="O141" s="59"/>
      <c r="P141" s="171">
        <f t="shared" ref="P141:P150" si="11">O141*H141</f>
        <v>0</v>
      </c>
      <c r="Q141" s="171">
        <v>0</v>
      </c>
      <c r="R141" s="171">
        <f t="shared" ref="R141:R150" si="12">Q141*H141</f>
        <v>0</v>
      </c>
      <c r="S141" s="171">
        <v>0</v>
      </c>
      <c r="T141" s="172">
        <f t="shared" ref="T141:T150" si="13"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159</v>
      </c>
      <c r="AT141" s="173" t="s">
        <v>155</v>
      </c>
      <c r="AU141" s="173" t="s">
        <v>88</v>
      </c>
      <c r="AY141" s="18" t="s">
        <v>153</v>
      </c>
      <c r="BE141" s="174">
        <f t="shared" ref="BE141:BE150" si="14">IF(N141="základní",J141,0)</f>
        <v>0</v>
      </c>
      <c r="BF141" s="174">
        <f t="shared" ref="BF141:BF150" si="15">IF(N141="snížená",J141,0)</f>
        <v>0</v>
      </c>
      <c r="BG141" s="174">
        <f t="shared" ref="BG141:BG150" si="16">IF(N141="zákl. přenesená",J141,0)</f>
        <v>0</v>
      </c>
      <c r="BH141" s="174">
        <f t="shared" ref="BH141:BH150" si="17">IF(N141="sníž. přenesená",J141,0)</f>
        <v>0</v>
      </c>
      <c r="BI141" s="174">
        <f t="shared" ref="BI141:BI150" si="18">IF(N141="nulová",J141,0)</f>
        <v>0</v>
      </c>
      <c r="BJ141" s="18" t="s">
        <v>86</v>
      </c>
      <c r="BK141" s="174">
        <f t="shared" ref="BK141:BK150" si="19">ROUND(I141*H141,2)</f>
        <v>0</v>
      </c>
      <c r="BL141" s="18" t="s">
        <v>159</v>
      </c>
      <c r="BM141" s="173" t="s">
        <v>3471</v>
      </c>
    </row>
    <row r="142" spans="1:65" s="2" customFormat="1" ht="16.5" customHeight="1">
      <c r="A142" s="33"/>
      <c r="B142" s="161"/>
      <c r="C142" s="162" t="s">
        <v>229</v>
      </c>
      <c r="D142" s="162" t="s">
        <v>155</v>
      </c>
      <c r="E142" s="163" t="s">
        <v>3472</v>
      </c>
      <c r="F142" s="164" t="s">
        <v>3473</v>
      </c>
      <c r="G142" s="165" t="s">
        <v>416</v>
      </c>
      <c r="H142" s="166">
        <v>169</v>
      </c>
      <c r="I142" s="167"/>
      <c r="J142" s="168">
        <f t="shared" si="10"/>
        <v>0</v>
      </c>
      <c r="K142" s="164" t="s">
        <v>1</v>
      </c>
      <c r="L142" s="34"/>
      <c r="M142" s="169" t="s">
        <v>1</v>
      </c>
      <c r="N142" s="170" t="s">
        <v>43</v>
      </c>
      <c r="O142" s="59"/>
      <c r="P142" s="171">
        <f t="shared" si="11"/>
        <v>0</v>
      </c>
      <c r="Q142" s="171">
        <v>0</v>
      </c>
      <c r="R142" s="171">
        <f t="shared" si="12"/>
        <v>0</v>
      </c>
      <c r="S142" s="171">
        <v>0</v>
      </c>
      <c r="T142" s="172">
        <f t="shared" si="1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159</v>
      </c>
      <c r="AT142" s="173" t="s">
        <v>155</v>
      </c>
      <c r="AU142" s="173" t="s">
        <v>88</v>
      </c>
      <c r="AY142" s="18" t="s">
        <v>153</v>
      </c>
      <c r="BE142" s="174">
        <f t="shared" si="14"/>
        <v>0</v>
      </c>
      <c r="BF142" s="174">
        <f t="shared" si="15"/>
        <v>0</v>
      </c>
      <c r="BG142" s="174">
        <f t="shared" si="16"/>
        <v>0</v>
      </c>
      <c r="BH142" s="174">
        <f t="shared" si="17"/>
        <v>0</v>
      </c>
      <c r="BI142" s="174">
        <f t="shared" si="18"/>
        <v>0</v>
      </c>
      <c r="BJ142" s="18" t="s">
        <v>86</v>
      </c>
      <c r="BK142" s="174">
        <f t="shared" si="19"/>
        <v>0</v>
      </c>
      <c r="BL142" s="18" t="s">
        <v>159</v>
      </c>
      <c r="BM142" s="173" t="s">
        <v>3474</v>
      </c>
    </row>
    <row r="143" spans="1:65" s="2" customFormat="1" ht="16.5" customHeight="1">
      <c r="A143" s="33"/>
      <c r="B143" s="161"/>
      <c r="C143" s="162" t="s">
        <v>8</v>
      </c>
      <c r="D143" s="162" t="s">
        <v>155</v>
      </c>
      <c r="E143" s="163" t="s">
        <v>3475</v>
      </c>
      <c r="F143" s="164" t="s">
        <v>3476</v>
      </c>
      <c r="G143" s="165" t="s">
        <v>416</v>
      </c>
      <c r="H143" s="166">
        <v>92</v>
      </c>
      <c r="I143" s="167"/>
      <c r="J143" s="168">
        <f t="shared" si="10"/>
        <v>0</v>
      </c>
      <c r="K143" s="164" t="s">
        <v>1</v>
      </c>
      <c r="L143" s="34"/>
      <c r="M143" s="169" t="s">
        <v>1</v>
      </c>
      <c r="N143" s="170" t="s">
        <v>43</v>
      </c>
      <c r="O143" s="59"/>
      <c r="P143" s="171">
        <f t="shared" si="11"/>
        <v>0</v>
      </c>
      <c r="Q143" s="171">
        <v>0</v>
      </c>
      <c r="R143" s="171">
        <f t="shared" si="12"/>
        <v>0</v>
      </c>
      <c r="S143" s="171">
        <v>0</v>
      </c>
      <c r="T143" s="172">
        <f t="shared" si="13"/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159</v>
      </c>
      <c r="AT143" s="173" t="s">
        <v>155</v>
      </c>
      <c r="AU143" s="173" t="s">
        <v>88</v>
      </c>
      <c r="AY143" s="18" t="s">
        <v>153</v>
      </c>
      <c r="BE143" s="174">
        <f t="shared" si="14"/>
        <v>0</v>
      </c>
      <c r="BF143" s="174">
        <f t="shared" si="15"/>
        <v>0</v>
      </c>
      <c r="BG143" s="174">
        <f t="shared" si="16"/>
        <v>0</v>
      </c>
      <c r="BH143" s="174">
        <f t="shared" si="17"/>
        <v>0</v>
      </c>
      <c r="BI143" s="174">
        <f t="shared" si="18"/>
        <v>0</v>
      </c>
      <c r="BJ143" s="18" t="s">
        <v>86</v>
      </c>
      <c r="BK143" s="174">
        <f t="shared" si="19"/>
        <v>0</v>
      </c>
      <c r="BL143" s="18" t="s">
        <v>159</v>
      </c>
      <c r="BM143" s="173" t="s">
        <v>3477</v>
      </c>
    </row>
    <row r="144" spans="1:65" s="2" customFormat="1" ht="16.5" customHeight="1">
      <c r="A144" s="33"/>
      <c r="B144" s="161"/>
      <c r="C144" s="162" t="s">
        <v>239</v>
      </c>
      <c r="D144" s="162" t="s">
        <v>155</v>
      </c>
      <c r="E144" s="163" t="s">
        <v>3478</v>
      </c>
      <c r="F144" s="164" t="s">
        <v>3479</v>
      </c>
      <c r="G144" s="165" t="s">
        <v>189</v>
      </c>
      <c r="H144" s="166">
        <v>16.742000000000001</v>
      </c>
      <c r="I144" s="167"/>
      <c r="J144" s="168">
        <f t="shared" si="10"/>
        <v>0</v>
      </c>
      <c r="K144" s="164" t="s">
        <v>1</v>
      </c>
      <c r="L144" s="34"/>
      <c r="M144" s="169" t="s">
        <v>1</v>
      </c>
      <c r="N144" s="170" t="s">
        <v>43</v>
      </c>
      <c r="O144" s="59"/>
      <c r="P144" s="171">
        <f t="shared" si="11"/>
        <v>0</v>
      </c>
      <c r="Q144" s="171">
        <v>0</v>
      </c>
      <c r="R144" s="171">
        <f t="shared" si="12"/>
        <v>0</v>
      </c>
      <c r="S144" s="171">
        <v>0</v>
      </c>
      <c r="T144" s="172">
        <f t="shared" si="13"/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159</v>
      </c>
      <c r="AT144" s="173" t="s">
        <v>155</v>
      </c>
      <c r="AU144" s="173" t="s">
        <v>88</v>
      </c>
      <c r="AY144" s="18" t="s">
        <v>153</v>
      </c>
      <c r="BE144" s="174">
        <f t="shared" si="14"/>
        <v>0</v>
      </c>
      <c r="BF144" s="174">
        <f t="shared" si="15"/>
        <v>0</v>
      </c>
      <c r="BG144" s="174">
        <f t="shared" si="16"/>
        <v>0</v>
      </c>
      <c r="BH144" s="174">
        <f t="shared" si="17"/>
        <v>0</v>
      </c>
      <c r="BI144" s="174">
        <f t="shared" si="18"/>
        <v>0</v>
      </c>
      <c r="BJ144" s="18" t="s">
        <v>86</v>
      </c>
      <c r="BK144" s="174">
        <f t="shared" si="19"/>
        <v>0</v>
      </c>
      <c r="BL144" s="18" t="s">
        <v>159</v>
      </c>
      <c r="BM144" s="173" t="s">
        <v>3480</v>
      </c>
    </row>
    <row r="145" spans="1:65" s="2" customFormat="1" ht="16.5" customHeight="1">
      <c r="A145" s="33"/>
      <c r="B145" s="161"/>
      <c r="C145" s="162" t="s">
        <v>244</v>
      </c>
      <c r="D145" s="162" t="s">
        <v>155</v>
      </c>
      <c r="E145" s="163" t="s">
        <v>3481</v>
      </c>
      <c r="F145" s="164" t="s">
        <v>3482</v>
      </c>
      <c r="G145" s="165" t="s">
        <v>189</v>
      </c>
      <c r="H145" s="166">
        <v>16.742000000000001</v>
      </c>
      <c r="I145" s="167"/>
      <c r="J145" s="168">
        <f t="shared" si="10"/>
        <v>0</v>
      </c>
      <c r="K145" s="164" t="s">
        <v>1</v>
      </c>
      <c r="L145" s="34"/>
      <c r="M145" s="169" t="s">
        <v>1</v>
      </c>
      <c r="N145" s="170" t="s">
        <v>43</v>
      </c>
      <c r="O145" s="59"/>
      <c r="P145" s="171">
        <f t="shared" si="11"/>
        <v>0</v>
      </c>
      <c r="Q145" s="171">
        <v>0</v>
      </c>
      <c r="R145" s="171">
        <f t="shared" si="12"/>
        <v>0</v>
      </c>
      <c r="S145" s="171">
        <v>0</v>
      </c>
      <c r="T145" s="172">
        <f t="shared" si="1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159</v>
      </c>
      <c r="AT145" s="173" t="s">
        <v>155</v>
      </c>
      <c r="AU145" s="173" t="s">
        <v>88</v>
      </c>
      <c r="AY145" s="18" t="s">
        <v>153</v>
      </c>
      <c r="BE145" s="174">
        <f t="shared" si="14"/>
        <v>0</v>
      </c>
      <c r="BF145" s="174">
        <f t="shared" si="15"/>
        <v>0</v>
      </c>
      <c r="BG145" s="174">
        <f t="shared" si="16"/>
        <v>0</v>
      </c>
      <c r="BH145" s="174">
        <f t="shared" si="17"/>
        <v>0</v>
      </c>
      <c r="BI145" s="174">
        <f t="shared" si="18"/>
        <v>0</v>
      </c>
      <c r="BJ145" s="18" t="s">
        <v>86</v>
      </c>
      <c r="BK145" s="174">
        <f t="shared" si="19"/>
        <v>0</v>
      </c>
      <c r="BL145" s="18" t="s">
        <v>159</v>
      </c>
      <c r="BM145" s="173" t="s">
        <v>3483</v>
      </c>
    </row>
    <row r="146" spans="1:65" s="2" customFormat="1" ht="16.5" customHeight="1">
      <c r="A146" s="33"/>
      <c r="B146" s="161"/>
      <c r="C146" s="162" t="s">
        <v>251</v>
      </c>
      <c r="D146" s="162" t="s">
        <v>155</v>
      </c>
      <c r="E146" s="163" t="s">
        <v>3484</v>
      </c>
      <c r="F146" s="164" t="s">
        <v>3485</v>
      </c>
      <c r="G146" s="165" t="s">
        <v>189</v>
      </c>
      <c r="H146" s="166">
        <v>16.742000000000001</v>
      </c>
      <c r="I146" s="167"/>
      <c r="J146" s="168">
        <f t="shared" si="10"/>
        <v>0</v>
      </c>
      <c r="K146" s="164" t="s">
        <v>1</v>
      </c>
      <c r="L146" s="34"/>
      <c r="M146" s="169" t="s">
        <v>1</v>
      </c>
      <c r="N146" s="170" t="s">
        <v>43</v>
      </c>
      <c r="O146" s="59"/>
      <c r="P146" s="171">
        <f t="shared" si="11"/>
        <v>0</v>
      </c>
      <c r="Q146" s="171">
        <v>0</v>
      </c>
      <c r="R146" s="171">
        <f t="shared" si="12"/>
        <v>0</v>
      </c>
      <c r="S146" s="171">
        <v>0</v>
      </c>
      <c r="T146" s="172">
        <f t="shared" si="1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159</v>
      </c>
      <c r="AT146" s="173" t="s">
        <v>155</v>
      </c>
      <c r="AU146" s="173" t="s">
        <v>88</v>
      </c>
      <c r="AY146" s="18" t="s">
        <v>153</v>
      </c>
      <c r="BE146" s="174">
        <f t="shared" si="14"/>
        <v>0</v>
      </c>
      <c r="BF146" s="174">
        <f t="shared" si="15"/>
        <v>0</v>
      </c>
      <c r="BG146" s="174">
        <f t="shared" si="16"/>
        <v>0</v>
      </c>
      <c r="BH146" s="174">
        <f t="shared" si="17"/>
        <v>0</v>
      </c>
      <c r="BI146" s="174">
        <f t="shared" si="18"/>
        <v>0</v>
      </c>
      <c r="BJ146" s="18" t="s">
        <v>86</v>
      </c>
      <c r="BK146" s="174">
        <f t="shared" si="19"/>
        <v>0</v>
      </c>
      <c r="BL146" s="18" t="s">
        <v>159</v>
      </c>
      <c r="BM146" s="173" t="s">
        <v>3486</v>
      </c>
    </row>
    <row r="147" spans="1:65" s="2" customFormat="1" ht="16.5" customHeight="1">
      <c r="A147" s="33"/>
      <c r="B147" s="161"/>
      <c r="C147" s="162" t="s">
        <v>256</v>
      </c>
      <c r="D147" s="162" t="s">
        <v>155</v>
      </c>
      <c r="E147" s="163" t="s">
        <v>3487</v>
      </c>
      <c r="F147" s="164" t="s">
        <v>3488</v>
      </c>
      <c r="G147" s="165" t="s">
        <v>189</v>
      </c>
      <c r="H147" s="166">
        <v>16.742000000000001</v>
      </c>
      <c r="I147" s="167"/>
      <c r="J147" s="168">
        <f t="shared" si="10"/>
        <v>0</v>
      </c>
      <c r="K147" s="164" t="s">
        <v>1</v>
      </c>
      <c r="L147" s="34"/>
      <c r="M147" s="169" t="s">
        <v>1</v>
      </c>
      <c r="N147" s="170" t="s">
        <v>43</v>
      </c>
      <c r="O147" s="59"/>
      <c r="P147" s="171">
        <f t="shared" si="11"/>
        <v>0</v>
      </c>
      <c r="Q147" s="171">
        <v>0</v>
      </c>
      <c r="R147" s="171">
        <f t="shared" si="12"/>
        <v>0</v>
      </c>
      <c r="S147" s="171">
        <v>0</v>
      </c>
      <c r="T147" s="172">
        <f t="shared" si="1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159</v>
      </c>
      <c r="AT147" s="173" t="s">
        <v>155</v>
      </c>
      <c r="AU147" s="173" t="s">
        <v>88</v>
      </c>
      <c r="AY147" s="18" t="s">
        <v>153</v>
      </c>
      <c r="BE147" s="174">
        <f t="shared" si="14"/>
        <v>0</v>
      </c>
      <c r="BF147" s="174">
        <f t="shared" si="15"/>
        <v>0</v>
      </c>
      <c r="BG147" s="174">
        <f t="shared" si="16"/>
        <v>0</v>
      </c>
      <c r="BH147" s="174">
        <f t="shared" si="17"/>
        <v>0</v>
      </c>
      <c r="BI147" s="174">
        <f t="shared" si="18"/>
        <v>0</v>
      </c>
      <c r="BJ147" s="18" t="s">
        <v>86</v>
      </c>
      <c r="BK147" s="174">
        <f t="shared" si="19"/>
        <v>0</v>
      </c>
      <c r="BL147" s="18" t="s">
        <v>159</v>
      </c>
      <c r="BM147" s="173" t="s">
        <v>3489</v>
      </c>
    </row>
    <row r="148" spans="1:65" s="2" customFormat="1" ht="16.5" customHeight="1">
      <c r="A148" s="33"/>
      <c r="B148" s="161"/>
      <c r="C148" s="162" t="s">
        <v>260</v>
      </c>
      <c r="D148" s="162" t="s">
        <v>155</v>
      </c>
      <c r="E148" s="163" t="s">
        <v>3490</v>
      </c>
      <c r="F148" s="164" t="s">
        <v>3491</v>
      </c>
      <c r="G148" s="165" t="s">
        <v>189</v>
      </c>
      <c r="H148" s="166">
        <v>16.742000000000001</v>
      </c>
      <c r="I148" s="167"/>
      <c r="J148" s="168">
        <f t="shared" si="10"/>
        <v>0</v>
      </c>
      <c r="K148" s="164" t="s">
        <v>1</v>
      </c>
      <c r="L148" s="34"/>
      <c r="M148" s="169" t="s">
        <v>1</v>
      </c>
      <c r="N148" s="170" t="s">
        <v>43</v>
      </c>
      <c r="O148" s="59"/>
      <c r="P148" s="171">
        <f t="shared" si="11"/>
        <v>0</v>
      </c>
      <c r="Q148" s="171">
        <v>0</v>
      </c>
      <c r="R148" s="171">
        <f t="shared" si="12"/>
        <v>0</v>
      </c>
      <c r="S148" s="171">
        <v>0</v>
      </c>
      <c r="T148" s="172">
        <f t="shared" si="1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159</v>
      </c>
      <c r="AT148" s="173" t="s">
        <v>155</v>
      </c>
      <c r="AU148" s="173" t="s">
        <v>88</v>
      </c>
      <c r="AY148" s="18" t="s">
        <v>153</v>
      </c>
      <c r="BE148" s="174">
        <f t="shared" si="14"/>
        <v>0</v>
      </c>
      <c r="BF148" s="174">
        <f t="shared" si="15"/>
        <v>0</v>
      </c>
      <c r="BG148" s="174">
        <f t="shared" si="16"/>
        <v>0</v>
      </c>
      <c r="BH148" s="174">
        <f t="shared" si="17"/>
        <v>0</v>
      </c>
      <c r="BI148" s="174">
        <f t="shared" si="18"/>
        <v>0</v>
      </c>
      <c r="BJ148" s="18" t="s">
        <v>86</v>
      </c>
      <c r="BK148" s="174">
        <f t="shared" si="19"/>
        <v>0</v>
      </c>
      <c r="BL148" s="18" t="s">
        <v>159</v>
      </c>
      <c r="BM148" s="173" t="s">
        <v>3492</v>
      </c>
    </row>
    <row r="149" spans="1:65" s="2" customFormat="1" ht="16.5" customHeight="1">
      <c r="A149" s="33"/>
      <c r="B149" s="161"/>
      <c r="C149" s="162" t="s">
        <v>7</v>
      </c>
      <c r="D149" s="162" t="s">
        <v>155</v>
      </c>
      <c r="E149" s="163" t="s">
        <v>3493</v>
      </c>
      <c r="F149" s="164" t="s">
        <v>3494</v>
      </c>
      <c r="G149" s="165" t="s">
        <v>189</v>
      </c>
      <c r="H149" s="166">
        <v>16.742000000000001</v>
      </c>
      <c r="I149" s="167"/>
      <c r="J149" s="168">
        <f t="shared" si="10"/>
        <v>0</v>
      </c>
      <c r="K149" s="164" t="s">
        <v>1</v>
      </c>
      <c r="L149" s="34"/>
      <c r="M149" s="169" t="s">
        <v>1</v>
      </c>
      <c r="N149" s="170" t="s">
        <v>43</v>
      </c>
      <c r="O149" s="59"/>
      <c r="P149" s="171">
        <f t="shared" si="11"/>
        <v>0</v>
      </c>
      <c r="Q149" s="171">
        <v>0</v>
      </c>
      <c r="R149" s="171">
        <f t="shared" si="12"/>
        <v>0</v>
      </c>
      <c r="S149" s="171">
        <v>0</v>
      </c>
      <c r="T149" s="172">
        <f t="shared" si="1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159</v>
      </c>
      <c r="AT149" s="173" t="s">
        <v>155</v>
      </c>
      <c r="AU149" s="173" t="s">
        <v>88</v>
      </c>
      <c r="AY149" s="18" t="s">
        <v>153</v>
      </c>
      <c r="BE149" s="174">
        <f t="shared" si="14"/>
        <v>0</v>
      </c>
      <c r="BF149" s="174">
        <f t="shared" si="15"/>
        <v>0</v>
      </c>
      <c r="BG149" s="174">
        <f t="shared" si="16"/>
        <v>0</v>
      </c>
      <c r="BH149" s="174">
        <f t="shared" si="17"/>
        <v>0</v>
      </c>
      <c r="BI149" s="174">
        <f t="shared" si="18"/>
        <v>0</v>
      </c>
      <c r="BJ149" s="18" t="s">
        <v>86</v>
      </c>
      <c r="BK149" s="174">
        <f t="shared" si="19"/>
        <v>0</v>
      </c>
      <c r="BL149" s="18" t="s">
        <v>159</v>
      </c>
      <c r="BM149" s="173" t="s">
        <v>3495</v>
      </c>
    </row>
    <row r="150" spans="1:65" s="2" customFormat="1" ht="16.5" customHeight="1">
      <c r="A150" s="33"/>
      <c r="B150" s="161"/>
      <c r="C150" s="162" t="s">
        <v>273</v>
      </c>
      <c r="D150" s="162" t="s">
        <v>155</v>
      </c>
      <c r="E150" s="163" t="s">
        <v>3496</v>
      </c>
      <c r="F150" s="164" t="s">
        <v>3497</v>
      </c>
      <c r="G150" s="165" t="s">
        <v>189</v>
      </c>
      <c r="H150" s="166">
        <v>16.742000000000001</v>
      </c>
      <c r="I150" s="167"/>
      <c r="J150" s="168">
        <f t="shared" si="10"/>
        <v>0</v>
      </c>
      <c r="K150" s="164" t="s">
        <v>1</v>
      </c>
      <c r="L150" s="34"/>
      <c r="M150" s="169" t="s">
        <v>1</v>
      </c>
      <c r="N150" s="170" t="s">
        <v>43</v>
      </c>
      <c r="O150" s="59"/>
      <c r="P150" s="171">
        <f t="shared" si="11"/>
        <v>0</v>
      </c>
      <c r="Q150" s="171">
        <v>0</v>
      </c>
      <c r="R150" s="171">
        <f t="shared" si="12"/>
        <v>0</v>
      </c>
      <c r="S150" s="171">
        <v>0</v>
      </c>
      <c r="T150" s="172">
        <f t="shared" si="13"/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173" t="s">
        <v>159</v>
      </c>
      <c r="AT150" s="173" t="s">
        <v>155</v>
      </c>
      <c r="AU150" s="173" t="s">
        <v>88</v>
      </c>
      <c r="AY150" s="18" t="s">
        <v>153</v>
      </c>
      <c r="BE150" s="174">
        <f t="shared" si="14"/>
        <v>0</v>
      </c>
      <c r="BF150" s="174">
        <f t="shared" si="15"/>
        <v>0</v>
      </c>
      <c r="BG150" s="174">
        <f t="shared" si="16"/>
        <v>0</v>
      </c>
      <c r="BH150" s="174">
        <f t="shared" si="17"/>
        <v>0</v>
      </c>
      <c r="BI150" s="174">
        <f t="shared" si="18"/>
        <v>0</v>
      </c>
      <c r="BJ150" s="18" t="s">
        <v>86</v>
      </c>
      <c r="BK150" s="174">
        <f t="shared" si="19"/>
        <v>0</v>
      </c>
      <c r="BL150" s="18" t="s">
        <v>159</v>
      </c>
      <c r="BM150" s="173" t="s">
        <v>3498</v>
      </c>
    </row>
    <row r="151" spans="1:65" s="12" customFormat="1" ht="22.8" customHeight="1">
      <c r="B151" s="148"/>
      <c r="D151" s="149" t="s">
        <v>77</v>
      </c>
      <c r="E151" s="159" t="s">
        <v>2861</v>
      </c>
      <c r="F151" s="159" t="s">
        <v>3499</v>
      </c>
      <c r="I151" s="151"/>
      <c r="J151" s="160">
        <f>BK151</f>
        <v>0</v>
      </c>
      <c r="L151" s="148"/>
      <c r="M151" s="153"/>
      <c r="N151" s="154"/>
      <c r="O151" s="154"/>
      <c r="P151" s="155">
        <f>P152</f>
        <v>0</v>
      </c>
      <c r="Q151" s="154"/>
      <c r="R151" s="155">
        <f>R152</f>
        <v>0</v>
      </c>
      <c r="S151" s="154"/>
      <c r="T151" s="156">
        <f>T152</f>
        <v>0</v>
      </c>
      <c r="AR151" s="149" t="s">
        <v>86</v>
      </c>
      <c r="AT151" s="157" t="s">
        <v>77</v>
      </c>
      <c r="AU151" s="157" t="s">
        <v>86</v>
      </c>
      <c r="AY151" s="149" t="s">
        <v>153</v>
      </c>
      <c r="BK151" s="158">
        <f>BK152</f>
        <v>0</v>
      </c>
    </row>
    <row r="152" spans="1:65" s="2" customFormat="1" ht="16.5" customHeight="1">
      <c r="A152" s="33"/>
      <c r="B152" s="161"/>
      <c r="C152" s="162" t="s">
        <v>279</v>
      </c>
      <c r="D152" s="162" t="s">
        <v>155</v>
      </c>
      <c r="E152" s="163" t="s">
        <v>3500</v>
      </c>
      <c r="F152" s="164" t="s">
        <v>3501</v>
      </c>
      <c r="G152" s="165" t="s">
        <v>189</v>
      </c>
      <c r="H152" s="166">
        <v>64.891000000000005</v>
      </c>
      <c r="I152" s="167"/>
      <c r="J152" s="168">
        <f>ROUND(I152*H152,2)</f>
        <v>0</v>
      </c>
      <c r="K152" s="164" t="s">
        <v>1</v>
      </c>
      <c r="L152" s="34"/>
      <c r="M152" s="169" t="s">
        <v>1</v>
      </c>
      <c r="N152" s="170" t="s">
        <v>43</v>
      </c>
      <c r="O152" s="59"/>
      <c r="P152" s="171">
        <f>O152*H152</f>
        <v>0</v>
      </c>
      <c r="Q152" s="171">
        <v>0</v>
      </c>
      <c r="R152" s="171">
        <f>Q152*H152</f>
        <v>0</v>
      </c>
      <c r="S152" s="171">
        <v>0</v>
      </c>
      <c r="T152" s="172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159</v>
      </c>
      <c r="AT152" s="173" t="s">
        <v>155</v>
      </c>
      <c r="AU152" s="173" t="s">
        <v>88</v>
      </c>
      <c r="AY152" s="18" t="s">
        <v>153</v>
      </c>
      <c r="BE152" s="174">
        <f>IF(N152="základní",J152,0)</f>
        <v>0</v>
      </c>
      <c r="BF152" s="174">
        <f>IF(N152="snížená",J152,0)</f>
        <v>0</v>
      </c>
      <c r="BG152" s="174">
        <f>IF(N152="zákl. přenesená",J152,0)</f>
        <v>0</v>
      </c>
      <c r="BH152" s="174">
        <f>IF(N152="sníž. přenesená",J152,0)</f>
        <v>0</v>
      </c>
      <c r="BI152" s="174">
        <f>IF(N152="nulová",J152,0)</f>
        <v>0</v>
      </c>
      <c r="BJ152" s="18" t="s">
        <v>86</v>
      </c>
      <c r="BK152" s="174">
        <f>ROUND(I152*H152,2)</f>
        <v>0</v>
      </c>
      <c r="BL152" s="18" t="s">
        <v>159</v>
      </c>
      <c r="BM152" s="173" t="s">
        <v>3502</v>
      </c>
    </row>
    <row r="153" spans="1:65" s="12" customFormat="1" ht="22.8" customHeight="1">
      <c r="B153" s="148"/>
      <c r="D153" s="149" t="s">
        <v>77</v>
      </c>
      <c r="E153" s="159" t="s">
        <v>2883</v>
      </c>
      <c r="F153" s="159" t="s">
        <v>3503</v>
      </c>
      <c r="I153" s="151"/>
      <c r="J153" s="160">
        <f>BK153</f>
        <v>0</v>
      </c>
      <c r="L153" s="148"/>
      <c r="M153" s="153"/>
      <c r="N153" s="154"/>
      <c r="O153" s="154"/>
      <c r="P153" s="155">
        <f>SUM(P154:P183)</f>
        <v>0</v>
      </c>
      <c r="Q153" s="154"/>
      <c r="R153" s="155">
        <f>SUM(R154:R183)</f>
        <v>0</v>
      </c>
      <c r="S153" s="154"/>
      <c r="T153" s="156">
        <f>SUM(T154:T183)</f>
        <v>0</v>
      </c>
      <c r="AR153" s="149" t="s">
        <v>86</v>
      </c>
      <c r="AT153" s="157" t="s">
        <v>77</v>
      </c>
      <c r="AU153" s="157" t="s">
        <v>86</v>
      </c>
      <c r="AY153" s="149" t="s">
        <v>153</v>
      </c>
      <c r="BK153" s="158">
        <f>SUM(BK154:BK183)</f>
        <v>0</v>
      </c>
    </row>
    <row r="154" spans="1:65" s="2" customFormat="1" ht="16.5" customHeight="1">
      <c r="A154" s="33"/>
      <c r="B154" s="161"/>
      <c r="C154" s="162" t="s">
        <v>284</v>
      </c>
      <c r="D154" s="162" t="s">
        <v>155</v>
      </c>
      <c r="E154" s="163" t="s">
        <v>3504</v>
      </c>
      <c r="F154" s="164" t="s">
        <v>3505</v>
      </c>
      <c r="G154" s="165" t="s">
        <v>358</v>
      </c>
      <c r="H154" s="166">
        <v>1</v>
      </c>
      <c r="I154" s="167"/>
      <c r="J154" s="168">
        <f t="shared" ref="J154:J183" si="20">ROUND(I154*H154,2)</f>
        <v>0</v>
      </c>
      <c r="K154" s="164" t="s">
        <v>1</v>
      </c>
      <c r="L154" s="34"/>
      <c r="M154" s="169" t="s">
        <v>1</v>
      </c>
      <c r="N154" s="170" t="s">
        <v>43</v>
      </c>
      <c r="O154" s="59"/>
      <c r="P154" s="171">
        <f t="shared" ref="P154:P183" si="21">O154*H154</f>
        <v>0</v>
      </c>
      <c r="Q154" s="171">
        <v>0</v>
      </c>
      <c r="R154" s="171">
        <f t="shared" ref="R154:R183" si="22">Q154*H154</f>
        <v>0</v>
      </c>
      <c r="S154" s="171">
        <v>0</v>
      </c>
      <c r="T154" s="172">
        <f t="shared" ref="T154:T183" si="23"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159</v>
      </c>
      <c r="AT154" s="173" t="s">
        <v>155</v>
      </c>
      <c r="AU154" s="173" t="s">
        <v>88</v>
      </c>
      <c r="AY154" s="18" t="s">
        <v>153</v>
      </c>
      <c r="BE154" s="174">
        <f t="shared" ref="BE154:BE183" si="24">IF(N154="základní",J154,0)</f>
        <v>0</v>
      </c>
      <c r="BF154" s="174">
        <f t="shared" ref="BF154:BF183" si="25">IF(N154="snížená",J154,0)</f>
        <v>0</v>
      </c>
      <c r="BG154" s="174">
        <f t="shared" ref="BG154:BG183" si="26">IF(N154="zákl. přenesená",J154,0)</f>
        <v>0</v>
      </c>
      <c r="BH154" s="174">
        <f t="shared" ref="BH154:BH183" si="27">IF(N154="sníž. přenesená",J154,0)</f>
        <v>0</v>
      </c>
      <c r="BI154" s="174">
        <f t="shared" ref="BI154:BI183" si="28">IF(N154="nulová",J154,0)</f>
        <v>0</v>
      </c>
      <c r="BJ154" s="18" t="s">
        <v>86</v>
      </c>
      <c r="BK154" s="174">
        <f t="shared" ref="BK154:BK183" si="29">ROUND(I154*H154,2)</f>
        <v>0</v>
      </c>
      <c r="BL154" s="18" t="s">
        <v>159</v>
      </c>
      <c r="BM154" s="173" t="s">
        <v>3506</v>
      </c>
    </row>
    <row r="155" spans="1:65" s="2" customFormat="1" ht="16.5" customHeight="1">
      <c r="A155" s="33"/>
      <c r="B155" s="161"/>
      <c r="C155" s="162" t="s">
        <v>290</v>
      </c>
      <c r="D155" s="162" t="s">
        <v>155</v>
      </c>
      <c r="E155" s="163" t="s">
        <v>3507</v>
      </c>
      <c r="F155" s="164" t="s">
        <v>3508</v>
      </c>
      <c r="G155" s="165" t="s">
        <v>358</v>
      </c>
      <c r="H155" s="166">
        <v>1</v>
      </c>
      <c r="I155" s="167"/>
      <c r="J155" s="168">
        <f t="shared" si="20"/>
        <v>0</v>
      </c>
      <c r="K155" s="164" t="s">
        <v>1</v>
      </c>
      <c r="L155" s="34"/>
      <c r="M155" s="169" t="s">
        <v>1</v>
      </c>
      <c r="N155" s="170" t="s">
        <v>43</v>
      </c>
      <c r="O155" s="59"/>
      <c r="P155" s="171">
        <f t="shared" si="21"/>
        <v>0</v>
      </c>
      <c r="Q155" s="171">
        <v>0</v>
      </c>
      <c r="R155" s="171">
        <f t="shared" si="22"/>
        <v>0</v>
      </c>
      <c r="S155" s="171">
        <v>0</v>
      </c>
      <c r="T155" s="172">
        <f t="shared" si="2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159</v>
      </c>
      <c r="AT155" s="173" t="s">
        <v>155</v>
      </c>
      <c r="AU155" s="173" t="s">
        <v>88</v>
      </c>
      <c r="AY155" s="18" t="s">
        <v>153</v>
      </c>
      <c r="BE155" s="174">
        <f t="shared" si="24"/>
        <v>0</v>
      </c>
      <c r="BF155" s="174">
        <f t="shared" si="25"/>
        <v>0</v>
      </c>
      <c r="BG155" s="174">
        <f t="shared" si="26"/>
        <v>0</v>
      </c>
      <c r="BH155" s="174">
        <f t="shared" si="27"/>
        <v>0</v>
      </c>
      <c r="BI155" s="174">
        <f t="shared" si="28"/>
        <v>0</v>
      </c>
      <c r="BJ155" s="18" t="s">
        <v>86</v>
      </c>
      <c r="BK155" s="174">
        <f t="shared" si="29"/>
        <v>0</v>
      </c>
      <c r="BL155" s="18" t="s">
        <v>159</v>
      </c>
      <c r="BM155" s="173" t="s">
        <v>3509</v>
      </c>
    </row>
    <row r="156" spans="1:65" s="2" customFormat="1" ht="16.5" customHeight="1">
      <c r="A156" s="33"/>
      <c r="B156" s="161"/>
      <c r="C156" s="162" t="s">
        <v>296</v>
      </c>
      <c r="D156" s="162" t="s">
        <v>155</v>
      </c>
      <c r="E156" s="163" t="s">
        <v>3510</v>
      </c>
      <c r="F156" s="164" t="s">
        <v>3511</v>
      </c>
      <c r="G156" s="165" t="s">
        <v>358</v>
      </c>
      <c r="H156" s="166">
        <v>14</v>
      </c>
      <c r="I156" s="167"/>
      <c r="J156" s="168">
        <f t="shared" si="20"/>
        <v>0</v>
      </c>
      <c r="K156" s="164" t="s">
        <v>1</v>
      </c>
      <c r="L156" s="34"/>
      <c r="M156" s="169" t="s">
        <v>1</v>
      </c>
      <c r="N156" s="170" t="s">
        <v>43</v>
      </c>
      <c r="O156" s="59"/>
      <c r="P156" s="171">
        <f t="shared" si="21"/>
        <v>0</v>
      </c>
      <c r="Q156" s="171">
        <v>0</v>
      </c>
      <c r="R156" s="171">
        <f t="shared" si="22"/>
        <v>0</v>
      </c>
      <c r="S156" s="171">
        <v>0</v>
      </c>
      <c r="T156" s="172">
        <f t="shared" si="2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159</v>
      </c>
      <c r="AT156" s="173" t="s">
        <v>155</v>
      </c>
      <c r="AU156" s="173" t="s">
        <v>88</v>
      </c>
      <c r="AY156" s="18" t="s">
        <v>153</v>
      </c>
      <c r="BE156" s="174">
        <f t="shared" si="24"/>
        <v>0</v>
      </c>
      <c r="BF156" s="174">
        <f t="shared" si="25"/>
        <v>0</v>
      </c>
      <c r="BG156" s="174">
        <f t="shared" si="26"/>
        <v>0</v>
      </c>
      <c r="BH156" s="174">
        <f t="shared" si="27"/>
        <v>0</v>
      </c>
      <c r="BI156" s="174">
        <f t="shared" si="28"/>
        <v>0</v>
      </c>
      <c r="BJ156" s="18" t="s">
        <v>86</v>
      </c>
      <c r="BK156" s="174">
        <f t="shared" si="29"/>
        <v>0</v>
      </c>
      <c r="BL156" s="18" t="s">
        <v>159</v>
      </c>
      <c r="BM156" s="173" t="s">
        <v>3512</v>
      </c>
    </row>
    <row r="157" spans="1:65" s="2" customFormat="1" ht="16.5" customHeight="1">
      <c r="A157" s="33"/>
      <c r="B157" s="161"/>
      <c r="C157" s="162" t="s">
        <v>302</v>
      </c>
      <c r="D157" s="162" t="s">
        <v>155</v>
      </c>
      <c r="E157" s="163" t="s">
        <v>3513</v>
      </c>
      <c r="F157" s="164" t="s">
        <v>3514</v>
      </c>
      <c r="G157" s="165" t="s">
        <v>416</v>
      </c>
      <c r="H157" s="166">
        <v>4</v>
      </c>
      <c r="I157" s="167"/>
      <c r="J157" s="168">
        <f t="shared" si="20"/>
        <v>0</v>
      </c>
      <c r="K157" s="164" t="s">
        <v>1</v>
      </c>
      <c r="L157" s="34"/>
      <c r="M157" s="169" t="s">
        <v>1</v>
      </c>
      <c r="N157" s="170" t="s">
        <v>43</v>
      </c>
      <c r="O157" s="59"/>
      <c r="P157" s="171">
        <f t="shared" si="21"/>
        <v>0</v>
      </c>
      <c r="Q157" s="171">
        <v>0</v>
      </c>
      <c r="R157" s="171">
        <f t="shared" si="22"/>
        <v>0</v>
      </c>
      <c r="S157" s="171">
        <v>0</v>
      </c>
      <c r="T157" s="172">
        <f t="shared" si="23"/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173" t="s">
        <v>159</v>
      </c>
      <c r="AT157" s="173" t="s">
        <v>155</v>
      </c>
      <c r="AU157" s="173" t="s">
        <v>88</v>
      </c>
      <c r="AY157" s="18" t="s">
        <v>153</v>
      </c>
      <c r="BE157" s="174">
        <f t="shared" si="24"/>
        <v>0</v>
      </c>
      <c r="BF157" s="174">
        <f t="shared" si="25"/>
        <v>0</v>
      </c>
      <c r="BG157" s="174">
        <f t="shared" si="26"/>
        <v>0</v>
      </c>
      <c r="BH157" s="174">
        <f t="shared" si="27"/>
        <v>0</v>
      </c>
      <c r="BI157" s="174">
        <f t="shared" si="28"/>
        <v>0</v>
      </c>
      <c r="BJ157" s="18" t="s">
        <v>86</v>
      </c>
      <c r="BK157" s="174">
        <f t="shared" si="29"/>
        <v>0</v>
      </c>
      <c r="BL157" s="18" t="s">
        <v>159</v>
      </c>
      <c r="BM157" s="173" t="s">
        <v>3515</v>
      </c>
    </row>
    <row r="158" spans="1:65" s="2" customFormat="1" ht="16.5" customHeight="1">
      <c r="A158" s="33"/>
      <c r="B158" s="161"/>
      <c r="C158" s="162" t="s">
        <v>447</v>
      </c>
      <c r="D158" s="162" t="s">
        <v>155</v>
      </c>
      <c r="E158" s="163" t="s">
        <v>3516</v>
      </c>
      <c r="F158" s="164" t="s">
        <v>3517</v>
      </c>
      <c r="G158" s="165" t="s">
        <v>416</v>
      </c>
      <c r="H158" s="166">
        <v>15</v>
      </c>
      <c r="I158" s="167"/>
      <c r="J158" s="168">
        <f t="shared" si="20"/>
        <v>0</v>
      </c>
      <c r="K158" s="164" t="s">
        <v>1</v>
      </c>
      <c r="L158" s="34"/>
      <c r="M158" s="169" t="s">
        <v>1</v>
      </c>
      <c r="N158" s="170" t="s">
        <v>43</v>
      </c>
      <c r="O158" s="59"/>
      <c r="P158" s="171">
        <f t="shared" si="21"/>
        <v>0</v>
      </c>
      <c r="Q158" s="171">
        <v>0</v>
      </c>
      <c r="R158" s="171">
        <f t="shared" si="22"/>
        <v>0</v>
      </c>
      <c r="S158" s="171">
        <v>0</v>
      </c>
      <c r="T158" s="172">
        <f t="shared" si="23"/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159</v>
      </c>
      <c r="AT158" s="173" t="s">
        <v>155</v>
      </c>
      <c r="AU158" s="173" t="s">
        <v>88</v>
      </c>
      <c r="AY158" s="18" t="s">
        <v>153</v>
      </c>
      <c r="BE158" s="174">
        <f t="shared" si="24"/>
        <v>0</v>
      </c>
      <c r="BF158" s="174">
        <f t="shared" si="25"/>
        <v>0</v>
      </c>
      <c r="BG158" s="174">
        <f t="shared" si="26"/>
        <v>0</v>
      </c>
      <c r="BH158" s="174">
        <f t="shared" si="27"/>
        <v>0</v>
      </c>
      <c r="BI158" s="174">
        <f t="shared" si="28"/>
        <v>0</v>
      </c>
      <c r="BJ158" s="18" t="s">
        <v>86</v>
      </c>
      <c r="BK158" s="174">
        <f t="shared" si="29"/>
        <v>0</v>
      </c>
      <c r="BL158" s="18" t="s">
        <v>159</v>
      </c>
      <c r="BM158" s="173" t="s">
        <v>3518</v>
      </c>
    </row>
    <row r="159" spans="1:65" s="2" customFormat="1" ht="16.5" customHeight="1">
      <c r="A159" s="33"/>
      <c r="B159" s="161"/>
      <c r="C159" s="162" t="s">
        <v>452</v>
      </c>
      <c r="D159" s="162" t="s">
        <v>155</v>
      </c>
      <c r="E159" s="163" t="s">
        <v>3519</v>
      </c>
      <c r="F159" s="164" t="s">
        <v>3520</v>
      </c>
      <c r="G159" s="165" t="s">
        <v>416</v>
      </c>
      <c r="H159" s="166">
        <v>42</v>
      </c>
      <c r="I159" s="167"/>
      <c r="J159" s="168">
        <f t="shared" si="20"/>
        <v>0</v>
      </c>
      <c r="K159" s="164" t="s">
        <v>1</v>
      </c>
      <c r="L159" s="34"/>
      <c r="M159" s="169" t="s">
        <v>1</v>
      </c>
      <c r="N159" s="170" t="s">
        <v>43</v>
      </c>
      <c r="O159" s="59"/>
      <c r="P159" s="171">
        <f t="shared" si="21"/>
        <v>0</v>
      </c>
      <c r="Q159" s="171">
        <v>0</v>
      </c>
      <c r="R159" s="171">
        <f t="shared" si="22"/>
        <v>0</v>
      </c>
      <c r="S159" s="171">
        <v>0</v>
      </c>
      <c r="T159" s="172">
        <f t="shared" si="23"/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159</v>
      </c>
      <c r="AT159" s="173" t="s">
        <v>155</v>
      </c>
      <c r="AU159" s="173" t="s">
        <v>88</v>
      </c>
      <c r="AY159" s="18" t="s">
        <v>153</v>
      </c>
      <c r="BE159" s="174">
        <f t="shared" si="24"/>
        <v>0</v>
      </c>
      <c r="BF159" s="174">
        <f t="shared" si="25"/>
        <v>0</v>
      </c>
      <c r="BG159" s="174">
        <f t="shared" si="26"/>
        <v>0</v>
      </c>
      <c r="BH159" s="174">
        <f t="shared" si="27"/>
        <v>0</v>
      </c>
      <c r="BI159" s="174">
        <f t="shared" si="28"/>
        <v>0</v>
      </c>
      <c r="BJ159" s="18" t="s">
        <v>86</v>
      </c>
      <c r="BK159" s="174">
        <f t="shared" si="29"/>
        <v>0</v>
      </c>
      <c r="BL159" s="18" t="s">
        <v>159</v>
      </c>
      <c r="BM159" s="173" t="s">
        <v>3521</v>
      </c>
    </row>
    <row r="160" spans="1:65" s="2" customFormat="1" ht="16.5" customHeight="1">
      <c r="A160" s="33"/>
      <c r="B160" s="161"/>
      <c r="C160" s="162" t="s">
        <v>458</v>
      </c>
      <c r="D160" s="162" t="s">
        <v>155</v>
      </c>
      <c r="E160" s="163" t="s">
        <v>3522</v>
      </c>
      <c r="F160" s="164" t="s">
        <v>3523</v>
      </c>
      <c r="G160" s="165" t="s">
        <v>416</v>
      </c>
      <c r="H160" s="166">
        <v>26</v>
      </c>
      <c r="I160" s="167"/>
      <c r="J160" s="168">
        <f t="shared" si="20"/>
        <v>0</v>
      </c>
      <c r="K160" s="164" t="s">
        <v>1</v>
      </c>
      <c r="L160" s="34"/>
      <c r="M160" s="169" t="s">
        <v>1</v>
      </c>
      <c r="N160" s="170" t="s">
        <v>43</v>
      </c>
      <c r="O160" s="59"/>
      <c r="P160" s="171">
        <f t="shared" si="21"/>
        <v>0</v>
      </c>
      <c r="Q160" s="171">
        <v>0</v>
      </c>
      <c r="R160" s="171">
        <f t="shared" si="22"/>
        <v>0</v>
      </c>
      <c r="S160" s="171">
        <v>0</v>
      </c>
      <c r="T160" s="172">
        <f t="shared" si="23"/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159</v>
      </c>
      <c r="AT160" s="173" t="s">
        <v>155</v>
      </c>
      <c r="AU160" s="173" t="s">
        <v>88</v>
      </c>
      <c r="AY160" s="18" t="s">
        <v>153</v>
      </c>
      <c r="BE160" s="174">
        <f t="shared" si="24"/>
        <v>0</v>
      </c>
      <c r="BF160" s="174">
        <f t="shared" si="25"/>
        <v>0</v>
      </c>
      <c r="BG160" s="174">
        <f t="shared" si="26"/>
        <v>0</v>
      </c>
      <c r="BH160" s="174">
        <f t="shared" si="27"/>
        <v>0</v>
      </c>
      <c r="BI160" s="174">
        <f t="shared" si="28"/>
        <v>0</v>
      </c>
      <c r="BJ160" s="18" t="s">
        <v>86</v>
      </c>
      <c r="BK160" s="174">
        <f t="shared" si="29"/>
        <v>0</v>
      </c>
      <c r="BL160" s="18" t="s">
        <v>159</v>
      </c>
      <c r="BM160" s="173" t="s">
        <v>3524</v>
      </c>
    </row>
    <row r="161" spans="1:65" s="2" customFormat="1" ht="16.5" customHeight="1">
      <c r="A161" s="33"/>
      <c r="B161" s="161"/>
      <c r="C161" s="162" t="s">
        <v>462</v>
      </c>
      <c r="D161" s="162" t="s">
        <v>155</v>
      </c>
      <c r="E161" s="163" t="s">
        <v>3525</v>
      </c>
      <c r="F161" s="164" t="s">
        <v>3526</v>
      </c>
      <c r="G161" s="165" t="s">
        <v>416</v>
      </c>
      <c r="H161" s="166">
        <v>75</v>
      </c>
      <c r="I161" s="167"/>
      <c r="J161" s="168">
        <f t="shared" si="20"/>
        <v>0</v>
      </c>
      <c r="K161" s="164" t="s">
        <v>1</v>
      </c>
      <c r="L161" s="34"/>
      <c r="M161" s="169" t="s">
        <v>1</v>
      </c>
      <c r="N161" s="170" t="s">
        <v>43</v>
      </c>
      <c r="O161" s="59"/>
      <c r="P161" s="171">
        <f t="shared" si="21"/>
        <v>0</v>
      </c>
      <c r="Q161" s="171">
        <v>0</v>
      </c>
      <c r="R161" s="171">
        <f t="shared" si="22"/>
        <v>0</v>
      </c>
      <c r="S161" s="171">
        <v>0</v>
      </c>
      <c r="T161" s="172">
        <f t="shared" si="23"/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173" t="s">
        <v>159</v>
      </c>
      <c r="AT161" s="173" t="s">
        <v>155</v>
      </c>
      <c r="AU161" s="173" t="s">
        <v>88</v>
      </c>
      <c r="AY161" s="18" t="s">
        <v>153</v>
      </c>
      <c r="BE161" s="174">
        <f t="shared" si="24"/>
        <v>0</v>
      </c>
      <c r="BF161" s="174">
        <f t="shared" si="25"/>
        <v>0</v>
      </c>
      <c r="BG161" s="174">
        <f t="shared" si="26"/>
        <v>0</v>
      </c>
      <c r="BH161" s="174">
        <f t="shared" si="27"/>
        <v>0</v>
      </c>
      <c r="BI161" s="174">
        <f t="shared" si="28"/>
        <v>0</v>
      </c>
      <c r="BJ161" s="18" t="s">
        <v>86</v>
      </c>
      <c r="BK161" s="174">
        <f t="shared" si="29"/>
        <v>0</v>
      </c>
      <c r="BL161" s="18" t="s">
        <v>159</v>
      </c>
      <c r="BM161" s="173" t="s">
        <v>3527</v>
      </c>
    </row>
    <row r="162" spans="1:65" s="2" customFormat="1" ht="16.5" customHeight="1">
      <c r="A162" s="33"/>
      <c r="B162" s="161"/>
      <c r="C162" s="162" t="s">
        <v>467</v>
      </c>
      <c r="D162" s="162" t="s">
        <v>155</v>
      </c>
      <c r="E162" s="163" t="s">
        <v>3528</v>
      </c>
      <c r="F162" s="164" t="s">
        <v>3529</v>
      </c>
      <c r="G162" s="165" t="s">
        <v>416</v>
      </c>
      <c r="H162" s="166">
        <v>2</v>
      </c>
      <c r="I162" s="167"/>
      <c r="J162" s="168">
        <f t="shared" si="20"/>
        <v>0</v>
      </c>
      <c r="K162" s="164" t="s">
        <v>1</v>
      </c>
      <c r="L162" s="34"/>
      <c r="M162" s="169" t="s">
        <v>1</v>
      </c>
      <c r="N162" s="170" t="s">
        <v>43</v>
      </c>
      <c r="O162" s="59"/>
      <c r="P162" s="171">
        <f t="shared" si="21"/>
        <v>0</v>
      </c>
      <c r="Q162" s="171">
        <v>0</v>
      </c>
      <c r="R162" s="171">
        <f t="shared" si="22"/>
        <v>0</v>
      </c>
      <c r="S162" s="171">
        <v>0</v>
      </c>
      <c r="T162" s="172">
        <f t="shared" si="23"/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173" t="s">
        <v>159</v>
      </c>
      <c r="AT162" s="173" t="s">
        <v>155</v>
      </c>
      <c r="AU162" s="173" t="s">
        <v>88</v>
      </c>
      <c r="AY162" s="18" t="s">
        <v>153</v>
      </c>
      <c r="BE162" s="174">
        <f t="shared" si="24"/>
        <v>0</v>
      </c>
      <c r="BF162" s="174">
        <f t="shared" si="25"/>
        <v>0</v>
      </c>
      <c r="BG162" s="174">
        <f t="shared" si="26"/>
        <v>0</v>
      </c>
      <c r="BH162" s="174">
        <f t="shared" si="27"/>
        <v>0</v>
      </c>
      <c r="BI162" s="174">
        <f t="shared" si="28"/>
        <v>0</v>
      </c>
      <c r="BJ162" s="18" t="s">
        <v>86</v>
      </c>
      <c r="BK162" s="174">
        <f t="shared" si="29"/>
        <v>0</v>
      </c>
      <c r="BL162" s="18" t="s">
        <v>159</v>
      </c>
      <c r="BM162" s="173" t="s">
        <v>3530</v>
      </c>
    </row>
    <row r="163" spans="1:65" s="2" customFormat="1" ht="16.5" customHeight="1">
      <c r="A163" s="33"/>
      <c r="B163" s="161"/>
      <c r="C163" s="162" t="s">
        <v>472</v>
      </c>
      <c r="D163" s="162" t="s">
        <v>155</v>
      </c>
      <c r="E163" s="163" t="s">
        <v>3531</v>
      </c>
      <c r="F163" s="164" t="s">
        <v>3532</v>
      </c>
      <c r="G163" s="165" t="s">
        <v>416</v>
      </c>
      <c r="H163" s="166">
        <v>62</v>
      </c>
      <c r="I163" s="167"/>
      <c r="J163" s="168">
        <f t="shared" si="20"/>
        <v>0</v>
      </c>
      <c r="K163" s="164" t="s">
        <v>1</v>
      </c>
      <c r="L163" s="34"/>
      <c r="M163" s="169" t="s">
        <v>1</v>
      </c>
      <c r="N163" s="170" t="s">
        <v>43</v>
      </c>
      <c r="O163" s="59"/>
      <c r="P163" s="171">
        <f t="shared" si="21"/>
        <v>0</v>
      </c>
      <c r="Q163" s="171">
        <v>0</v>
      </c>
      <c r="R163" s="171">
        <f t="shared" si="22"/>
        <v>0</v>
      </c>
      <c r="S163" s="171">
        <v>0</v>
      </c>
      <c r="T163" s="172">
        <f t="shared" si="23"/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173" t="s">
        <v>159</v>
      </c>
      <c r="AT163" s="173" t="s">
        <v>155</v>
      </c>
      <c r="AU163" s="173" t="s">
        <v>88</v>
      </c>
      <c r="AY163" s="18" t="s">
        <v>153</v>
      </c>
      <c r="BE163" s="174">
        <f t="shared" si="24"/>
        <v>0</v>
      </c>
      <c r="BF163" s="174">
        <f t="shared" si="25"/>
        <v>0</v>
      </c>
      <c r="BG163" s="174">
        <f t="shared" si="26"/>
        <v>0</v>
      </c>
      <c r="BH163" s="174">
        <f t="shared" si="27"/>
        <v>0</v>
      </c>
      <c r="BI163" s="174">
        <f t="shared" si="28"/>
        <v>0</v>
      </c>
      <c r="BJ163" s="18" t="s">
        <v>86</v>
      </c>
      <c r="BK163" s="174">
        <f t="shared" si="29"/>
        <v>0</v>
      </c>
      <c r="BL163" s="18" t="s">
        <v>159</v>
      </c>
      <c r="BM163" s="173" t="s">
        <v>3533</v>
      </c>
    </row>
    <row r="164" spans="1:65" s="2" customFormat="1" ht="16.5" customHeight="1">
      <c r="A164" s="33"/>
      <c r="B164" s="161"/>
      <c r="C164" s="162" t="s">
        <v>476</v>
      </c>
      <c r="D164" s="162" t="s">
        <v>155</v>
      </c>
      <c r="E164" s="163" t="s">
        <v>3534</v>
      </c>
      <c r="F164" s="164" t="s">
        <v>3535</v>
      </c>
      <c r="G164" s="165" t="s">
        <v>416</v>
      </c>
      <c r="H164" s="166">
        <v>30</v>
      </c>
      <c r="I164" s="167"/>
      <c r="J164" s="168">
        <f t="shared" si="20"/>
        <v>0</v>
      </c>
      <c r="K164" s="164" t="s">
        <v>1</v>
      </c>
      <c r="L164" s="34"/>
      <c r="M164" s="169" t="s">
        <v>1</v>
      </c>
      <c r="N164" s="170" t="s">
        <v>43</v>
      </c>
      <c r="O164" s="59"/>
      <c r="P164" s="171">
        <f t="shared" si="21"/>
        <v>0</v>
      </c>
      <c r="Q164" s="171">
        <v>0</v>
      </c>
      <c r="R164" s="171">
        <f t="shared" si="22"/>
        <v>0</v>
      </c>
      <c r="S164" s="171">
        <v>0</v>
      </c>
      <c r="T164" s="172">
        <f t="shared" si="23"/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159</v>
      </c>
      <c r="AT164" s="173" t="s">
        <v>155</v>
      </c>
      <c r="AU164" s="173" t="s">
        <v>88</v>
      </c>
      <c r="AY164" s="18" t="s">
        <v>153</v>
      </c>
      <c r="BE164" s="174">
        <f t="shared" si="24"/>
        <v>0</v>
      </c>
      <c r="BF164" s="174">
        <f t="shared" si="25"/>
        <v>0</v>
      </c>
      <c r="BG164" s="174">
        <f t="shared" si="26"/>
        <v>0</v>
      </c>
      <c r="BH164" s="174">
        <f t="shared" si="27"/>
        <v>0</v>
      </c>
      <c r="BI164" s="174">
        <f t="shared" si="28"/>
        <v>0</v>
      </c>
      <c r="BJ164" s="18" t="s">
        <v>86</v>
      </c>
      <c r="BK164" s="174">
        <f t="shared" si="29"/>
        <v>0</v>
      </c>
      <c r="BL164" s="18" t="s">
        <v>159</v>
      </c>
      <c r="BM164" s="173" t="s">
        <v>3536</v>
      </c>
    </row>
    <row r="165" spans="1:65" s="2" customFormat="1" ht="16.5" customHeight="1">
      <c r="A165" s="33"/>
      <c r="B165" s="161"/>
      <c r="C165" s="162" t="s">
        <v>482</v>
      </c>
      <c r="D165" s="162" t="s">
        <v>155</v>
      </c>
      <c r="E165" s="163" t="s">
        <v>3537</v>
      </c>
      <c r="F165" s="164" t="s">
        <v>3538</v>
      </c>
      <c r="G165" s="165" t="s">
        <v>358</v>
      </c>
      <c r="H165" s="166">
        <v>3</v>
      </c>
      <c r="I165" s="167"/>
      <c r="J165" s="168">
        <f t="shared" si="20"/>
        <v>0</v>
      </c>
      <c r="K165" s="164" t="s">
        <v>1</v>
      </c>
      <c r="L165" s="34"/>
      <c r="M165" s="169" t="s">
        <v>1</v>
      </c>
      <c r="N165" s="170" t="s">
        <v>43</v>
      </c>
      <c r="O165" s="59"/>
      <c r="P165" s="171">
        <f t="shared" si="21"/>
        <v>0</v>
      </c>
      <c r="Q165" s="171">
        <v>0</v>
      </c>
      <c r="R165" s="171">
        <f t="shared" si="22"/>
        <v>0</v>
      </c>
      <c r="S165" s="171">
        <v>0</v>
      </c>
      <c r="T165" s="172">
        <f t="shared" si="23"/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159</v>
      </c>
      <c r="AT165" s="173" t="s">
        <v>155</v>
      </c>
      <c r="AU165" s="173" t="s">
        <v>88</v>
      </c>
      <c r="AY165" s="18" t="s">
        <v>153</v>
      </c>
      <c r="BE165" s="174">
        <f t="shared" si="24"/>
        <v>0</v>
      </c>
      <c r="BF165" s="174">
        <f t="shared" si="25"/>
        <v>0</v>
      </c>
      <c r="BG165" s="174">
        <f t="shared" si="26"/>
        <v>0</v>
      </c>
      <c r="BH165" s="174">
        <f t="shared" si="27"/>
        <v>0</v>
      </c>
      <c r="BI165" s="174">
        <f t="shared" si="28"/>
        <v>0</v>
      </c>
      <c r="BJ165" s="18" t="s">
        <v>86</v>
      </c>
      <c r="BK165" s="174">
        <f t="shared" si="29"/>
        <v>0</v>
      </c>
      <c r="BL165" s="18" t="s">
        <v>159</v>
      </c>
      <c r="BM165" s="173" t="s">
        <v>3539</v>
      </c>
    </row>
    <row r="166" spans="1:65" s="2" customFormat="1" ht="16.5" customHeight="1">
      <c r="A166" s="33"/>
      <c r="B166" s="161"/>
      <c r="C166" s="162" t="s">
        <v>488</v>
      </c>
      <c r="D166" s="162" t="s">
        <v>155</v>
      </c>
      <c r="E166" s="163" t="s">
        <v>3540</v>
      </c>
      <c r="F166" s="164" t="s">
        <v>3541</v>
      </c>
      <c r="G166" s="165" t="s">
        <v>358</v>
      </c>
      <c r="H166" s="166">
        <v>14</v>
      </c>
      <c r="I166" s="167"/>
      <c r="J166" s="168">
        <f t="shared" si="20"/>
        <v>0</v>
      </c>
      <c r="K166" s="164" t="s">
        <v>1</v>
      </c>
      <c r="L166" s="34"/>
      <c r="M166" s="169" t="s">
        <v>1</v>
      </c>
      <c r="N166" s="170" t="s">
        <v>43</v>
      </c>
      <c r="O166" s="59"/>
      <c r="P166" s="171">
        <f t="shared" si="21"/>
        <v>0</v>
      </c>
      <c r="Q166" s="171">
        <v>0</v>
      </c>
      <c r="R166" s="171">
        <f t="shared" si="22"/>
        <v>0</v>
      </c>
      <c r="S166" s="171">
        <v>0</v>
      </c>
      <c r="T166" s="172">
        <f t="shared" si="23"/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173" t="s">
        <v>159</v>
      </c>
      <c r="AT166" s="173" t="s">
        <v>155</v>
      </c>
      <c r="AU166" s="173" t="s">
        <v>88</v>
      </c>
      <c r="AY166" s="18" t="s">
        <v>153</v>
      </c>
      <c r="BE166" s="174">
        <f t="shared" si="24"/>
        <v>0</v>
      </c>
      <c r="BF166" s="174">
        <f t="shared" si="25"/>
        <v>0</v>
      </c>
      <c r="BG166" s="174">
        <f t="shared" si="26"/>
        <v>0</v>
      </c>
      <c r="BH166" s="174">
        <f t="shared" si="27"/>
        <v>0</v>
      </c>
      <c r="BI166" s="174">
        <f t="shared" si="28"/>
        <v>0</v>
      </c>
      <c r="BJ166" s="18" t="s">
        <v>86</v>
      </c>
      <c r="BK166" s="174">
        <f t="shared" si="29"/>
        <v>0</v>
      </c>
      <c r="BL166" s="18" t="s">
        <v>159</v>
      </c>
      <c r="BM166" s="173" t="s">
        <v>3542</v>
      </c>
    </row>
    <row r="167" spans="1:65" s="2" customFormat="1" ht="16.5" customHeight="1">
      <c r="A167" s="33"/>
      <c r="B167" s="161"/>
      <c r="C167" s="162" t="s">
        <v>492</v>
      </c>
      <c r="D167" s="162" t="s">
        <v>155</v>
      </c>
      <c r="E167" s="163" t="s">
        <v>3543</v>
      </c>
      <c r="F167" s="164" t="s">
        <v>3544</v>
      </c>
      <c r="G167" s="165" t="s">
        <v>358</v>
      </c>
      <c r="H167" s="166">
        <v>11</v>
      </c>
      <c r="I167" s="167"/>
      <c r="J167" s="168">
        <f t="shared" si="20"/>
        <v>0</v>
      </c>
      <c r="K167" s="164" t="s">
        <v>1</v>
      </c>
      <c r="L167" s="34"/>
      <c r="M167" s="169" t="s">
        <v>1</v>
      </c>
      <c r="N167" s="170" t="s">
        <v>43</v>
      </c>
      <c r="O167" s="59"/>
      <c r="P167" s="171">
        <f t="shared" si="21"/>
        <v>0</v>
      </c>
      <c r="Q167" s="171">
        <v>0</v>
      </c>
      <c r="R167" s="171">
        <f t="shared" si="22"/>
        <v>0</v>
      </c>
      <c r="S167" s="171">
        <v>0</v>
      </c>
      <c r="T167" s="172">
        <f t="shared" si="23"/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173" t="s">
        <v>159</v>
      </c>
      <c r="AT167" s="173" t="s">
        <v>155</v>
      </c>
      <c r="AU167" s="173" t="s">
        <v>88</v>
      </c>
      <c r="AY167" s="18" t="s">
        <v>153</v>
      </c>
      <c r="BE167" s="174">
        <f t="shared" si="24"/>
        <v>0</v>
      </c>
      <c r="BF167" s="174">
        <f t="shared" si="25"/>
        <v>0</v>
      </c>
      <c r="BG167" s="174">
        <f t="shared" si="26"/>
        <v>0</v>
      </c>
      <c r="BH167" s="174">
        <f t="shared" si="27"/>
        <v>0</v>
      </c>
      <c r="BI167" s="174">
        <f t="shared" si="28"/>
        <v>0</v>
      </c>
      <c r="BJ167" s="18" t="s">
        <v>86</v>
      </c>
      <c r="BK167" s="174">
        <f t="shared" si="29"/>
        <v>0</v>
      </c>
      <c r="BL167" s="18" t="s">
        <v>159</v>
      </c>
      <c r="BM167" s="173" t="s">
        <v>3545</v>
      </c>
    </row>
    <row r="168" spans="1:65" s="2" customFormat="1" ht="16.5" customHeight="1">
      <c r="A168" s="33"/>
      <c r="B168" s="161"/>
      <c r="C168" s="162" t="s">
        <v>496</v>
      </c>
      <c r="D168" s="162" t="s">
        <v>155</v>
      </c>
      <c r="E168" s="163" t="s">
        <v>3546</v>
      </c>
      <c r="F168" s="164" t="s">
        <v>3547</v>
      </c>
      <c r="G168" s="165" t="s">
        <v>358</v>
      </c>
      <c r="H168" s="166">
        <v>3</v>
      </c>
      <c r="I168" s="167"/>
      <c r="J168" s="168">
        <f t="shared" si="20"/>
        <v>0</v>
      </c>
      <c r="K168" s="164" t="s">
        <v>1</v>
      </c>
      <c r="L168" s="34"/>
      <c r="M168" s="169" t="s">
        <v>1</v>
      </c>
      <c r="N168" s="170" t="s">
        <v>43</v>
      </c>
      <c r="O168" s="59"/>
      <c r="P168" s="171">
        <f t="shared" si="21"/>
        <v>0</v>
      </c>
      <c r="Q168" s="171">
        <v>0</v>
      </c>
      <c r="R168" s="171">
        <f t="shared" si="22"/>
        <v>0</v>
      </c>
      <c r="S168" s="171">
        <v>0</v>
      </c>
      <c r="T168" s="172">
        <f t="shared" si="23"/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159</v>
      </c>
      <c r="AT168" s="173" t="s">
        <v>155</v>
      </c>
      <c r="AU168" s="173" t="s">
        <v>88</v>
      </c>
      <c r="AY168" s="18" t="s">
        <v>153</v>
      </c>
      <c r="BE168" s="174">
        <f t="shared" si="24"/>
        <v>0</v>
      </c>
      <c r="BF168" s="174">
        <f t="shared" si="25"/>
        <v>0</v>
      </c>
      <c r="BG168" s="174">
        <f t="shared" si="26"/>
        <v>0</v>
      </c>
      <c r="BH168" s="174">
        <f t="shared" si="27"/>
        <v>0</v>
      </c>
      <c r="BI168" s="174">
        <f t="shared" si="28"/>
        <v>0</v>
      </c>
      <c r="BJ168" s="18" t="s">
        <v>86</v>
      </c>
      <c r="BK168" s="174">
        <f t="shared" si="29"/>
        <v>0</v>
      </c>
      <c r="BL168" s="18" t="s">
        <v>159</v>
      </c>
      <c r="BM168" s="173" t="s">
        <v>3548</v>
      </c>
    </row>
    <row r="169" spans="1:65" s="2" customFormat="1" ht="16.5" customHeight="1">
      <c r="A169" s="33"/>
      <c r="B169" s="161"/>
      <c r="C169" s="162" t="s">
        <v>502</v>
      </c>
      <c r="D169" s="162" t="s">
        <v>155</v>
      </c>
      <c r="E169" s="163" t="s">
        <v>3549</v>
      </c>
      <c r="F169" s="164" t="s">
        <v>3550</v>
      </c>
      <c r="G169" s="165" t="s">
        <v>358</v>
      </c>
      <c r="H169" s="166">
        <v>19</v>
      </c>
      <c r="I169" s="167"/>
      <c r="J169" s="168">
        <f t="shared" si="20"/>
        <v>0</v>
      </c>
      <c r="K169" s="164" t="s">
        <v>1</v>
      </c>
      <c r="L169" s="34"/>
      <c r="M169" s="169" t="s">
        <v>1</v>
      </c>
      <c r="N169" s="170" t="s">
        <v>43</v>
      </c>
      <c r="O169" s="59"/>
      <c r="P169" s="171">
        <f t="shared" si="21"/>
        <v>0</v>
      </c>
      <c r="Q169" s="171">
        <v>0</v>
      </c>
      <c r="R169" s="171">
        <f t="shared" si="22"/>
        <v>0</v>
      </c>
      <c r="S169" s="171">
        <v>0</v>
      </c>
      <c r="T169" s="172">
        <f t="shared" si="23"/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159</v>
      </c>
      <c r="AT169" s="173" t="s">
        <v>155</v>
      </c>
      <c r="AU169" s="173" t="s">
        <v>88</v>
      </c>
      <c r="AY169" s="18" t="s">
        <v>153</v>
      </c>
      <c r="BE169" s="174">
        <f t="shared" si="24"/>
        <v>0</v>
      </c>
      <c r="BF169" s="174">
        <f t="shared" si="25"/>
        <v>0</v>
      </c>
      <c r="BG169" s="174">
        <f t="shared" si="26"/>
        <v>0</v>
      </c>
      <c r="BH169" s="174">
        <f t="shared" si="27"/>
        <v>0</v>
      </c>
      <c r="BI169" s="174">
        <f t="shared" si="28"/>
        <v>0</v>
      </c>
      <c r="BJ169" s="18" t="s">
        <v>86</v>
      </c>
      <c r="BK169" s="174">
        <f t="shared" si="29"/>
        <v>0</v>
      </c>
      <c r="BL169" s="18" t="s">
        <v>159</v>
      </c>
      <c r="BM169" s="173" t="s">
        <v>3551</v>
      </c>
    </row>
    <row r="170" spans="1:65" s="2" customFormat="1" ht="24" customHeight="1">
      <c r="A170" s="33"/>
      <c r="B170" s="161"/>
      <c r="C170" s="162" t="s">
        <v>507</v>
      </c>
      <c r="D170" s="162" t="s">
        <v>155</v>
      </c>
      <c r="E170" s="163" t="s">
        <v>3552</v>
      </c>
      <c r="F170" s="164" t="s">
        <v>3553</v>
      </c>
      <c r="G170" s="165" t="s">
        <v>358</v>
      </c>
      <c r="H170" s="166">
        <v>5</v>
      </c>
      <c r="I170" s="167"/>
      <c r="J170" s="168">
        <f t="shared" si="20"/>
        <v>0</v>
      </c>
      <c r="K170" s="164" t="s">
        <v>1</v>
      </c>
      <c r="L170" s="34"/>
      <c r="M170" s="169" t="s">
        <v>1</v>
      </c>
      <c r="N170" s="170" t="s">
        <v>43</v>
      </c>
      <c r="O170" s="59"/>
      <c r="P170" s="171">
        <f t="shared" si="21"/>
        <v>0</v>
      </c>
      <c r="Q170" s="171">
        <v>0</v>
      </c>
      <c r="R170" s="171">
        <f t="shared" si="22"/>
        <v>0</v>
      </c>
      <c r="S170" s="171">
        <v>0</v>
      </c>
      <c r="T170" s="172">
        <f t="shared" si="23"/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159</v>
      </c>
      <c r="AT170" s="173" t="s">
        <v>155</v>
      </c>
      <c r="AU170" s="173" t="s">
        <v>88</v>
      </c>
      <c r="AY170" s="18" t="s">
        <v>153</v>
      </c>
      <c r="BE170" s="174">
        <f t="shared" si="24"/>
        <v>0</v>
      </c>
      <c r="BF170" s="174">
        <f t="shared" si="25"/>
        <v>0</v>
      </c>
      <c r="BG170" s="174">
        <f t="shared" si="26"/>
        <v>0</v>
      </c>
      <c r="BH170" s="174">
        <f t="shared" si="27"/>
        <v>0</v>
      </c>
      <c r="BI170" s="174">
        <f t="shared" si="28"/>
        <v>0</v>
      </c>
      <c r="BJ170" s="18" t="s">
        <v>86</v>
      </c>
      <c r="BK170" s="174">
        <f t="shared" si="29"/>
        <v>0</v>
      </c>
      <c r="BL170" s="18" t="s">
        <v>159</v>
      </c>
      <c r="BM170" s="173" t="s">
        <v>3554</v>
      </c>
    </row>
    <row r="171" spans="1:65" s="2" customFormat="1" ht="24" customHeight="1">
      <c r="A171" s="33"/>
      <c r="B171" s="161"/>
      <c r="C171" s="162" t="s">
        <v>511</v>
      </c>
      <c r="D171" s="162" t="s">
        <v>155</v>
      </c>
      <c r="E171" s="163" t="s">
        <v>3555</v>
      </c>
      <c r="F171" s="164" t="s">
        <v>3556</v>
      </c>
      <c r="G171" s="165" t="s">
        <v>358</v>
      </c>
      <c r="H171" s="166">
        <v>3</v>
      </c>
      <c r="I171" s="167"/>
      <c r="J171" s="168">
        <f t="shared" si="20"/>
        <v>0</v>
      </c>
      <c r="K171" s="164" t="s">
        <v>1</v>
      </c>
      <c r="L171" s="34"/>
      <c r="M171" s="169" t="s">
        <v>1</v>
      </c>
      <c r="N171" s="170" t="s">
        <v>43</v>
      </c>
      <c r="O171" s="59"/>
      <c r="P171" s="171">
        <f t="shared" si="21"/>
        <v>0</v>
      </c>
      <c r="Q171" s="171">
        <v>0</v>
      </c>
      <c r="R171" s="171">
        <f t="shared" si="22"/>
        <v>0</v>
      </c>
      <c r="S171" s="171">
        <v>0</v>
      </c>
      <c r="T171" s="172">
        <f t="shared" si="23"/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173" t="s">
        <v>159</v>
      </c>
      <c r="AT171" s="173" t="s">
        <v>155</v>
      </c>
      <c r="AU171" s="173" t="s">
        <v>88</v>
      </c>
      <c r="AY171" s="18" t="s">
        <v>153</v>
      </c>
      <c r="BE171" s="174">
        <f t="shared" si="24"/>
        <v>0</v>
      </c>
      <c r="BF171" s="174">
        <f t="shared" si="25"/>
        <v>0</v>
      </c>
      <c r="BG171" s="174">
        <f t="shared" si="26"/>
        <v>0</v>
      </c>
      <c r="BH171" s="174">
        <f t="shared" si="27"/>
        <v>0</v>
      </c>
      <c r="BI171" s="174">
        <f t="shared" si="28"/>
        <v>0</v>
      </c>
      <c r="BJ171" s="18" t="s">
        <v>86</v>
      </c>
      <c r="BK171" s="174">
        <f t="shared" si="29"/>
        <v>0</v>
      </c>
      <c r="BL171" s="18" t="s">
        <v>159</v>
      </c>
      <c r="BM171" s="173" t="s">
        <v>3557</v>
      </c>
    </row>
    <row r="172" spans="1:65" s="2" customFormat="1" ht="24" customHeight="1">
      <c r="A172" s="33"/>
      <c r="B172" s="161"/>
      <c r="C172" s="162" t="s">
        <v>517</v>
      </c>
      <c r="D172" s="162" t="s">
        <v>155</v>
      </c>
      <c r="E172" s="163" t="s">
        <v>3558</v>
      </c>
      <c r="F172" s="164" t="s">
        <v>3559</v>
      </c>
      <c r="G172" s="165" t="s">
        <v>358</v>
      </c>
      <c r="H172" s="166">
        <v>1</v>
      </c>
      <c r="I172" s="167"/>
      <c r="J172" s="168">
        <f t="shared" si="20"/>
        <v>0</v>
      </c>
      <c r="K172" s="164" t="s">
        <v>1</v>
      </c>
      <c r="L172" s="34"/>
      <c r="M172" s="169" t="s">
        <v>1</v>
      </c>
      <c r="N172" s="170" t="s">
        <v>43</v>
      </c>
      <c r="O172" s="59"/>
      <c r="P172" s="171">
        <f t="shared" si="21"/>
        <v>0</v>
      </c>
      <c r="Q172" s="171">
        <v>0</v>
      </c>
      <c r="R172" s="171">
        <f t="shared" si="22"/>
        <v>0</v>
      </c>
      <c r="S172" s="171">
        <v>0</v>
      </c>
      <c r="T172" s="172">
        <f t="shared" si="23"/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159</v>
      </c>
      <c r="AT172" s="173" t="s">
        <v>155</v>
      </c>
      <c r="AU172" s="173" t="s">
        <v>88</v>
      </c>
      <c r="AY172" s="18" t="s">
        <v>153</v>
      </c>
      <c r="BE172" s="174">
        <f t="shared" si="24"/>
        <v>0</v>
      </c>
      <c r="BF172" s="174">
        <f t="shared" si="25"/>
        <v>0</v>
      </c>
      <c r="BG172" s="174">
        <f t="shared" si="26"/>
        <v>0</v>
      </c>
      <c r="BH172" s="174">
        <f t="shared" si="27"/>
        <v>0</v>
      </c>
      <c r="BI172" s="174">
        <f t="shared" si="28"/>
        <v>0</v>
      </c>
      <c r="BJ172" s="18" t="s">
        <v>86</v>
      </c>
      <c r="BK172" s="174">
        <f t="shared" si="29"/>
        <v>0</v>
      </c>
      <c r="BL172" s="18" t="s">
        <v>159</v>
      </c>
      <c r="BM172" s="173" t="s">
        <v>3560</v>
      </c>
    </row>
    <row r="173" spans="1:65" s="2" customFormat="1" ht="24" customHeight="1">
      <c r="A173" s="33"/>
      <c r="B173" s="161"/>
      <c r="C173" s="162" t="s">
        <v>521</v>
      </c>
      <c r="D173" s="162" t="s">
        <v>155</v>
      </c>
      <c r="E173" s="163" t="s">
        <v>3561</v>
      </c>
      <c r="F173" s="164" t="s">
        <v>3562</v>
      </c>
      <c r="G173" s="165" t="s">
        <v>358</v>
      </c>
      <c r="H173" s="166">
        <v>6</v>
      </c>
      <c r="I173" s="167"/>
      <c r="J173" s="168">
        <f t="shared" si="20"/>
        <v>0</v>
      </c>
      <c r="K173" s="164" t="s">
        <v>1</v>
      </c>
      <c r="L173" s="34"/>
      <c r="M173" s="169" t="s">
        <v>1</v>
      </c>
      <c r="N173" s="170" t="s">
        <v>43</v>
      </c>
      <c r="O173" s="59"/>
      <c r="P173" s="171">
        <f t="shared" si="21"/>
        <v>0</v>
      </c>
      <c r="Q173" s="171">
        <v>0</v>
      </c>
      <c r="R173" s="171">
        <f t="shared" si="22"/>
        <v>0</v>
      </c>
      <c r="S173" s="171">
        <v>0</v>
      </c>
      <c r="T173" s="172">
        <f t="shared" si="23"/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159</v>
      </c>
      <c r="AT173" s="173" t="s">
        <v>155</v>
      </c>
      <c r="AU173" s="173" t="s">
        <v>88</v>
      </c>
      <c r="AY173" s="18" t="s">
        <v>153</v>
      </c>
      <c r="BE173" s="174">
        <f t="shared" si="24"/>
        <v>0</v>
      </c>
      <c r="BF173" s="174">
        <f t="shared" si="25"/>
        <v>0</v>
      </c>
      <c r="BG173" s="174">
        <f t="shared" si="26"/>
        <v>0</v>
      </c>
      <c r="BH173" s="174">
        <f t="shared" si="27"/>
        <v>0</v>
      </c>
      <c r="BI173" s="174">
        <f t="shared" si="28"/>
        <v>0</v>
      </c>
      <c r="BJ173" s="18" t="s">
        <v>86</v>
      </c>
      <c r="BK173" s="174">
        <f t="shared" si="29"/>
        <v>0</v>
      </c>
      <c r="BL173" s="18" t="s">
        <v>159</v>
      </c>
      <c r="BM173" s="173" t="s">
        <v>3563</v>
      </c>
    </row>
    <row r="174" spans="1:65" s="2" customFormat="1" ht="16.5" customHeight="1">
      <c r="A174" s="33"/>
      <c r="B174" s="161"/>
      <c r="C174" s="162" t="s">
        <v>743</v>
      </c>
      <c r="D174" s="162" t="s">
        <v>155</v>
      </c>
      <c r="E174" s="163" t="s">
        <v>3564</v>
      </c>
      <c r="F174" s="164" t="s">
        <v>3565</v>
      </c>
      <c r="G174" s="165" t="s">
        <v>416</v>
      </c>
      <c r="H174" s="166">
        <v>226</v>
      </c>
      <c r="I174" s="167"/>
      <c r="J174" s="168">
        <f t="shared" si="20"/>
        <v>0</v>
      </c>
      <c r="K174" s="164" t="s">
        <v>1</v>
      </c>
      <c r="L174" s="34"/>
      <c r="M174" s="169" t="s">
        <v>1</v>
      </c>
      <c r="N174" s="170" t="s">
        <v>43</v>
      </c>
      <c r="O174" s="59"/>
      <c r="P174" s="171">
        <f t="shared" si="21"/>
        <v>0</v>
      </c>
      <c r="Q174" s="171">
        <v>0</v>
      </c>
      <c r="R174" s="171">
        <f t="shared" si="22"/>
        <v>0</v>
      </c>
      <c r="S174" s="171">
        <v>0</v>
      </c>
      <c r="T174" s="172">
        <f t="shared" si="23"/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173" t="s">
        <v>159</v>
      </c>
      <c r="AT174" s="173" t="s">
        <v>155</v>
      </c>
      <c r="AU174" s="173" t="s">
        <v>88</v>
      </c>
      <c r="AY174" s="18" t="s">
        <v>153</v>
      </c>
      <c r="BE174" s="174">
        <f t="shared" si="24"/>
        <v>0</v>
      </c>
      <c r="BF174" s="174">
        <f t="shared" si="25"/>
        <v>0</v>
      </c>
      <c r="BG174" s="174">
        <f t="shared" si="26"/>
        <v>0</v>
      </c>
      <c r="BH174" s="174">
        <f t="shared" si="27"/>
        <v>0</v>
      </c>
      <c r="BI174" s="174">
        <f t="shared" si="28"/>
        <v>0</v>
      </c>
      <c r="BJ174" s="18" t="s">
        <v>86</v>
      </c>
      <c r="BK174" s="174">
        <f t="shared" si="29"/>
        <v>0</v>
      </c>
      <c r="BL174" s="18" t="s">
        <v>159</v>
      </c>
      <c r="BM174" s="173" t="s">
        <v>3566</v>
      </c>
    </row>
    <row r="175" spans="1:65" s="2" customFormat="1" ht="16.5" customHeight="1">
      <c r="A175" s="33"/>
      <c r="B175" s="161"/>
      <c r="C175" s="162" t="s">
        <v>747</v>
      </c>
      <c r="D175" s="162" t="s">
        <v>155</v>
      </c>
      <c r="E175" s="163" t="s">
        <v>3567</v>
      </c>
      <c r="F175" s="164" t="s">
        <v>3568</v>
      </c>
      <c r="G175" s="165" t="s">
        <v>416</v>
      </c>
      <c r="H175" s="166">
        <v>30</v>
      </c>
      <c r="I175" s="167"/>
      <c r="J175" s="168">
        <f t="shared" si="20"/>
        <v>0</v>
      </c>
      <c r="K175" s="164" t="s">
        <v>1</v>
      </c>
      <c r="L175" s="34"/>
      <c r="M175" s="169" t="s">
        <v>1</v>
      </c>
      <c r="N175" s="170" t="s">
        <v>43</v>
      </c>
      <c r="O175" s="59"/>
      <c r="P175" s="171">
        <f t="shared" si="21"/>
        <v>0</v>
      </c>
      <c r="Q175" s="171">
        <v>0</v>
      </c>
      <c r="R175" s="171">
        <f t="shared" si="22"/>
        <v>0</v>
      </c>
      <c r="S175" s="171">
        <v>0</v>
      </c>
      <c r="T175" s="172">
        <f t="shared" si="23"/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173" t="s">
        <v>159</v>
      </c>
      <c r="AT175" s="173" t="s">
        <v>155</v>
      </c>
      <c r="AU175" s="173" t="s">
        <v>88</v>
      </c>
      <c r="AY175" s="18" t="s">
        <v>153</v>
      </c>
      <c r="BE175" s="174">
        <f t="shared" si="24"/>
        <v>0</v>
      </c>
      <c r="BF175" s="174">
        <f t="shared" si="25"/>
        <v>0</v>
      </c>
      <c r="BG175" s="174">
        <f t="shared" si="26"/>
        <v>0</v>
      </c>
      <c r="BH175" s="174">
        <f t="shared" si="27"/>
        <v>0</v>
      </c>
      <c r="BI175" s="174">
        <f t="shared" si="28"/>
        <v>0</v>
      </c>
      <c r="BJ175" s="18" t="s">
        <v>86</v>
      </c>
      <c r="BK175" s="174">
        <f t="shared" si="29"/>
        <v>0</v>
      </c>
      <c r="BL175" s="18" t="s">
        <v>159</v>
      </c>
      <c r="BM175" s="173" t="s">
        <v>3569</v>
      </c>
    </row>
    <row r="176" spans="1:65" s="2" customFormat="1" ht="24" customHeight="1">
      <c r="A176" s="33"/>
      <c r="B176" s="161"/>
      <c r="C176" s="162" t="s">
        <v>751</v>
      </c>
      <c r="D176" s="162" t="s">
        <v>155</v>
      </c>
      <c r="E176" s="163" t="s">
        <v>3570</v>
      </c>
      <c r="F176" s="164" t="s">
        <v>3571</v>
      </c>
      <c r="G176" s="165" t="s">
        <v>358</v>
      </c>
      <c r="H176" s="166">
        <v>3</v>
      </c>
      <c r="I176" s="167"/>
      <c r="J176" s="168">
        <f t="shared" si="20"/>
        <v>0</v>
      </c>
      <c r="K176" s="164" t="s">
        <v>1</v>
      </c>
      <c r="L176" s="34"/>
      <c r="M176" s="169" t="s">
        <v>1</v>
      </c>
      <c r="N176" s="170" t="s">
        <v>43</v>
      </c>
      <c r="O176" s="59"/>
      <c r="P176" s="171">
        <f t="shared" si="21"/>
        <v>0</v>
      </c>
      <c r="Q176" s="171">
        <v>0</v>
      </c>
      <c r="R176" s="171">
        <f t="shared" si="22"/>
        <v>0</v>
      </c>
      <c r="S176" s="171">
        <v>0</v>
      </c>
      <c r="T176" s="172">
        <f t="shared" si="23"/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159</v>
      </c>
      <c r="AT176" s="173" t="s">
        <v>155</v>
      </c>
      <c r="AU176" s="173" t="s">
        <v>88</v>
      </c>
      <c r="AY176" s="18" t="s">
        <v>153</v>
      </c>
      <c r="BE176" s="174">
        <f t="shared" si="24"/>
        <v>0</v>
      </c>
      <c r="BF176" s="174">
        <f t="shared" si="25"/>
        <v>0</v>
      </c>
      <c r="BG176" s="174">
        <f t="shared" si="26"/>
        <v>0</v>
      </c>
      <c r="BH176" s="174">
        <f t="shared" si="27"/>
        <v>0</v>
      </c>
      <c r="BI176" s="174">
        <f t="shared" si="28"/>
        <v>0</v>
      </c>
      <c r="BJ176" s="18" t="s">
        <v>86</v>
      </c>
      <c r="BK176" s="174">
        <f t="shared" si="29"/>
        <v>0</v>
      </c>
      <c r="BL176" s="18" t="s">
        <v>159</v>
      </c>
      <c r="BM176" s="173" t="s">
        <v>3572</v>
      </c>
    </row>
    <row r="177" spans="1:65" s="2" customFormat="1" ht="16.5" customHeight="1">
      <c r="A177" s="33"/>
      <c r="B177" s="161"/>
      <c r="C177" s="162" t="s">
        <v>14</v>
      </c>
      <c r="D177" s="162" t="s">
        <v>155</v>
      </c>
      <c r="E177" s="163" t="s">
        <v>3573</v>
      </c>
      <c r="F177" s="164" t="s">
        <v>3574</v>
      </c>
      <c r="G177" s="165" t="s">
        <v>358</v>
      </c>
      <c r="H177" s="166">
        <v>1</v>
      </c>
      <c r="I177" s="167"/>
      <c r="J177" s="168">
        <f t="shared" si="20"/>
        <v>0</v>
      </c>
      <c r="K177" s="164" t="s">
        <v>1</v>
      </c>
      <c r="L177" s="34"/>
      <c r="M177" s="169" t="s">
        <v>1</v>
      </c>
      <c r="N177" s="170" t="s">
        <v>43</v>
      </c>
      <c r="O177" s="59"/>
      <c r="P177" s="171">
        <f t="shared" si="21"/>
        <v>0</v>
      </c>
      <c r="Q177" s="171">
        <v>0</v>
      </c>
      <c r="R177" s="171">
        <f t="shared" si="22"/>
        <v>0</v>
      </c>
      <c r="S177" s="171">
        <v>0</v>
      </c>
      <c r="T177" s="172">
        <f t="shared" si="23"/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173" t="s">
        <v>159</v>
      </c>
      <c r="AT177" s="173" t="s">
        <v>155</v>
      </c>
      <c r="AU177" s="173" t="s">
        <v>88</v>
      </c>
      <c r="AY177" s="18" t="s">
        <v>153</v>
      </c>
      <c r="BE177" s="174">
        <f t="shared" si="24"/>
        <v>0</v>
      </c>
      <c r="BF177" s="174">
        <f t="shared" si="25"/>
        <v>0</v>
      </c>
      <c r="BG177" s="174">
        <f t="shared" si="26"/>
        <v>0</v>
      </c>
      <c r="BH177" s="174">
        <f t="shared" si="27"/>
        <v>0</v>
      </c>
      <c r="BI177" s="174">
        <f t="shared" si="28"/>
        <v>0</v>
      </c>
      <c r="BJ177" s="18" t="s">
        <v>86</v>
      </c>
      <c r="BK177" s="174">
        <f t="shared" si="29"/>
        <v>0</v>
      </c>
      <c r="BL177" s="18" t="s">
        <v>159</v>
      </c>
      <c r="BM177" s="173" t="s">
        <v>3575</v>
      </c>
    </row>
    <row r="178" spans="1:65" s="2" customFormat="1" ht="16.5" customHeight="1">
      <c r="A178" s="33"/>
      <c r="B178" s="161"/>
      <c r="C178" s="162" t="s">
        <v>760</v>
      </c>
      <c r="D178" s="162" t="s">
        <v>155</v>
      </c>
      <c r="E178" s="163" t="s">
        <v>3576</v>
      </c>
      <c r="F178" s="164" t="s">
        <v>3577</v>
      </c>
      <c r="G178" s="165" t="s">
        <v>358</v>
      </c>
      <c r="H178" s="166">
        <v>6</v>
      </c>
      <c r="I178" s="167"/>
      <c r="J178" s="168">
        <f t="shared" si="20"/>
        <v>0</v>
      </c>
      <c r="K178" s="164" t="s">
        <v>1</v>
      </c>
      <c r="L178" s="34"/>
      <c r="M178" s="169" t="s">
        <v>1</v>
      </c>
      <c r="N178" s="170" t="s">
        <v>43</v>
      </c>
      <c r="O178" s="59"/>
      <c r="P178" s="171">
        <f t="shared" si="21"/>
        <v>0</v>
      </c>
      <c r="Q178" s="171">
        <v>0</v>
      </c>
      <c r="R178" s="171">
        <f t="shared" si="22"/>
        <v>0</v>
      </c>
      <c r="S178" s="171">
        <v>0</v>
      </c>
      <c r="T178" s="172">
        <f t="shared" si="23"/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173" t="s">
        <v>159</v>
      </c>
      <c r="AT178" s="173" t="s">
        <v>155</v>
      </c>
      <c r="AU178" s="173" t="s">
        <v>88</v>
      </c>
      <c r="AY178" s="18" t="s">
        <v>153</v>
      </c>
      <c r="BE178" s="174">
        <f t="shared" si="24"/>
        <v>0</v>
      </c>
      <c r="BF178" s="174">
        <f t="shared" si="25"/>
        <v>0</v>
      </c>
      <c r="BG178" s="174">
        <f t="shared" si="26"/>
        <v>0</v>
      </c>
      <c r="BH178" s="174">
        <f t="shared" si="27"/>
        <v>0</v>
      </c>
      <c r="BI178" s="174">
        <f t="shared" si="28"/>
        <v>0</v>
      </c>
      <c r="BJ178" s="18" t="s">
        <v>86</v>
      </c>
      <c r="BK178" s="174">
        <f t="shared" si="29"/>
        <v>0</v>
      </c>
      <c r="BL178" s="18" t="s">
        <v>159</v>
      </c>
      <c r="BM178" s="173" t="s">
        <v>3578</v>
      </c>
    </row>
    <row r="179" spans="1:65" s="2" customFormat="1" ht="24" customHeight="1">
      <c r="A179" s="33"/>
      <c r="B179" s="161"/>
      <c r="C179" s="162" t="s">
        <v>764</v>
      </c>
      <c r="D179" s="162" t="s">
        <v>155</v>
      </c>
      <c r="E179" s="163" t="s">
        <v>3579</v>
      </c>
      <c r="F179" s="164" t="s">
        <v>3580</v>
      </c>
      <c r="G179" s="165" t="s">
        <v>358</v>
      </c>
      <c r="H179" s="166">
        <v>1</v>
      </c>
      <c r="I179" s="167"/>
      <c r="J179" s="168">
        <f t="shared" si="20"/>
        <v>0</v>
      </c>
      <c r="K179" s="164" t="s">
        <v>1</v>
      </c>
      <c r="L179" s="34"/>
      <c r="M179" s="169" t="s">
        <v>1</v>
      </c>
      <c r="N179" s="170" t="s">
        <v>43</v>
      </c>
      <c r="O179" s="59"/>
      <c r="P179" s="171">
        <f t="shared" si="21"/>
        <v>0</v>
      </c>
      <c r="Q179" s="171">
        <v>0</v>
      </c>
      <c r="R179" s="171">
        <f t="shared" si="22"/>
        <v>0</v>
      </c>
      <c r="S179" s="171">
        <v>0</v>
      </c>
      <c r="T179" s="172">
        <f t="shared" si="23"/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173" t="s">
        <v>159</v>
      </c>
      <c r="AT179" s="173" t="s">
        <v>155</v>
      </c>
      <c r="AU179" s="173" t="s">
        <v>88</v>
      </c>
      <c r="AY179" s="18" t="s">
        <v>153</v>
      </c>
      <c r="BE179" s="174">
        <f t="shared" si="24"/>
        <v>0</v>
      </c>
      <c r="BF179" s="174">
        <f t="shared" si="25"/>
        <v>0</v>
      </c>
      <c r="BG179" s="174">
        <f t="shared" si="26"/>
        <v>0</v>
      </c>
      <c r="BH179" s="174">
        <f t="shared" si="27"/>
        <v>0</v>
      </c>
      <c r="BI179" s="174">
        <f t="shared" si="28"/>
        <v>0</v>
      </c>
      <c r="BJ179" s="18" t="s">
        <v>86</v>
      </c>
      <c r="BK179" s="174">
        <f t="shared" si="29"/>
        <v>0</v>
      </c>
      <c r="BL179" s="18" t="s">
        <v>159</v>
      </c>
      <c r="BM179" s="173" t="s">
        <v>3581</v>
      </c>
    </row>
    <row r="180" spans="1:65" s="2" customFormat="1" ht="24" customHeight="1">
      <c r="A180" s="33"/>
      <c r="B180" s="161"/>
      <c r="C180" s="162" t="s">
        <v>767</v>
      </c>
      <c r="D180" s="162" t="s">
        <v>155</v>
      </c>
      <c r="E180" s="163" t="s">
        <v>3582</v>
      </c>
      <c r="F180" s="164" t="s">
        <v>3583</v>
      </c>
      <c r="G180" s="165" t="s">
        <v>358</v>
      </c>
      <c r="H180" s="166">
        <v>2</v>
      </c>
      <c r="I180" s="167"/>
      <c r="J180" s="168">
        <f t="shared" si="20"/>
        <v>0</v>
      </c>
      <c r="K180" s="164" t="s">
        <v>1</v>
      </c>
      <c r="L180" s="34"/>
      <c r="M180" s="169" t="s">
        <v>1</v>
      </c>
      <c r="N180" s="170" t="s">
        <v>43</v>
      </c>
      <c r="O180" s="59"/>
      <c r="P180" s="171">
        <f t="shared" si="21"/>
        <v>0</v>
      </c>
      <c r="Q180" s="171">
        <v>0</v>
      </c>
      <c r="R180" s="171">
        <f t="shared" si="22"/>
        <v>0</v>
      </c>
      <c r="S180" s="171">
        <v>0</v>
      </c>
      <c r="T180" s="172">
        <f t="shared" si="23"/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159</v>
      </c>
      <c r="AT180" s="173" t="s">
        <v>155</v>
      </c>
      <c r="AU180" s="173" t="s">
        <v>88</v>
      </c>
      <c r="AY180" s="18" t="s">
        <v>153</v>
      </c>
      <c r="BE180" s="174">
        <f t="shared" si="24"/>
        <v>0</v>
      </c>
      <c r="BF180" s="174">
        <f t="shared" si="25"/>
        <v>0</v>
      </c>
      <c r="BG180" s="174">
        <f t="shared" si="26"/>
        <v>0</v>
      </c>
      <c r="BH180" s="174">
        <f t="shared" si="27"/>
        <v>0</v>
      </c>
      <c r="BI180" s="174">
        <f t="shared" si="28"/>
        <v>0</v>
      </c>
      <c r="BJ180" s="18" t="s">
        <v>86</v>
      </c>
      <c r="BK180" s="174">
        <f t="shared" si="29"/>
        <v>0</v>
      </c>
      <c r="BL180" s="18" t="s">
        <v>159</v>
      </c>
      <c r="BM180" s="173" t="s">
        <v>3584</v>
      </c>
    </row>
    <row r="181" spans="1:65" s="2" customFormat="1" ht="16.5" customHeight="1">
      <c r="A181" s="33"/>
      <c r="B181" s="161"/>
      <c r="C181" s="162" t="s">
        <v>769</v>
      </c>
      <c r="D181" s="162" t="s">
        <v>155</v>
      </c>
      <c r="E181" s="163" t="s">
        <v>3585</v>
      </c>
      <c r="F181" s="164" t="s">
        <v>3586</v>
      </c>
      <c r="G181" s="165" t="s">
        <v>358</v>
      </c>
      <c r="H181" s="166">
        <v>1</v>
      </c>
      <c r="I181" s="167"/>
      <c r="J181" s="168">
        <f t="shared" si="20"/>
        <v>0</v>
      </c>
      <c r="K181" s="164" t="s">
        <v>1</v>
      </c>
      <c r="L181" s="34"/>
      <c r="M181" s="169" t="s">
        <v>1</v>
      </c>
      <c r="N181" s="170" t="s">
        <v>43</v>
      </c>
      <c r="O181" s="59"/>
      <c r="P181" s="171">
        <f t="shared" si="21"/>
        <v>0</v>
      </c>
      <c r="Q181" s="171">
        <v>0</v>
      </c>
      <c r="R181" s="171">
        <f t="shared" si="22"/>
        <v>0</v>
      </c>
      <c r="S181" s="171">
        <v>0</v>
      </c>
      <c r="T181" s="172">
        <f t="shared" si="23"/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159</v>
      </c>
      <c r="AT181" s="173" t="s">
        <v>155</v>
      </c>
      <c r="AU181" s="173" t="s">
        <v>88</v>
      </c>
      <c r="AY181" s="18" t="s">
        <v>153</v>
      </c>
      <c r="BE181" s="174">
        <f t="shared" si="24"/>
        <v>0</v>
      </c>
      <c r="BF181" s="174">
        <f t="shared" si="25"/>
        <v>0</v>
      </c>
      <c r="BG181" s="174">
        <f t="shared" si="26"/>
        <v>0</v>
      </c>
      <c r="BH181" s="174">
        <f t="shared" si="27"/>
        <v>0</v>
      </c>
      <c r="BI181" s="174">
        <f t="shared" si="28"/>
        <v>0</v>
      </c>
      <c r="BJ181" s="18" t="s">
        <v>86</v>
      </c>
      <c r="BK181" s="174">
        <f t="shared" si="29"/>
        <v>0</v>
      </c>
      <c r="BL181" s="18" t="s">
        <v>159</v>
      </c>
      <c r="BM181" s="173" t="s">
        <v>3587</v>
      </c>
    </row>
    <row r="182" spans="1:65" s="2" customFormat="1" ht="24" customHeight="1">
      <c r="A182" s="33"/>
      <c r="B182" s="161"/>
      <c r="C182" s="162" t="s">
        <v>773</v>
      </c>
      <c r="D182" s="162" t="s">
        <v>155</v>
      </c>
      <c r="E182" s="163" t="s">
        <v>3588</v>
      </c>
      <c r="F182" s="164" t="s">
        <v>3589</v>
      </c>
      <c r="G182" s="165" t="s">
        <v>358</v>
      </c>
      <c r="H182" s="166">
        <v>1</v>
      </c>
      <c r="I182" s="167"/>
      <c r="J182" s="168">
        <f t="shared" si="20"/>
        <v>0</v>
      </c>
      <c r="K182" s="164" t="s">
        <v>1</v>
      </c>
      <c r="L182" s="34"/>
      <c r="M182" s="169" t="s">
        <v>1</v>
      </c>
      <c r="N182" s="170" t="s">
        <v>43</v>
      </c>
      <c r="O182" s="59"/>
      <c r="P182" s="171">
        <f t="shared" si="21"/>
        <v>0</v>
      </c>
      <c r="Q182" s="171">
        <v>0</v>
      </c>
      <c r="R182" s="171">
        <f t="shared" si="22"/>
        <v>0</v>
      </c>
      <c r="S182" s="171">
        <v>0</v>
      </c>
      <c r="T182" s="172">
        <f t="shared" si="23"/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173" t="s">
        <v>159</v>
      </c>
      <c r="AT182" s="173" t="s">
        <v>155</v>
      </c>
      <c r="AU182" s="173" t="s">
        <v>88</v>
      </c>
      <c r="AY182" s="18" t="s">
        <v>153</v>
      </c>
      <c r="BE182" s="174">
        <f t="shared" si="24"/>
        <v>0</v>
      </c>
      <c r="BF182" s="174">
        <f t="shared" si="25"/>
        <v>0</v>
      </c>
      <c r="BG182" s="174">
        <f t="shared" si="26"/>
        <v>0</v>
      </c>
      <c r="BH182" s="174">
        <f t="shared" si="27"/>
        <v>0</v>
      </c>
      <c r="BI182" s="174">
        <f t="shared" si="28"/>
        <v>0</v>
      </c>
      <c r="BJ182" s="18" t="s">
        <v>86</v>
      </c>
      <c r="BK182" s="174">
        <f t="shared" si="29"/>
        <v>0</v>
      </c>
      <c r="BL182" s="18" t="s">
        <v>159</v>
      </c>
      <c r="BM182" s="173" t="s">
        <v>3590</v>
      </c>
    </row>
    <row r="183" spans="1:65" s="2" customFormat="1" ht="16.5" customHeight="1">
      <c r="A183" s="33"/>
      <c r="B183" s="161"/>
      <c r="C183" s="162" t="s">
        <v>777</v>
      </c>
      <c r="D183" s="162" t="s">
        <v>155</v>
      </c>
      <c r="E183" s="163" t="s">
        <v>3591</v>
      </c>
      <c r="F183" s="164" t="s">
        <v>3592</v>
      </c>
      <c r="G183" s="165" t="s">
        <v>189</v>
      </c>
      <c r="H183" s="166">
        <v>1.204</v>
      </c>
      <c r="I183" s="167"/>
      <c r="J183" s="168">
        <f t="shared" si="20"/>
        <v>0</v>
      </c>
      <c r="K183" s="164" t="s">
        <v>1</v>
      </c>
      <c r="L183" s="34"/>
      <c r="M183" s="169" t="s">
        <v>1</v>
      </c>
      <c r="N183" s="170" t="s">
        <v>43</v>
      </c>
      <c r="O183" s="59"/>
      <c r="P183" s="171">
        <f t="shared" si="21"/>
        <v>0</v>
      </c>
      <c r="Q183" s="171">
        <v>0</v>
      </c>
      <c r="R183" s="171">
        <f t="shared" si="22"/>
        <v>0</v>
      </c>
      <c r="S183" s="171">
        <v>0</v>
      </c>
      <c r="T183" s="172">
        <f t="shared" si="23"/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173" t="s">
        <v>159</v>
      </c>
      <c r="AT183" s="173" t="s">
        <v>155</v>
      </c>
      <c r="AU183" s="173" t="s">
        <v>88</v>
      </c>
      <c r="AY183" s="18" t="s">
        <v>153</v>
      </c>
      <c r="BE183" s="174">
        <f t="shared" si="24"/>
        <v>0</v>
      </c>
      <c r="BF183" s="174">
        <f t="shared" si="25"/>
        <v>0</v>
      </c>
      <c r="BG183" s="174">
        <f t="shared" si="26"/>
        <v>0</v>
      </c>
      <c r="BH183" s="174">
        <f t="shared" si="27"/>
        <v>0</v>
      </c>
      <c r="BI183" s="174">
        <f t="shared" si="28"/>
        <v>0</v>
      </c>
      <c r="BJ183" s="18" t="s">
        <v>86</v>
      </c>
      <c r="BK183" s="174">
        <f t="shared" si="29"/>
        <v>0</v>
      </c>
      <c r="BL183" s="18" t="s">
        <v>159</v>
      </c>
      <c r="BM183" s="173" t="s">
        <v>3593</v>
      </c>
    </row>
    <row r="184" spans="1:65" s="12" customFormat="1" ht="22.8" customHeight="1">
      <c r="B184" s="148"/>
      <c r="D184" s="149" t="s">
        <v>77</v>
      </c>
      <c r="E184" s="159" t="s">
        <v>2919</v>
      </c>
      <c r="F184" s="159" t="s">
        <v>3594</v>
      </c>
      <c r="I184" s="151"/>
      <c r="J184" s="160">
        <f>BK184</f>
        <v>0</v>
      </c>
      <c r="L184" s="148"/>
      <c r="M184" s="153"/>
      <c r="N184" s="154"/>
      <c r="O184" s="154"/>
      <c r="P184" s="155">
        <f>SUM(P185:P226)</f>
        <v>0</v>
      </c>
      <c r="Q184" s="154"/>
      <c r="R184" s="155">
        <f>SUM(R185:R226)</f>
        <v>0</v>
      </c>
      <c r="S184" s="154"/>
      <c r="T184" s="156">
        <f>SUM(T185:T226)</f>
        <v>0</v>
      </c>
      <c r="AR184" s="149" t="s">
        <v>86</v>
      </c>
      <c r="AT184" s="157" t="s">
        <v>77</v>
      </c>
      <c r="AU184" s="157" t="s">
        <v>86</v>
      </c>
      <c r="AY184" s="149" t="s">
        <v>153</v>
      </c>
      <c r="BK184" s="158">
        <f>SUM(BK185:BK226)</f>
        <v>0</v>
      </c>
    </row>
    <row r="185" spans="1:65" s="2" customFormat="1" ht="16.5" customHeight="1">
      <c r="A185" s="33"/>
      <c r="B185" s="161"/>
      <c r="C185" s="162" t="s">
        <v>781</v>
      </c>
      <c r="D185" s="162" t="s">
        <v>155</v>
      </c>
      <c r="E185" s="163" t="s">
        <v>3595</v>
      </c>
      <c r="F185" s="164" t="s">
        <v>3596</v>
      </c>
      <c r="G185" s="165" t="s">
        <v>3597</v>
      </c>
      <c r="H185" s="166">
        <v>2</v>
      </c>
      <c r="I185" s="167"/>
      <c r="J185" s="168">
        <f t="shared" ref="J185:J218" si="30">ROUND(I185*H185,2)</f>
        <v>0</v>
      </c>
      <c r="K185" s="164" t="s">
        <v>1</v>
      </c>
      <c r="L185" s="34"/>
      <c r="M185" s="169" t="s">
        <v>1</v>
      </c>
      <c r="N185" s="170" t="s">
        <v>43</v>
      </c>
      <c r="O185" s="59"/>
      <c r="P185" s="171">
        <f t="shared" ref="P185:P218" si="31">O185*H185</f>
        <v>0</v>
      </c>
      <c r="Q185" s="171">
        <v>0</v>
      </c>
      <c r="R185" s="171">
        <f t="shared" ref="R185:R218" si="32">Q185*H185</f>
        <v>0</v>
      </c>
      <c r="S185" s="171">
        <v>0</v>
      </c>
      <c r="T185" s="172">
        <f t="shared" ref="T185:T218" si="33"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159</v>
      </c>
      <c r="AT185" s="173" t="s">
        <v>155</v>
      </c>
      <c r="AU185" s="173" t="s">
        <v>88</v>
      </c>
      <c r="AY185" s="18" t="s">
        <v>153</v>
      </c>
      <c r="BE185" s="174">
        <f t="shared" ref="BE185:BE218" si="34">IF(N185="základní",J185,0)</f>
        <v>0</v>
      </c>
      <c r="BF185" s="174">
        <f t="shared" ref="BF185:BF218" si="35">IF(N185="snížená",J185,0)</f>
        <v>0</v>
      </c>
      <c r="BG185" s="174">
        <f t="shared" ref="BG185:BG218" si="36">IF(N185="zákl. přenesená",J185,0)</f>
        <v>0</v>
      </c>
      <c r="BH185" s="174">
        <f t="shared" ref="BH185:BH218" si="37">IF(N185="sníž. přenesená",J185,0)</f>
        <v>0</v>
      </c>
      <c r="BI185" s="174">
        <f t="shared" ref="BI185:BI218" si="38">IF(N185="nulová",J185,0)</f>
        <v>0</v>
      </c>
      <c r="BJ185" s="18" t="s">
        <v>86</v>
      </c>
      <c r="BK185" s="174">
        <f t="shared" ref="BK185:BK218" si="39">ROUND(I185*H185,2)</f>
        <v>0</v>
      </c>
      <c r="BL185" s="18" t="s">
        <v>159</v>
      </c>
      <c r="BM185" s="173" t="s">
        <v>3598</v>
      </c>
    </row>
    <row r="186" spans="1:65" s="2" customFormat="1" ht="16.5" customHeight="1">
      <c r="A186" s="33"/>
      <c r="B186" s="161"/>
      <c r="C186" s="162" t="s">
        <v>783</v>
      </c>
      <c r="D186" s="162" t="s">
        <v>155</v>
      </c>
      <c r="E186" s="163" t="s">
        <v>3599</v>
      </c>
      <c r="F186" s="164" t="s">
        <v>3600</v>
      </c>
      <c r="G186" s="165" t="s">
        <v>358</v>
      </c>
      <c r="H186" s="166">
        <v>3</v>
      </c>
      <c r="I186" s="167"/>
      <c r="J186" s="168">
        <f t="shared" si="30"/>
        <v>0</v>
      </c>
      <c r="K186" s="164" t="s">
        <v>1</v>
      </c>
      <c r="L186" s="34"/>
      <c r="M186" s="169" t="s">
        <v>1</v>
      </c>
      <c r="N186" s="170" t="s">
        <v>43</v>
      </c>
      <c r="O186" s="59"/>
      <c r="P186" s="171">
        <f t="shared" si="31"/>
        <v>0</v>
      </c>
      <c r="Q186" s="171">
        <v>0</v>
      </c>
      <c r="R186" s="171">
        <f t="shared" si="32"/>
        <v>0</v>
      </c>
      <c r="S186" s="171">
        <v>0</v>
      </c>
      <c r="T186" s="172">
        <f t="shared" si="33"/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159</v>
      </c>
      <c r="AT186" s="173" t="s">
        <v>155</v>
      </c>
      <c r="AU186" s="173" t="s">
        <v>88</v>
      </c>
      <c r="AY186" s="18" t="s">
        <v>153</v>
      </c>
      <c r="BE186" s="174">
        <f t="shared" si="34"/>
        <v>0</v>
      </c>
      <c r="BF186" s="174">
        <f t="shared" si="35"/>
        <v>0</v>
      </c>
      <c r="BG186" s="174">
        <f t="shared" si="36"/>
        <v>0</v>
      </c>
      <c r="BH186" s="174">
        <f t="shared" si="37"/>
        <v>0</v>
      </c>
      <c r="BI186" s="174">
        <f t="shared" si="38"/>
        <v>0</v>
      </c>
      <c r="BJ186" s="18" t="s">
        <v>86</v>
      </c>
      <c r="BK186" s="174">
        <f t="shared" si="39"/>
        <v>0</v>
      </c>
      <c r="BL186" s="18" t="s">
        <v>159</v>
      </c>
      <c r="BM186" s="173" t="s">
        <v>3601</v>
      </c>
    </row>
    <row r="187" spans="1:65" s="2" customFormat="1" ht="16.5" customHeight="1">
      <c r="A187" s="33"/>
      <c r="B187" s="161"/>
      <c r="C187" s="162" t="s">
        <v>787</v>
      </c>
      <c r="D187" s="162" t="s">
        <v>155</v>
      </c>
      <c r="E187" s="163" t="s">
        <v>3602</v>
      </c>
      <c r="F187" s="164" t="s">
        <v>3603</v>
      </c>
      <c r="G187" s="165" t="s">
        <v>358</v>
      </c>
      <c r="H187" s="166">
        <v>3</v>
      </c>
      <c r="I187" s="167"/>
      <c r="J187" s="168">
        <f t="shared" si="30"/>
        <v>0</v>
      </c>
      <c r="K187" s="164" t="s">
        <v>1</v>
      </c>
      <c r="L187" s="34"/>
      <c r="M187" s="169" t="s">
        <v>1</v>
      </c>
      <c r="N187" s="170" t="s">
        <v>43</v>
      </c>
      <c r="O187" s="59"/>
      <c r="P187" s="171">
        <f t="shared" si="31"/>
        <v>0</v>
      </c>
      <c r="Q187" s="171">
        <v>0</v>
      </c>
      <c r="R187" s="171">
        <f t="shared" si="32"/>
        <v>0</v>
      </c>
      <c r="S187" s="171">
        <v>0</v>
      </c>
      <c r="T187" s="172">
        <f t="shared" si="33"/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173" t="s">
        <v>159</v>
      </c>
      <c r="AT187" s="173" t="s">
        <v>155</v>
      </c>
      <c r="AU187" s="173" t="s">
        <v>88</v>
      </c>
      <c r="AY187" s="18" t="s">
        <v>153</v>
      </c>
      <c r="BE187" s="174">
        <f t="shared" si="34"/>
        <v>0</v>
      </c>
      <c r="BF187" s="174">
        <f t="shared" si="35"/>
        <v>0</v>
      </c>
      <c r="BG187" s="174">
        <f t="shared" si="36"/>
        <v>0</v>
      </c>
      <c r="BH187" s="174">
        <f t="shared" si="37"/>
        <v>0</v>
      </c>
      <c r="BI187" s="174">
        <f t="shared" si="38"/>
        <v>0</v>
      </c>
      <c r="BJ187" s="18" t="s">
        <v>86</v>
      </c>
      <c r="BK187" s="174">
        <f t="shared" si="39"/>
        <v>0</v>
      </c>
      <c r="BL187" s="18" t="s">
        <v>159</v>
      </c>
      <c r="BM187" s="173" t="s">
        <v>3604</v>
      </c>
    </row>
    <row r="188" spans="1:65" s="2" customFormat="1" ht="16.5" customHeight="1">
      <c r="A188" s="33"/>
      <c r="B188" s="161"/>
      <c r="C188" s="162" t="s">
        <v>791</v>
      </c>
      <c r="D188" s="162" t="s">
        <v>155</v>
      </c>
      <c r="E188" s="163" t="s">
        <v>3605</v>
      </c>
      <c r="F188" s="164" t="s">
        <v>3606</v>
      </c>
      <c r="G188" s="165" t="s">
        <v>358</v>
      </c>
      <c r="H188" s="166">
        <v>1</v>
      </c>
      <c r="I188" s="167"/>
      <c r="J188" s="168">
        <f t="shared" si="30"/>
        <v>0</v>
      </c>
      <c r="K188" s="164" t="s">
        <v>1</v>
      </c>
      <c r="L188" s="34"/>
      <c r="M188" s="169" t="s">
        <v>1</v>
      </c>
      <c r="N188" s="170" t="s">
        <v>43</v>
      </c>
      <c r="O188" s="59"/>
      <c r="P188" s="171">
        <f t="shared" si="31"/>
        <v>0</v>
      </c>
      <c r="Q188" s="171">
        <v>0</v>
      </c>
      <c r="R188" s="171">
        <f t="shared" si="32"/>
        <v>0</v>
      </c>
      <c r="S188" s="171">
        <v>0</v>
      </c>
      <c r="T188" s="172">
        <f t="shared" si="33"/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173" t="s">
        <v>159</v>
      </c>
      <c r="AT188" s="173" t="s">
        <v>155</v>
      </c>
      <c r="AU188" s="173" t="s">
        <v>88</v>
      </c>
      <c r="AY188" s="18" t="s">
        <v>153</v>
      </c>
      <c r="BE188" s="174">
        <f t="shared" si="34"/>
        <v>0</v>
      </c>
      <c r="BF188" s="174">
        <f t="shared" si="35"/>
        <v>0</v>
      </c>
      <c r="BG188" s="174">
        <f t="shared" si="36"/>
        <v>0</v>
      </c>
      <c r="BH188" s="174">
        <f t="shared" si="37"/>
        <v>0</v>
      </c>
      <c r="BI188" s="174">
        <f t="shared" si="38"/>
        <v>0</v>
      </c>
      <c r="BJ188" s="18" t="s">
        <v>86</v>
      </c>
      <c r="BK188" s="174">
        <f t="shared" si="39"/>
        <v>0</v>
      </c>
      <c r="BL188" s="18" t="s">
        <v>159</v>
      </c>
      <c r="BM188" s="173" t="s">
        <v>3607</v>
      </c>
    </row>
    <row r="189" spans="1:65" s="2" customFormat="1" ht="16.5" customHeight="1">
      <c r="A189" s="33"/>
      <c r="B189" s="161"/>
      <c r="C189" s="162" t="s">
        <v>793</v>
      </c>
      <c r="D189" s="162" t="s">
        <v>155</v>
      </c>
      <c r="E189" s="163" t="s">
        <v>3608</v>
      </c>
      <c r="F189" s="164" t="s">
        <v>3609</v>
      </c>
      <c r="G189" s="165" t="s">
        <v>358</v>
      </c>
      <c r="H189" s="166">
        <v>2</v>
      </c>
      <c r="I189" s="167"/>
      <c r="J189" s="168">
        <f t="shared" si="30"/>
        <v>0</v>
      </c>
      <c r="K189" s="164" t="s">
        <v>1</v>
      </c>
      <c r="L189" s="34"/>
      <c r="M189" s="169" t="s">
        <v>1</v>
      </c>
      <c r="N189" s="170" t="s">
        <v>43</v>
      </c>
      <c r="O189" s="59"/>
      <c r="P189" s="171">
        <f t="shared" si="31"/>
        <v>0</v>
      </c>
      <c r="Q189" s="171">
        <v>0</v>
      </c>
      <c r="R189" s="171">
        <f t="shared" si="32"/>
        <v>0</v>
      </c>
      <c r="S189" s="171">
        <v>0</v>
      </c>
      <c r="T189" s="172">
        <f t="shared" si="33"/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159</v>
      </c>
      <c r="AT189" s="173" t="s">
        <v>155</v>
      </c>
      <c r="AU189" s="173" t="s">
        <v>88</v>
      </c>
      <c r="AY189" s="18" t="s">
        <v>153</v>
      </c>
      <c r="BE189" s="174">
        <f t="shared" si="34"/>
        <v>0</v>
      </c>
      <c r="BF189" s="174">
        <f t="shared" si="35"/>
        <v>0</v>
      </c>
      <c r="BG189" s="174">
        <f t="shared" si="36"/>
        <v>0</v>
      </c>
      <c r="BH189" s="174">
        <f t="shared" si="37"/>
        <v>0</v>
      </c>
      <c r="BI189" s="174">
        <f t="shared" si="38"/>
        <v>0</v>
      </c>
      <c r="BJ189" s="18" t="s">
        <v>86</v>
      </c>
      <c r="BK189" s="174">
        <f t="shared" si="39"/>
        <v>0</v>
      </c>
      <c r="BL189" s="18" t="s">
        <v>159</v>
      </c>
      <c r="BM189" s="173" t="s">
        <v>3610</v>
      </c>
    </row>
    <row r="190" spans="1:65" s="2" customFormat="1" ht="16.5" customHeight="1">
      <c r="A190" s="33"/>
      <c r="B190" s="161"/>
      <c r="C190" s="162" t="s">
        <v>797</v>
      </c>
      <c r="D190" s="162" t="s">
        <v>155</v>
      </c>
      <c r="E190" s="163" t="s">
        <v>3611</v>
      </c>
      <c r="F190" s="164" t="s">
        <v>3612</v>
      </c>
      <c r="G190" s="165" t="s">
        <v>358</v>
      </c>
      <c r="H190" s="166">
        <v>4</v>
      </c>
      <c r="I190" s="167"/>
      <c r="J190" s="168">
        <f t="shared" si="30"/>
        <v>0</v>
      </c>
      <c r="K190" s="164" t="s">
        <v>1</v>
      </c>
      <c r="L190" s="34"/>
      <c r="M190" s="169" t="s">
        <v>1</v>
      </c>
      <c r="N190" s="170" t="s">
        <v>43</v>
      </c>
      <c r="O190" s="59"/>
      <c r="P190" s="171">
        <f t="shared" si="31"/>
        <v>0</v>
      </c>
      <c r="Q190" s="171">
        <v>0</v>
      </c>
      <c r="R190" s="171">
        <f t="shared" si="32"/>
        <v>0</v>
      </c>
      <c r="S190" s="171">
        <v>0</v>
      </c>
      <c r="T190" s="172">
        <f t="shared" si="33"/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173" t="s">
        <v>159</v>
      </c>
      <c r="AT190" s="173" t="s">
        <v>155</v>
      </c>
      <c r="AU190" s="173" t="s">
        <v>88</v>
      </c>
      <c r="AY190" s="18" t="s">
        <v>153</v>
      </c>
      <c r="BE190" s="174">
        <f t="shared" si="34"/>
        <v>0</v>
      </c>
      <c r="BF190" s="174">
        <f t="shared" si="35"/>
        <v>0</v>
      </c>
      <c r="BG190" s="174">
        <f t="shared" si="36"/>
        <v>0</v>
      </c>
      <c r="BH190" s="174">
        <f t="shared" si="37"/>
        <v>0</v>
      </c>
      <c r="BI190" s="174">
        <f t="shared" si="38"/>
        <v>0</v>
      </c>
      <c r="BJ190" s="18" t="s">
        <v>86</v>
      </c>
      <c r="BK190" s="174">
        <f t="shared" si="39"/>
        <v>0</v>
      </c>
      <c r="BL190" s="18" t="s">
        <v>159</v>
      </c>
      <c r="BM190" s="173" t="s">
        <v>3613</v>
      </c>
    </row>
    <row r="191" spans="1:65" s="2" customFormat="1" ht="16.5" customHeight="1">
      <c r="A191" s="33"/>
      <c r="B191" s="161"/>
      <c r="C191" s="162" t="s">
        <v>801</v>
      </c>
      <c r="D191" s="162" t="s">
        <v>155</v>
      </c>
      <c r="E191" s="163" t="s">
        <v>3614</v>
      </c>
      <c r="F191" s="164" t="s">
        <v>3615</v>
      </c>
      <c r="G191" s="165" t="s">
        <v>189</v>
      </c>
      <c r="H191" s="166">
        <v>1.2090000000000001</v>
      </c>
      <c r="I191" s="167"/>
      <c r="J191" s="168">
        <f t="shared" si="30"/>
        <v>0</v>
      </c>
      <c r="K191" s="164" t="s">
        <v>1</v>
      </c>
      <c r="L191" s="34"/>
      <c r="M191" s="169" t="s">
        <v>1</v>
      </c>
      <c r="N191" s="170" t="s">
        <v>43</v>
      </c>
      <c r="O191" s="59"/>
      <c r="P191" s="171">
        <f t="shared" si="31"/>
        <v>0</v>
      </c>
      <c r="Q191" s="171">
        <v>0</v>
      </c>
      <c r="R191" s="171">
        <f t="shared" si="32"/>
        <v>0</v>
      </c>
      <c r="S191" s="171">
        <v>0</v>
      </c>
      <c r="T191" s="172">
        <f t="shared" si="33"/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159</v>
      </c>
      <c r="AT191" s="173" t="s">
        <v>155</v>
      </c>
      <c r="AU191" s="173" t="s">
        <v>88</v>
      </c>
      <c r="AY191" s="18" t="s">
        <v>153</v>
      </c>
      <c r="BE191" s="174">
        <f t="shared" si="34"/>
        <v>0</v>
      </c>
      <c r="BF191" s="174">
        <f t="shared" si="35"/>
        <v>0</v>
      </c>
      <c r="BG191" s="174">
        <f t="shared" si="36"/>
        <v>0</v>
      </c>
      <c r="BH191" s="174">
        <f t="shared" si="37"/>
        <v>0</v>
      </c>
      <c r="BI191" s="174">
        <f t="shared" si="38"/>
        <v>0</v>
      </c>
      <c r="BJ191" s="18" t="s">
        <v>86</v>
      </c>
      <c r="BK191" s="174">
        <f t="shared" si="39"/>
        <v>0</v>
      </c>
      <c r="BL191" s="18" t="s">
        <v>159</v>
      </c>
      <c r="BM191" s="173" t="s">
        <v>3616</v>
      </c>
    </row>
    <row r="192" spans="1:65" s="2" customFormat="1" ht="16.5" customHeight="1">
      <c r="A192" s="33"/>
      <c r="B192" s="161"/>
      <c r="C192" s="162" t="s">
        <v>804</v>
      </c>
      <c r="D192" s="162" t="s">
        <v>155</v>
      </c>
      <c r="E192" s="163" t="s">
        <v>3510</v>
      </c>
      <c r="F192" s="164" t="s">
        <v>3511</v>
      </c>
      <c r="G192" s="165" t="s">
        <v>358</v>
      </c>
      <c r="H192" s="166">
        <v>3</v>
      </c>
      <c r="I192" s="167"/>
      <c r="J192" s="168">
        <f t="shared" si="30"/>
        <v>0</v>
      </c>
      <c r="K192" s="164" t="s">
        <v>1</v>
      </c>
      <c r="L192" s="34"/>
      <c r="M192" s="169" t="s">
        <v>1</v>
      </c>
      <c r="N192" s="170" t="s">
        <v>43</v>
      </c>
      <c r="O192" s="59"/>
      <c r="P192" s="171">
        <f t="shared" si="31"/>
        <v>0</v>
      </c>
      <c r="Q192" s="171">
        <v>0</v>
      </c>
      <c r="R192" s="171">
        <f t="shared" si="32"/>
        <v>0</v>
      </c>
      <c r="S192" s="171">
        <v>0</v>
      </c>
      <c r="T192" s="172">
        <f t="shared" si="33"/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159</v>
      </c>
      <c r="AT192" s="173" t="s">
        <v>155</v>
      </c>
      <c r="AU192" s="173" t="s">
        <v>88</v>
      </c>
      <c r="AY192" s="18" t="s">
        <v>153</v>
      </c>
      <c r="BE192" s="174">
        <f t="shared" si="34"/>
        <v>0</v>
      </c>
      <c r="BF192" s="174">
        <f t="shared" si="35"/>
        <v>0</v>
      </c>
      <c r="BG192" s="174">
        <f t="shared" si="36"/>
        <v>0</v>
      </c>
      <c r="BH192" s="174">
        <f t="shared" si="37"/>
        <v>0</v>
      </c>
      <c r="BI192" s="174">
        <f t="shared" si="38"/>
        <v>0</v>
      </c>
      <c r="BJ192" s="18" t="s">
        <v>86</v>
      </c>
      <c r="BK192" s="174">
        <f t="shared" si="39"/>
        <v>0</v>
      </c>
      <c r="BL192" s="18" t="s">
        <v>159</v>
      </c>
      <c r="BM192" s="173" t="s">
        <v>3617</v>
      </c>
    </row>
    <row r="193" spans="1:65" s="2" customFormat="1" ht="16.5" customHeight="1">
      <c r="A193" s="33"/>
      <c r="B193" s="161"/>
      <c r="C193" s="162" t="s">
        <v>313</v>
      </c>
      <c r="D193" s="162" t="s">
        <v>155</v>
      </c>
      <c r="E193" s="163" t="s">
        <v>3618</v>
      </c>
      <c r="F193" s="164" t="s">
        <v>3619</v>
      </c>
      <c r="G193" s="165" t="s">
        <v>416</v>
      </c>
      <c r="H193" s="166">
        <v>3</v>
      </c>
      <c r="I193" s="167"/>
      <c r="J193" s="168">
        <f t="shared" si="30"/>
        <v>0</v>
      </c>
      <c r="K193" s="164" t="s">
        <v>1</v>
      </c>
      <c r="L193" s="34"/>
      <c r="M193" s="169" t="s">
        <v>1</v>
      </c>
      <c r="N193" s="170" t="s">
        <v>43</v>
      </c>
      <c r="O193" s="59"/>
      <c r="P193" s="171">
        <f t="shared" si="31"/>
        <v>0</v>
      </c>
      <c r="Q193" s="171">
        <v>0</v>
      </c>
      <c r="R193" s="171">
        <f t="shared" si="32"/>
        <v>0</v>
      </c>
      <c r="S193" s="171">
        <v>0</v>
      </c>
      <c r="T193" s="172">
        <f t="shared" si="33"/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159</v>
      </c>
      <c r="AT193" s="173" t="s">
        <v>155</v>
      </c>
      <c r="AU193" s="173" t="s">
        <v>88</v>
      </c>
      <c r="AY193" s="18" t="s">
        <v>153</v>
      </c>
      <c r="BE193" s="174">
        <f t="shared" si="34"/>
        <v>0</v>
      </c>
      <c r="BF193" s="174">
        <f t="shared" si="35"/>
        <v>0</v>
      </c>
      <c r="BG193" s="174">
        <f t="shared" si="36"/>
        <v>0</v>
      </c>
      <c r="BH193" s="174">
        <f t="shared" si="37"/>
        <v>0</v>
      </c>
      <c r="BI193" s="174">
        <f t="shared" si="38"/>
        <v>0</v>
      </c>
      <c r="BJ193" s="18" t="s">
        <v>86</v>
      </c>
      <c r="BK193" s="174">
        <f t="shared" si="39"/>
        <v>0</v>
      </c>
      <c r="BL193" s="18" t="s">
        <v>159</v>
      </c>
      <c r="BM193" s="173" t="s">
        <v>3620</v>
      </c>
    </row>
    <row r="194" spans="1:65" s="2" customFormat="1" ht="16.5" customHeight="1">
      <c r="A194" s="33"/>
      <c r="B194" s="161"/>
      <c r="C194" s="162" t="s">
        <v>812</v>
      </c>
      <c r="D194" s="162" t="s">
        <v>155</v>
      </c>
      <c r="E194" s="163" t="s">
        <v>3621</v>
      </c>
      <c r="F194" s="164" t="s">
        <v>3622</v>
      </c>
      <c r="G194" s="165" t="s">
        <v>416</v>
      </c>
      <c r="H194" s="166">
        <v>20</v>
      </c>
      <c r="I194" s="167"/>
      <c r="J194" s="168">
        <f t="shared" si="30"/>
        <v>0</v>
      </c>
      <c r="K194" s="164" t="s">
        <v>1</v>
      </c>
      <c r="L194" s="34"/>
      <c r="M194" s="169" t="s">
        <v>1</v>
      </c>
      <c r="N194" s="170" t="s">
        <v>43</v>
      </c>
      <c r="O194" s="59"/>
      <c r="P194" s="171">
        <f t="shared" si="31"/>
        <v>0</v>
      </c>
      <c r="Q194" s="171">
        <v>0</v>
      </c>
      <c r="R194" s="171">
        <f t="shared" si="32"/>
        <v>0</v>
      </c>
      <c r="S194" s="171">
        <v>0</v>
      </c>
      <c r="T194" s="172">
        <f t="shared" si="33"/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173" t="s">
        <v>159</v>
      </c>
      <c r="AT194" s="173" t="s">
        <v>155</v>
      </c>
      <c r="AU194" s="173" t="s">
        <v>88</v>
      </c>
      <c r="AY194" s="18" t="s">
        <v>153</v>
      </c>
      <c r="BE194" s="174">
        <f t="shared" si="34"/>
        <v>0</v>
      </c>
      <c r="BF194" s="174">
        <f t="shared" si="35"/>
        <v>0</v>
      </c>
      <c r="BG194" s="174">
        <f t="shared" si="36"/>
        <v>0</v>
      </c>
      <c r="BH194" s="174">
        <f t="shared" si="37"/>
        <v>0</v>
      </c>
      <c r="BI194" s="174">
        <f t="shared" si="38"/>
        <v>0</v>
      </c>
      <c r="BJ194" s="18" t="s">
        <v>86</v>
      </c>
      <c r="BK194" s="174">
        <f t="shared" si="39"/>
        <v>0</v>
      </c>
      <c r="BL194" s="18" t="s">
        <v>159</v>
      </c>
      <c r="BM194" s="173" t="s">
        <v>3623</v>
      </c>
    </row>
    <row r="195" spans="1:65" s="2" customFormat="1" ht="16.5" customHeight="1">
      <c r="A195" s="33"/>
      <c r="B195" s="161"/>
      <c r="C195" s="162" t="s">
        <v>817</v>
      </c>
      <c r="D195" s="162" t="s">
        <v>155</v>
      </c>
      <c r="E195" s="163" t="s">
        <v>3624</v>
      </c>
      <c r="F195" s="164" t="s">
        <v>3625</v>
      </c>
      <c r="G195" s="165" t="s">
        <v>416</v>
      </c>
      <c r="H195" s="166">
        <v>36</v>
      </c>
      <c r="I195" s="167"/>
      <c r="J195" s="168">
        <f t="shared" si="30"/>
        <v>0</v>
      </c>
      <c r="K195" s="164" t="s">
        <v>1</v>
      </c>
      <c r="L195" s="34"/>
      <c r="M195" s="169" t="s">
        <v>1</v>
      </c>
      <c r="N195" s="170" t="s">
        <v>43</v>
      </c>
      <c r="O195" s="59"/>
      <c r="P195" s="171">
        <f t="shared" si="31"/>
        <v>0</v>
      </c>
      <c r="Q195" s="171">
        <v>0</v>
      </c>
      <c r="R195" s="171">
        <f t="shared" si="32"/>
        <v>0</v>
      </c>
      <c r="S195" s="171">
        <v>0</v>
      </c>
      <c r="T195" s="172">
        <f t="shared" si="33"/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159</v>
      </c>
      <c r="AT195" s="173" t="s">
        <v>155</v>
      </c>
      <c r="AU195" s="173" t="s">
        <v>88</v>
      </c>
      <c r="AY195" s="18" t="s">
        <v>153</v>
      </c>
      <c r="BE195" s="174">
        <f t="shared" si="34"/>
        <v>0</v>
      </c>
      <c r="BF195" s="174">
        <f t="shared" si="35"/>
        <v>0</v>
      </c>
      <c r="BG195" s="174">
        <f t="shared" si="36"/>
        <v>0</v>
      </c>
      <c r="BH195" s="174">
        <f t="shared" si="37"/>
        <v>0</v>
      </c>
      <c r="BI195" s="174">
        <f t="shared" si="38"/>
        <v>0</v>
      </c>
      <c r="BJ195" s="18" t="s">
        <v>86</v>
      </c>
      <c r="BK195" s="174">
        <f t="shared" si="39"/>
        <v>0</v>
      </c>
      <c r="BL195" s="18" t="s">
        <v>159</v>
      </c>
      <c r="BM195" s="173" t="s">
        <v>3626</v>
      </c>
    </row>
    <row r="196" spans="1:65" s="2" customFormat="1" ht="16.5" customHeight="1">
      <c r="A196" s="33"/>
      <c r="B196" s="161"/>
      <c r="C196" s="162" t="s">
        <v>821</v>
      </c>
      <c r="D196" s="162" t="s">
        <v>155</v>
      </c>
      <c r="E196" s="163" t="s">
        <v>3627</v>
      </c>
      <c r="F196" s="164" t="s">
        <v>3628</v>
      </c>
      <c r="G196" s="165" t="s">
        <v>416</v>
      </c>
      <c r="H196" s="166">
        <v>55</v>
      </c>
      <c r="I196" s="167"/>
      <c r="J196" s="168">
        <f t="shared" si="30"/>
        <v>0</v>
      </c>
      <c r="K196" s="164" t="s">
        <v>1</v>
      </c>
      <c r="L196" s="34"/>
      <c r="M196" s="169" t="s">
        <v>1</v>
      </c>
      <c r="N196" s="170" t="s">
        <v>43</v>
      </c>
      <c r="O196" s="59"/>
      <c r="P196" s="171">
        <f t="shared" si="31"/>
        <v>0</v>
      </c>
      <c r="Q196" s="171">
        <v>0</v>
      </c>
      <c r="R196" s="171">
        <f t="shared" si="32"/>
        <v>0</v>
      </c>
      <c r="S196" s="171">
        <v>0</v>
      </c>
      <c r="T196" s="172">
        <f t="shared" si="33"/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159</v>
      </c>
      <c r="AT196" s="173" t="s">
        <v>155</v>
      </c>
      <c r="AU196" s="173" t="s">
        <v>88</v>
      </c>
      <c r="AY196" s="18" t="s">
        <v>153</v>
      </c>
      <c r="BE196" s="174">
        <f t="shared" si="34"/>
        <v>0</v>
      </c>
      <c r="BF196" s="174">
        <f t="shared" si="35"/>
        <v>0</v>
      </c>
      <c r="BG196" s="174">
        <f t="shared" si="36"/>
        <v>0</v>
      </c>
      <c r="BH196" s="174">
        <f t="shared" si="37"/>
        <v>0</v>
      </c>
      <c r="BI196" s="174">
        <f t="shared" si="38"/>
        <v>0</v>
      </c>
      <c r="BJ196" s="18" t="s">
        <v>86</v>
      </c>
      <c r="BK196" s="174">
        <f t="shared" si="39"/>
        <v>0</v>
      </c>
      <c r="BL196" s="18" t="s">
        <v>159</v>
      </c>
      <c r="BM196" s="173" t="s">
        <v>3629</v>
      </c>
    </row>
    <row r="197" spans="1:65" s="2" customFormat="1" ht="16.5" customHeight="1">
      <c r="A197" s="33"/>
      <c r="B197" s="161"/>
      <c r="C197" s="162" t="s">
        <v>826</v>
      </c>
      <c r="D197" s="162" t="s">
        <v>155</v>
      </c>
      <c r="E197" s="163" t="s">
        <v>3630</v>
      </c>
      <c r="F197" s="164" t="s">
        <v>3631</v>
      </c>
      <c r="G197" s="165" t="s">
        <v>416</v>
      </c>
      <c r="H197" s="166">
        <v>58</v>
      </c>
      <c r="I197" s="167"/>
      <c r="J197" s="168">
        <f t="shared" si="30"/>
        <v>0</v>
      </c>
      <c r="K197" s="164" t="s">
        <v>1</v>
      </c>
      <c r="L197" s="34"/>
      <c r="M197" s="169" t="s">
        <v>1</v>
      </c>
      <c r="N197" s="170" t="s">
        <v>43</v>
      </c>
      <c r="O197" s="59"/>
      <c r="P197" s="171">
        <f t="shared" si="31"/>
        <v>0</v>
      </c>
      <c r="Q197" s="171">
        <v>0</v>
      </c>
      <c r="R197" s="171">
        <f t="shared" si="32"/>
        <v>0</v>
      </c>
      <c r="S197" s="171">
        <v>0</v>
      </c>
      <c r="T197" s="172">
        <f t="shared" si="33"/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159</v>
      </c>
      <c r="AT197" s="173" t="s">
        <v>155</v>
      </c>
      <c r="AU197" s="173" t="s">
        <v>88</v>
      </c>
      <c r="AY197" s="18" t="s">
        <v>153</v>
      </c>
      <c r="BE197" s="174">
        <f t="shared" si="34"/>
        <v>0</v>
      </c>
      <c r="BF197" s="174">
        <f t="shared" si="35"/>
        <v>0</v>
      </c>
      <c r="BG197" s="174">
        <f t="shared" si="36"/>
        <v>0</v>
      </c>
      <c r="BH197" s="174">
        <f t="shared" si="37"/>
        <v>0</v>
      </c>
      <c r="BI197" s="174">
        <f t="shared" si="38"/>
        <v>0</v>
      </c>
      <c r="BJ197" s="18" t="s">
        <v>86</v>
      </c>
      <c r="BK197" s="174">
        <f t="shared" si="39"/>
        <v>0</v>
      </c>
      <c r="BL197" s="18" t="s">
        <v>159</v>
      </c>
      <c r="BM197" s="173" t="s">
        <v>3632</v>
      </c>
    </row>
    <row r="198" spans="1:65" s="2" customFormat="1" ht="16.5" customHeight="1">
      <c r="A198" s="33"/>
      <c r="B198" s="161"/>
      <c r="C198" s="162" t="s">
        <v>830</v>
      </c>
      <c r="D198" s="162" t="s">
        <v>155</v>
      </c>
      <c r="E198" s="163" t="s">
        <v>3633</v>
      </c>
      <c r="F198" s="164" t="s">
        <v>3634</v>
      </c>
      <c r="G198" s="165" t="s">
        <v>416</v>
      </c>
      <c r="H198" s="166">
        <v>28</v>
      </c>
      <c r="I198" s="167"/>
      <c r="J198" s="168">
        <f t="shared" si="30"/>
        <v>0</v>
      </c>
      <c r="K198" s="164" t="s">
        <v>1</v>
      </c>
      <c r="L198" s="34"/>
      <c r="M198" s="169" t="s">
        <v>1</v>
      </c>
      <c r="N198" s="170" t="s">
        <v>43</v>
      </c>
      <c r="O198" s="59"/>
      <c r="P198" s="171">
        <f t="shared" si="31"/>
        <v>0</v>
      </c>
      <c r="Q198" s="171">
        <v>0</v>
      </c>
      <c r="R198" s="171">
        <f t="shared" si="32"/>
        <v>0</v>
      </c>
      <c r="S198" s="171">
        <v>0</v>
      </c>
      <c r="T198" s="172">
        <f t="shared" si="33"/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173" t="s">
        <v>159</v>
      </c>
      <c r="AT198" s="173" t="s">
        <v>155</v>
      </c>
      <c r="AU198" s="173" t="s">
        <v>88</v>
      </c>
      <c r="AY198" s="18" t="s">
        <v>153</v>
      </c>
      <c r="BE198" s="174">
        <f t="shared" si="34"/>
        <v>0</v>
      </c>
      <c r="BF198" s="174">
        <f t="shared" si="35"/>
        <v>0</v>
      </c>
      <c r="BG198" s="174">
        <f t="shared" si="36"/>
        <v>0</v>
      </c>
      <c r="BH198" s="174">
        <f t="shared" si="37"/>
        <v>0</v>
      </c>
      <c r="BI198" s="174">
        <f t="shared" si="38"/>
        <v>0</v>
      </c>
      <c r="BJ198" s="18" t="s">
        <v>86</v>
      </c>
      <c r="BK198" s="174">
        <f t="shared" si="39"/>
        <v>0</v>
      </c>
      <c r="BL198" s="18" t="s">
        <v>159</v>
      </c>
      <c r="BM198" s="173" t="s">
        <v>3635</v>
      </c>
    </row>
    <row r="199" spans="1:65" s="2" customFormat="1" ht="16.5" customHeight="1">
      <c r="A199" s="33"/>
      <c r="B199" s="161"/>
      <c r="C199" s="162" t="s">
        <v>834</v>
      </c>
      <c r="D199" s="162" t="s">
        <v>155</v>
      </c>
      <c r="E199" s="163" t="s">
        <v>3636</v>
      </c>
      <c r="F199" s="164" t="s">
        <v>3637</v>
      </c>
      <c r="G199" s="165" t="s">
        <v>416</v>
      </c>
      <c r="H199" s="166">
        <v>85</v>
      </c>
      <c r="I199" s="167"/>
      <c r="J199" s="168">
        <f t="shared" si="30"/>
        <v>0</v>
      </c>
      <c r="K199" s="164" t="s">
        <v>1</v>
      </c>
      <c r="L199" s="34"/>
      <c r="M199" s="169" t="s">
        <v>1</v>
      </c>
      <c r="N199" s="170" t="s">
        <v>43</v>
      </c>
      <c r="O199" s="59"/>
      <c r="P199" s="171">
        <f t="shared" si="31"/>
        <v>0</v>
      </c>
      <c r="Q199" s="171">
        <v>0</v>
      </c>
      <c r="R199" s="171">
        <f t="shared" si="32"/>
        <v>0</v>
      </c>
      <c r="S199" s="171">
        <v>0</v>
      </c>
      <c r="T199" s="172">
        <f t="shared" si="33"/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173" t="s">
        <v>159</v>
      </c>
      <c r="AT199" s="173" t="s">
        <v>155</v>
      </c>
      <c r="AU199" s="173" t="s">
        <v>88</v>
      </c>
      <c r="AY199" s="18" t="s">
        <v>153</v>
      </c>
      <c r="BE199" s="174">
        <f t="shared" si="34"/>
        <v>0</v>
      </c>
      <c r="BF199" s="174">
        <f t="shared" si="35"/>
        <v>0</v>
      </c>
      <c r="BG199" s="174">
        <f t="shared" si="36"/>
        <v>0</v>
      </c>
      <c r="BH199" s="174">
        <f t="shared" si="37"/>
        <v>0</v>
      </c>
      <c r="BI199" s="174">
        <f t="shared" si="38"/>
        <v>0</v>
      </c>
      <c r="BJ199" s="18" t="s">
        <v>86</v>
      </c>
      <c r="BK199" s="174">
        <f t="shared" si="39"/>
        <v>0</v>
      </c>
      <c r="BL199" s="18" t="s">
        <v>159</v>
      </c>
      <c r="BM199" s="173" t="s">
        <v>3638</v>
      </c>
    </row>
    <row r="200" spans="1:65" s="2" customFormat="1" ht="16.5" customHeight="1">
      <c r="A200" s="33"/>
      <c r="B200" s="161"/>
      <c r="C200" s="162" t="s">
        <v>837</v>
      </c>
      <c r="D200" s="162" t="s">
        <v>155</v>
      </c>
      <c r="E200" s="163" t="s">
        <v>3639</v>
      </c>
      <c r="F200" s="164" t="s">
        <v>3640</v>
      </c>
      <c r="G200" s="165" t="s">
        <v>416</v>
      </c>
      <c r="H200" s="166">
        <v>55</v>
      </c>
      <c r="I200" s="167"/>
      <c r="J200" s="168">
        <f t="shared" si="30"/>
        <v>0</v>
      </c>
      <c r="K200" s="164" t="s">
        <v>1</v>
      </c>
      <c r="L200" s="34"/>
      <c r="M200" s="169" t="s">
        <v>1</v>
      </c>
      <c r="N200" s="170" t="s">
        <v>43</v>
      </c>
      <c r="O200" s="59"/>
      <c r="P200" s="171">
        <f t="shared" si="31"/>
        <v>0</v>
      </c>
      <c r="Q200" s="171">
        <v>0</v>
      </c>
      <c r="R200" s="171">
        <f t="shared" si="32"/>
        <v>0</v>
      </c>
      <c r="S200" s="171">
        <v>0</v>
      </c>
      <c r="T200" s="172">
        <f t="shared" si="33"/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159</v>
      </c>
      <c r="AT200" s="173" t="s">
        <v>155</v>
      </c>
      <c r="AU200" s="173" t="s">
        <v>88</v>
      </c>
      <c r="AY200" s="18" t="s">
        <v>153</v>
      </c>
      <c r="BE200" s="174">
        <f t="shared" si="34"/>
        <v>0</v>
      </c>
      <c r="BF200" s="174">
        <f t="shared" si="35"/>
        <v>0</v>
      </c>
      <c r="BG200" s="174">
        <f t="shared" si="36"/>
        <v>0</v>
      </c>
      <c r="BH200" s="174">
        <f t="shared" si="37"/>
        <v>0</v>
      </c>
      <c r="BI200" s="174">
        <f t="shared" si="38"/>
        <v>0</v>
      </c>
      <c r="BJ200" s="18" t="s">
        <v>86</v>
      </c>
      <c r="BK200" s="174">
        <f t="shared" si="39"/>
        <v>0</v>
      </c>
      <c r="BL200" s="18" t="s">
        <v>159</v>
      </c>
      <c r="BM200" s="173" t="s">
        <v>3641</v>
      </c>
    </row>
    <row r="201" spans="1:65" s="2" customFormat="1" ht="16.5" customHeight="1">
      <c r="A201" s="33"/>
      <c r="B201" s="161"/>
      <c r="C201" s="162" t="s">
        <v>841</v>
      </c>
      <c r="D201" s="162" t="s">
        <v>155</v>
      </c>
      <c r="E201" s="163" t="s">
        <v>3642</v>
      </c>
      <c r="F201" s="164" t="s">
        <v>3643</v>
      </c>
      <c r="G201" s="165" t="s">
        <v>416</v>
      </c>
      <c r="H201" s="166">
        <v>21</v>
      </c>
      <c r="I201" s="167"/>
      <c r="J201" s="168">
        <f t="shared" si="30"/>
        <v>0</v>
      </c>
      <c r="K201" s="164" t="s">
        <v>1</v>
      </c>
      <c r="L201" s="34"/>
      <c r="M201" s="169" t="s">
        <v>1</v>
      </c>
      <c r="N201" s="170" t="s">
        <v>43</v>
      </c>
      <c r="O201" s="59"/>
      <c r="P201" s="171">
        <f t="shared" si="31"/>
        <v>0</v>
      </c>
      <c r="Q201" s="171">
        <v>0</v>
      </c>
      <c r="R201" s="171">
        <f t="shared" si="32"/>
        <v>0</v>
      </c>
      <c r="S201" s="171">
        <v>0</v>
      </c>
      <c r="T201" s="172">
        <f t="shared" si="33"/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173" t="s">
        <v>159</v>
      </c>
      <c r="AT201" s="173" t="s">
        <v>155</v>
      </c>
      <c r="AU201" s="173" t="s">
        <v>88</v>
      </c>
      <c r="AY201" s="18" t="s">
        <v>153</v>
      </c>
      <c r="BE201" s="174">
        <f t="shared" si="34"/>
        <v>0</v>
      </c>
      <c r="BF201" s="174">
        <f t="shared" si="35"/>
        <v>0</v>
      </c>
      <c r="BG201" s="174">
        <f t="shared" si="36"/>
        <v>0</v>
      </c>
      <c r="BH201" s="174">
        <f t="shared" si="37"/>
        <v>0</v>
      </c>
      <c r="BI201" s="174">
        <f t="shared" si="38"/>
        <v>0</v>
      </c>
      <c r="BJ201" s="18" t="s">
        <v>86</v>
      </c>
      <c r="BK201" s="174">
        <f t="shared" si="39"/>
        <v>0</v>
      </c>
      <c r="BL201" s="18" t="s">
        <v>159</v>
      </c>
      <c r="BM201" s="173" t="s">
        <v>3644</v>
      </c>
    </row>
    <row r="202" spans="1:65" s="2" customFormat="1" ht="24" customHeight="1">
      <c r="A202" s="33"/>
      <c r="B202" s="161"/>
      <c r="C202" s="162" t="s">
        <v>845</v>
      </c>
      <c r="D202" s="162" t="s">
        <v>155</v>
      </c>
      <c r="E202" s="163" t="s">
        <v>3645</v>
      </c>
      <c r="F202" s="164" t="s">
        <v>3646</v>
      </c>
      <c r="G202" s="165" t="s">
        <v>416</v>
      </c>
      <c r="H202" s="166">
        <v>36</v>
      </c>
      <c r="I202" s="167"/>
      <c r="J202" s="168">
        <f t="shared" si="30"/>
        <v>0</v>
      </c>
      <c r="K202" s="164" t="s">
        <v>1</v>
      </c>
      <c r="L202" s="34"/>
      <c r="M202" s="169" t="s">
        <v>1</v>
      </c>
      <c r="N202" s="170" t="s">
        <v>43</v>
      </c>
      <c r="O202" s="59"/>
      <c r="P202" s="171">
        <f t="shared" si="31"/>
        <v>0</v>
      </c>
      <c r="Q202" s="171">
        <v>0</v>
      </c>
      <c r="R202" s="171">
        <f t="shared" si="32"/>
        <v>0</v>
      </c>
      <c r="S202" s="171">
        <v>0</v>
      </c>
      <c r="T202" s="172">
        <f t="shared" si="33"/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159</v>
      </c>
      <c r="AT202" s="173" t="s">
        <v>155</v>
      </c>
      <c r="AU202" s="173" t="s">
        <v>88</v>
      </c>
      <c r="AY202" s="18" t="s">
        <v>153</v>
      </c>
      <c r="BE202" s="174">
        <f t="shared" si="34"/>
        <v>0</v>
      </c>
      <c r="BF202" s="174">
        <f t="shared" si="35"/>
        <v>0</v>
      </c>
      <c r="BG202" s="174">
        <f t="shared" si="36"/>
        <v>0</v>
      </c>
      <c r="BH202" s="174">
        <f t="shared" si="37"/>
        <v>0</v>
      </c>
      <c r="BI202" s="174">
        <f t="shared" si="38"/>
        <v>0</v>
      </c>
      <c r="BJ202" s="18" t="s">
        <v>86</v>
      </c>
      <c r="BK202" s="174">
        <f t="shared" si="39"/>
        <v>0</v>
      </c>
      <c r="BL202" s="18" t="s">
        <v>159</v>
      </c>
      <c r="BM202" s="173" t="s">
        <v>3647</v>
      </c>
    </row>
    <row r="203" spans="1:65" s="2" customFormat="1" ht="24" customHeight="1">
      <c r="A203" s="33"/>
      <c r="B203" s="161"/>
      <c r="C203" s="162" t="s">
        <v>850</v>
      </c>
      <c r="D203" s="162" t="s">
        <v>155</v>
      </c>
      <c r="E203" s="163" t="s">
        <v>3648</v>
      </c>
      <c r="F203" s="164" t="s">
        <v>3649</v>
      </c>
      <c r="G203" s="165" t="s">
        <v>416</v>
      </c>
      <c r="H203" s="166">
        <v>55</v>
      </c>
      <c r="I203" s="167"/>
      <c r="J203" s="168">
        <f t="shared" si="30"/>
        <v>0</v>
      </c>
      <c r="K203" s="164" t="s">
        <v>1</v>
      </c>
      <c r="L203" s="34"/>
      <c r="M203" s="169" t="s">
        <v>1</v>
      </c>
      <c r="N203" s="170" t="s">
        <v>43</v>
      </c>
      <c r="O203" s="59"/>
      <c r="P203" s="171">
        <f t="shared" si="31"/>
        <v>0</v>
      </c>
      <c r="Q203" s="171">
        <v>0</v>
      </c>
      <c r="R203" s="171">
        <f t="shared" si="32"/>
        <v>0</v>
      </c>
      <c r="S203" s="171">
        <v>0</v>
      </c>
      <c r="T203" s="172">
        <f t="shared" si="33"/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173" t="s">
        <v>159</v>
      </c>
      <c r="AT203" s="173" t="s">
        <v>155</v>
      </c>
      <c r="AU203" s="173" t="s">
        <v>88</v>
      </c>
      <c r="AY203" s="18" t="s">
        <v>153</v>
      </c>
      <c r="BE203" s="174">
        <f t="shared" si="34"/>
        <v>0</v>
      </c>
      <c r="BF203" s="174">
        <f t="shared" si="35"/>
        <v>0</v>
      </c>
      <c r="BG203" s="174">
        <f t="shared" si="36"/>
        <v>0</v>
      </c>
      <c r="BH203" s="174">
        <f t="shared" si="37"/>
        <v>0</v>
      </c>
      <c r="BI203" s="174">
        <f t="shared" si="38"/>
        <v>0</v>
      </c>
      <c r="BJ203" s="18" t="s">
        <v>86</v>
      </c>
      <c r="BK203" s="174">
        <f t="shared" si="39"/>
        <v>0</v>
      </c>
      <c r="BL203" s="18" t="s">
        <v>159</v>
      </c>
      <c r="BM203" s="173" t="s">
        <v>3650</v>
      </c>
    </row>
    <row r="204" spans="1:65" s="2" customFormat="1" ht="24" customHeight="1">
      <c r="A204" s="33"/>
      <c r="B204" s="161"/>
      <c r="C204" s="162" t="s">
        <v>854</v>
      </c>
      <c r="D204" s="162" t="s">
        <v>155</v>
      </c>
      <c r="E204" s="163" t="s">
        <v>3651</v>
      </c>
      <c r="F204" s="164" t="s">
        <v>3652</v>
      </c>
      <c r="G204" s="165" t="s">
        <v>416</v>
      </c>
      <c r="H204" s="166">
        <v>28</v>
      </c>
      <c r="I204" s="167"/>
      <c r="J204" s="168">
        <f t="shared" si="30"/>
        <v>0</v>
      </c>
      <c r="K204" s="164" t="s">
        <v>1</v>
      </c>
      <c r="L204" s="34"/>
      <c r="M204" s="169" t="s">
        <v>1</v>
      </c>
      <c r="N204" s="170" t="s">
        <v>43</v>
      </c>
      <c r="O204" s="59"/>
      <c r="P204" s="171">
        <f t="shared" si="31"/>
        <v>0</v>
      </c>
      <c r="Q204" s="171">
        <v>0</v>
      </c>
      <c r="R204" s="171">
        <f t="shared" si="32"/>
        <v>0</v>
      </c>
      <c r="S204" s="171">
        <v>0</v>
      </c>
      <c r="T204" s="172">
        <f t="shared" si="33"/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173" t="s">
        <v>159</v>
      </c>
      <c r="AT204" s="173" t="s">
        <v>155</v>
      </c>
      <c r="AU204" s="173" t="s">
        <v>88</v>
      </c>
      <c r="AY204" s="18" t="s">
        <v>153</v>
      </c>
      <c r="BE204" s="174">
        <f t="shared" si="34"/>
        <v>0</v>
      </c>
      <c r="BF204" s="174">
        <f t="shared" si="35"/>
        <v>0</v>
      </c>
      <c r="BG204" s="174">
        <f t="shared" si="36"/>
        <v>0</v>
      </c>
      <c r="BH204" s="174">
        <f t="shared" si="37"/>
        <v>0</v>
      </c>
      <c r="BI204" s="174">
        <f t="shared" si="38"/>
        <v>0</v>
      </c>
      <c r="BJ204" s="18" t="s">
        <v>86</v>
      </c>
      <c r="BK204" s="174">
        <f t="shared" si="39"/>
        <v>0</v>
      </c>
      <c r="BL204" s="18" t="s">
        <v>159</v>
      </c>
      <c r="BM204" s="173" t="s">
        <v>3653</v>
      </c>
    </row>
    <row r="205" spans="1:65" s="2" customFormat="1" ht="24" customHeight="1">
      <c r="A205" s="33"/>
      <c r="B205" s="161"/>
      <c r="C205" s="162" t="s">
        <v>858</v>
      </c>
      <c r="D205" s="162" t="s">
        <v>155</v>
      </c>
      <c r="E205" s="163" t="s">
        <v>3654</v>
      </c>
      <c r="F205" s="164" t="s">
        <v>3655</v>
      </c>
      <c r="G205" s="165" t="s">
        <v>416</v>
      </c>
      <c r="H205" s="166">
        <v>85</v>
      </c>
      <c r="I205" s="167"/>
      <c r="J205" s="168">
        <f t="shared" si="30"/>
        <v>0</v>
      </c>
      <c r="K205" s="164" t="s">
        <v>1</v>
      </c>
      <c r="L205" s="34"/>
      <c r="M205" s="169" t="s">
        <v>1</v>
      </c>
      <c r="N205" s="170" t="s">
        <v>43</v>
      </c>
      <c r="O205" s="59"/>
      <c r="P205" s="171">
        <f t="shared" si="31"/>
        <v>0</v>
      </c>
      <c r="Q205" s="171">
        <v>0</v>
      </c>
      <c r="R205" s="171">
        <f t="shared" si="32"/>
        <v>0</v>
      </c>
      <c r="S205" s="171">
        <v>0</v>
      </c>
      <c r="T205" s="172">
        <f t="shared" si="33"/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159</v>
      </c>
      <c r="AT205" s="173" t="s">
        <v>155</v>
      </c>
      <c r="AU205" s="173" t="s">
        <v>88</v>
      </c>
      <c r="AY205" s="18" t="s">
        <v>153</v>
      </c>
      <c r="BE205" s="174">
        <f t="shared" si="34"/>
        <v>0</v>
      </c>
      <c r="BF205" s="174">
        <f t="shared" si="35"/>
        <v>0</v>
      </c>
      <c r="BG205" s="174">
        <f t="shared" si="36"/>
        <v>0</v>
      </c>
      <c r="BH205" s="174">
        <f t="shared" si="37"/>
        <v>0</v>
      </c>
      <c r="BI205" s="174">
        <f t="shared" si="38"/>
        <v>0</v>
      </c>
      <c r="BJ205" s="18" t="s">
        <v>86</v>
      </c>
      <c r="BK205" s="174">
        <f t="shared" si="39"/>
        <v>0</v>
      </c>
      <c r="BL205" s="18" t="s">
        <v>159</v>
      </c>
      <c r="BM205" s="173" t="s">
        <v>3656</v>
      </c>
    </row>
    <row r="206" spans="1:65" s="2" customFormat="1" ht="24" customHeight="1">
      <c r="A206" s="33"/>
      <c r="B206" s="161"/>
      <c r="C206" s="162" t="s">
        <v>862</v>
      </c>
      <c r="D206" s="162" t="s">
        <v>155</v>
      </c>
      <c r="E206" s="163" t="s">
        <v>3657</v>
      </c>
      <c r="F206" s="164" t="s">
        <v>3658</v>
      </c>
      <c r="G206" s="165" t="s">
        <v>416</v>
      </c>
      <c r="H206" s="166">
        <v>55</v>
      </c>
      <c r="I206" s="167"/>
      <c r="J206" s="168">
        <f t="shared" si="30"/>
        <v>0</v>
      </c>
      <c r="K206" s="164" t="s">
        <v>1</v>
      </c>
      <c r="L206" s="34"/>
      <c r="M206" s="169" t="s">
        <v>1</v>
      </c>
      <c r="N206" s="170" t="s">
        <v>43</v>
      </c>
      <c r="O206" s="59"/>
      <c r="P206" s="171">
        <f t="shared" si="31"/>
        <v>0</v>
      </c>
      <c r="Q206" s="171">
        <v>0</v>
      </c>
      <c r="R206" s="171">
        <f t="shared" si="32"/>
        <v>0</v>
      </c>
      <c r="S206" s="171">
        <v>0</v>
      </c>
      <c r="T206" s="172">
        <f t="shared" si="33"/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159</v>
      </c>
      <c r="AT206" s="173" t="s">
        <v>155</v>
      </c>
      <c r="AU206" s="173" t="s">
        <v>88</v>
      </c>
      <c r="AY206" s="18" t="s">
        <v>153</v>
      </c>
      <c r="BE206" s="174">
        <f t="shared" si="34"/>
        <v>0</v>
      </c>
      <c r="BF206" s="174">
        <f t="shared" si="35"/>
        <v>0</v>
      </c>
      <c r="BG206" s="174">
        <f t="shared" si="36"/>
        <v>0</v>
      </c>
      <c r="BH206" s="174">
        <f t="shared" si="37"/>
        <v>0</v>
      </c>
      <c r="BI206" s="174">
        <f t="shared" si="38"/>
        <v>0</v>
      </c>
      <c r="BJ206" s="18" t="s">
        <v>86</v>
      </c>
      <c r="BK206" s="174">
        <f t="shared" si="39"/>
        <v>0</v>
      </c>
      <c r="BL206" s="18" t="s">
        <v>159</v>
      </c>
      <c r="BM206" s="173" t="s">
        <v>3659</v>
      </c>
    </row>
    <row r="207" spans="1:65" s="2" customFormat="1" ht="24" customHeight="1">
      <c r="A207" s="33"/>
      <c r="B207" s="161"/>
      <c r="C207" s="162" t="s">
        <v>866</v>
      </c>
      <c r="D207" s="162" t="s">
        <v>155</v>
      </c>
      <c r="E207" s="163" t="s">
        <v>3660</v>
      </c>
      <c r="F207" s="164" t="s">
        <v>3661</v>
      </c>
      <c r="G207" s="165" t="s">
        <v>416</v>
      </c>
      <c r="H207" s="166">
        <v>21</v>
      </c>
      <c r="I207" s="167"/>
      <c r="J207" s="168">
        <f t="shared" si="30"/>
        <v>0</v>
      </c>
      <c r="K207" s="164" t="s">
        <v>1</v>
      </c>
      <c r="L207" s="34"/>
      <c r="M207" s="169" t="s">
        <v>1</v>
      </c>
      <c r="N207" s="170" t="s">
        <v>43</v>
      </c>
      <c r="O207" s="59"/>
      <c r="P207" s="171">
        <f t="shared" si="31"/>
        <v>0</v>
      </c>
      <c r="Q207" s="171">
        <v>0</v>
      </c>
      <c r="R207" s="171">
        <f t="shared" si="32"/>
        <v>0</v>
      </c>
      <c r="S207" s="171">
        <v>0</v>
      </c>
      <c r="T207" s="172">
        <f t="shared" si="33"/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173" t="s">
        <v>159</v>
      </c>
      <c r="AT207" s="173" t="s">
        <v>155</v>
      </c>
      <c r="AU207" s="173" t="s">
        <v>88</v>
      </c>
      <c r="AY207" s="18" t="s">
        <v>153</v>
      </c>
      <c r="BE207" s="174">
        <f t="shared" si="34"/>
        <v>0</v>
      </c>
      <c r="BF207" s="174">
        <f t="shared" si="35"/>
        <v>0</v>
      </c>
      <c r="BG207" s="174">
        <f t="shared" si="36"/>
        <v>0</v>
      </c>
      <c r="BH207" s="174">
        <f t="shared" si="37"/>
        <v>0</v>
      </c>
      <c r="BI207" s="174">
        <f t="shared" si="38"/>
        <v>0</v>
      </c>
      <c r="BJ207" s="18" t="s">
        <v>86</v>
      </c>
      <c r="BK207" s="174">
        <f t="shared" si="39"/>
        <v>0</v>
      </c>
      <c r="BL207" s="18" t="s">
        <v>159</v>
      </c>
      <c r="BM207" s="173" t="s">
        <v>3662</v>
      </c>
    </row>
    <row r="208" spans="1:65" s="2" customFormat="1" ht="16.5" customHeight="1">
      <c r="A208" s="33"/>
      <c r="B208" s="161"/>
      <c r="C208" s="162" t="s">
        <v>869</v>
      </c>
      <c r="D208" s="162" t="s">
        <v>155</v>
      </c>
      <c r="E208" s="163" t="s">
        <v>3663</v>
      </c>
      <c r="F208" s="164" t="s">
        <v>3664</v>
      </c>
      <c r="G208" s="165" t="s">
        <v>358</v>
      </c>
      <c r="H208" s="166">
        <v>67</v>
      </c>
      <c r="I208" s="167"/>
      <c r="J208" s="168">
        <f t="shared" si="30"/>
        <v>0</v>
      </c>
      <c r="K208" s="164" t="s">
        <v>1</v>
      </c>
      <c r="L208" s="34"/>
      <c r="M208" s="169" t="s">
        <v>1</v>
      </c>
      <c r="N208" s="170" t="s">
        <v>43</v>
      </c>
      <c r="O208" s="59"/>
      <c r="P208" s="171">
        <f t="shared" si="31"/>
        <v>0</v>
      </c>
      <c r="Q208" s="171">
        <v>0</v>
      </c>
      <c r="R208" s="171">
        <f t="shared" si="32"/>
        <v>0</v>
      </c>
      <c r="S208" s="171">
        <v>0</v>
      </c>
      <c r="T208" s="172">
        <f t="shared" si="33"/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173" t="s">
        <v>159</v>
      </c>
      <c r="AT208" s="173" t="s">
        <v>155</v>
      </c>
      <c r="AU208" s="173" t="s">
        <v>88</v>
      </c>
      <c r="AY208" s="18" t="s">
        <v>153</v>
      </c>
      <c r="BE208" s="174">
        <f t="shared" si="34"/>
        <v>0</v>
      </c>
      <c r="BF208" s="174">
        <f t="shared" si="35"/>
        <v>0</v>
      </c>
      <c r="BG208" s="174">
        <f t="shared" si="36"/>
        <v>0</v>
      </c>
      <c r="BH208" s="174">
        <f t="shared" si="37"/>
        <v>0</v>
      </c>
      <c r="BI208" s="174">
        <f t="shared" si="38"/>
        <v>0</v>
      </c>
      <c r="BJ208" s="18" t="s">
        <v>86</v>
      </c>
      <c r="BK208" s="174">
        <f t="shared" si="39"/>
        <v>0</v>
      </c>
      <c r="BL208" s="18" t="s">
        <v>159</v>
      </c>
      <c r="BM208" s="173" t="s">
        <v>3665</v>
      </c>
    </row>
    <row r="209" spans="1:65" s="2" customFormat="1" ht="16.5" customHeight="1">
      <c r="A209" s="33"/>
      <c r="B209" s="161"/>
      <c r="C209" s="162" t="s">
        <v>873</v>
      </c>
      <c r="D209" s="162" t="s">
        <v>155</v>
      </c>
      <c r="E209" s="163" t="s">
        <v>3666</v>
      </c>
      <c r="F209" s="164" t="s">
        <v>3667</v>
      </c>
      <c r="G209" s="165" t="s">
        <v>358</v>
      </c>
      <c r="H209" s="166">
        <v>4</v>
      </c>
      <c r="I209" s="167"/>
      <c r="J209" s="168">
        <f t="shared" si="30"/>
        <v>0</v>
      </c>
      <c r="K209" s="164" t="s">
        <v>1</v>
      </c>
      <c r="L209" s="34"/>
      <c r="M209" s="169" t="s">
        <v>1</v>
      </c>
      <c r="N209" s="170" t="s">
        <v>43</v>
      </c>
      <c r="O209" s="59"/>
      <c r="P209" s="171">
        <f t="shared" si="31"/>
        <v>0</v>
      </c>
      <c r="Q209" s="171">
        <v>0</v>
      </c>
      <c r="R209" s="171">
        <f t="shared" si="32"/>
        <v>0</v>
      </c>
      <c r="S209" s="171">
        <v>0</v>
      </c>
      <c r="T209" s="172">
        <f t="shared" si="33"/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159</v>
      </c>
      <c r="AT209" s="173" t="s">
        <v>155</v>
      </c>
      <c r="AU209" s="173" t="s">
        <v>88</v>
      </c>
      <c r="AY209" s="18" t="s">
        <v>153</v>
      </c>
      <c r="BE209" s="174">
        <f t="shared" si="34"/>
        <v>0</v>
      </c>
      <c r="BF209" s="174">
        <f t="shared" si="35"/>
        <v>0</v>
      </c>
      <c r="BG209" s="174">
        <f t="shared" si="36"/>
        <v>0</v>
      </c>
      <c r="BH209" s="174">
        <f t="shared" si="37"/>
        <v>0</v>
      </c>
      <c r="BI209" s="174">
        <f t="shared" si="38"/>
        <v>0</v>
      </c>
      <c r="BJ209" s="18" t="s">
        <v>86</v>
      </c>
      <c r="BK209" s="174">
        <f t="shared" si="39"/>
        <v>0</v>
      </c>
      <c r="BL209" s="18" t="s">
        <v>159</v>
      </c>
      <c r="BM209" s="173" t="s">
        <v>3668</v>
      </c>
    </row>
    <row r="210" spans="1:65" s="2" customFormat="1" ht="16.5" customHeight="1">
      <c r="A210" s="33"/>
      <c r="B210" s="161"/>
      <c r="C210" s="162" t="s">
        <v>888</v>
      </c>
      <c r="D210" s="162" t="s">
        <v>155</v>
      </c>
      <c r="E210" s="163" t="s">
        <v>3669</v>
      </c>
      <c r="F210" s="164" t="s">
        <v>3670</v>
      </c>
      <c r="G210" s="165" t="s">
        <v>358</v>
      </c>
      <c r="H210" s="166">
        <v>51</v>
      </c>
      <c r="I210" s="167"/>
      <c r="J210" s="168">
        <f t="shared" si="30"/>
        <v>0</v>
      </c>
      <c r="K210" s="164" t="s">
        <v>1</v>
      </c>
      <c r="L210" s="34"/>
      <c r="M210" s="169" t="s">
        <v>1</v>
      </c>
      <c r="N210" s="170" t="s">
        <v>43</v>
      </c>
      <c r="O210" s="59"/>
      <c r="P210" s="171">
        <f t="shared" si="31"/>
        <v>0</v>
      </c>
      <c r="Q210" s="171">
        <v>0</v>
      </c>
      <c r="R210" s="171">
        <f t="shared" si="32"/>
        <v>0</v>
      </c>
      <c r="S210" s="171">
        <v>0</v>
      </c>
      <c r="T210" s="172">
        <f t="shared" si="33"/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173" t="s">
        <v>159</v>
      </c>
      <c r="AT210" s="173" t="s">
        <v>155</v>
      </c>
      <c r="AU210" s="173" t="s">
        <v>88</v>
      </c>
      <c r="AY210" s="18" t="s">
        <v>153</v>
      </c>
      <c r="BE210" s="174">
        <f t="shared" si="34"/>
        <v>0</v>
      </c>
      <c r="BF210" s="174">
        <f t="shared" si="35"/>
        <v>0</v>
      </c>
      <c r="BG210" s="174">
        <f t="shared" si="36"/>
        <v>0</v>
      </c>
      <c r="BH210" s="174">
        <f t="shared" si="37"/>
        <v>0</v>
      </c>
      <c r="BI210" s="174">
        <f t="shared" si="38"/>
        <v>0</v>
      </c>
      <c r="BJ210" s="18" t="s">
        <v>86</v>
      </c>
      <c r="BK210" s="174">
        <f t="shared" si="39"/>
        <v>0</v>
      </c>
      <c r="BL210" s="18" t="s">
        <v>159</v>
      </c>
      <c r="BM210" s="173" t="s">
        <v>3671</v>
      </c>
    </row>
    <row r="211" spans="1:65" s="2" customFormat="1" ht="16.5" customHeight="1">
      <c r="A211" s="33"/>
      <c r="B211" s="161"/>
      <c r="C211" s="162" t="s">
        <v>892</v>
      </c>
      <c r="D211" s="162" t="s">
        <v>155</v>
      </c>
      <c r="E211" s="163" t="s">
        <v>3672</v>
      </c>
      <c r="F211" s="164" t="s">
        <v>3673</v>
      </c>
      <c r="G211" s="165" t="s">
        <v>3674</v>
      </c>
      <c r="H211" s="166">
        <v>8</v>
      </c>
      <c r="I211" s="167"/>
      <c r="J211" s="168">
        <f t="shared" si="30"/>
        <v>0</v>
      </c>
      <c r="K211" s="164" t="s">
        <v>1</v>
      </c>
      <c r="L211" s="34"/>
      <c r="M211" s="169" t="s">
        <v>1</v>
      </c>
      <c r="N211" s="170" t="s">
        <v>43</v>
      </c>
      <c r="O211" s="59"/>
      <c r="P211" s="171">
        <f t="shared" si="31"/>
        <v>0</v>
      </c>
      <c r="Q211" s="171">
        <v>0</v>
      </c>
      <c r="R211" s="171">
        <f t="shared" si="32"/>
        <v>0</v>
      </c>
      <c r="S211" s="171">
        <v>0</v>
      </c>
      <c r="T211" s="172">
        <f t="shared" si="33"/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159</v>
      </c>
      <c r="AT211" s="173" t="s">
        <v>155</v>
      </c>
      <c r="AU211" s="173" t="s">
        <v>88</v>
      </c>
      <c r="AY211" s="18" t="s">
        <v>153</v>
      </c>
      <c r="BE211" s="174">
        <f t="shared" si="34"/>
        <v>0</v>
      </c>
      <c r="BF211" s="174">
        <f t="shared" si="35"/>
        <v>0</v>
      </c>
      <c r="BG211" s="174">
        <f t="shared" si="36"/>
        <v>0</v>
      </c>
      <c r="BH211" s="174">
        <f t="shared" si="37"/>
        <v>0</v>
      </c>
      <c r="BI211" s="174">
        <f t="shared" si="38"/>
        <v>0</v>
      </c>
      <c r="BJ211" s="18" t="s">
        <v>86</v>
      </c>
      <c r="BK211" s="174">
        <f t="shared" si="39"/>
        <v>0</v>
      </c>
      <c r="BL211" s="18" t="s">
        <v>159</v>
      </c>
      <c r="BM211" s="173" t="s">
        <v>3675</v>
      </c>
    </row>
    <row r="212" spans="1:65" s="2" customFormat="1" ht="16.5" customHeight="1">
      <c r="A212" s="33"/>
      <c r="B212" s="161"/>
      <c r="C212" s="162" t="s">
        <v>899</v>
      </c>
      <c r="D212" s="162" t="s">
        <v>155</v>
      </c>
      <c r="E212" s="163" t="s">
        <v>3676</v>
      </c>
      <c r="F212" s="164" t="s">
        <v>3677</v>
      </c>
      <c r="G212" s="165" t="s">
        <v>358</v>
      </c>
      <c r="H212" s="166">
        <v>2</v>
      </c>
      <c r="I212" s="167"/>
      <c r="J212" s="168">
        <f t="shared" si="30"/>
        <v>0</v>
      </c>
      <c r="K212" s="164" t="s">
        <v>1</v>
      </c>
      <c r="L212" s="34"/>
      <c r="M212" s="169" t="s">
        <v>1</v>
      </c>
      <c r="N212" s="170" t="s">
        <v>43</v>
      </c>
      <c r="O212" s="59"/>
      <c r="P212" s="171">
        <f t="shared" si="31"/>
        <v>0</v>
      </c>
      <c r="Q212" s="171">
        <v>0</v>
      </c>
      <c r="R212" s="171">
        <f t="shared" si="32"/>
        <v>0</v>
      </c>
      <c r="S212" s="171">
        <v>0</v>
      </c>
      <c r="T212" s="172">
        <f t="shared" si="33"/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159</v>
      </c>
      <c r="AT212" s="173" t="s">
        <v>155</v>
      </c>
      <c r="AU212" s="173" t="s">
        <v>88</v>
      </c>
      <c r="AY212" s="18" t="s">
        <v>153</v>
      </c>
      <c r="BE212" s="174">
        <f t="shared" si="34"/>
        <v>0</v>
      </c>
      <c r="BF212" s="174">
        <f t="shared" si="35"/>
        <v>0</v>
      </c>
      <c r="BG212" s="174">
        <f t="shared" si="36"/>
        <v>0</v>
      </c>
      <c r="BH212" s="174">
        <f t="shared" si="37"/>
        <v>0</v>
      </c>
      <c r="BI212" s="174">
        <f t="shared" si="38"/>
        <v>0</v>
      </c>
      <c r="BJ212" s="18" t="s">
        <v>86</v>
      </c>
      <c r="BK212" s="174">
        <f t="shared" si="39"/>
        <v>0</v>
      </c>
      <c r="BL212" s="18" t="s">
        <v>159</v>
      </c>
      <c r="BM212" s="173" t="s">
        <v>3678</v>
      </c>
    </row>
    <row r="213" spans="1:65" s="2" customFormat="1" ht="16.5" customHeight="1">
      <c r="A213" s="33"/>
      <c r="B213" s="161"/>
      <c r="C213" s="162" t="s">
        <v>901</v>
      </c>
      <c r="D213" s="162" t="s">
        <v>155</v>
      </c>
      <c r="E213" s="163" t="s">
        <v>3679</v>
      </c>
      <c r="F213" s="164" t="s">
        <v>3680</v>
      </c>
      <c r="G213" s="165" t="s">
        <v>358</v>
      </c>
      <c r="H213" s="166">
        <v>1</v>
      </c>
      <c r="I213" s="167"/>
      <c r="J213" s="168">
        <f t="shared" si="30"/>
        <v>0</v>
      </c>
      <c r="K213" s="164" t="s">
        <v>1</v>
      </c>
      <c r="L213" s="34"/>
      <c r="M213" s="169" t="s">
        <v>1</v>
      </c>
      <c r="N213" s="170" t="s">
        <v>43</v>
      </c>
      <c r="O213" s="59"/>
      <c r="P213" s="171">
        <f t="shared" si="31"/>
        <v>0</v>
      </c>
      <c r="Q213" s="171">
        <v>0</v>
      </c>
      <c r="R213" s="171">
        <f t="shared" si="32"/>
        <v>0</v>
      </c>
      <c r="S213" s="171">
        <v>0</v>
      </c>
      <c r="T213" s="172">
        <f t="shared" si="33"/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159</v>
      </c>
      <c r="AT213" s="173" t="s">
        <v>155</v>
      </c>
      <c r="AU213" s="173" t="s">
        <v>88</v>
      </c>
      <c r="AY213" s="18" t="s">
        <v>153</v>
      </c>
      <c r="BE213" s="174">
        <f t="shared" si="34"/>
        <v>0</v>
      </c>
      <c r="BF213" s="174">
        <f t="shared" si="35"/>
        <v>0</v>
      </c>
      <c r="BG213" s="174">
        <f t="shared" si="36"/>
        <v>0</v>
      </c>
      <c r="BH213" s="174">
        <f t="shared" si="37"/>
        <v>0</v>
      </c>
      <c r="BI213" s="174">
        <f t="shared" si="38"/>
        <v>0</v>
      </c>
      <c r="BJ213" s="18" t="s">
        <v>86</v>
      </c>
      <c r="BK213" s="174">
        <f t="shared" si="39"/>
        <v>0</v>
      </c>
      <c r="BL213" s="18" t="s">
        <v>159</v>
      </c>
      <c r="BM213" s="173" t="s">
        <v>3681</v>
      </c>
    </row>
    <row r="214" spans="1:65" s="2" customFormat="1" ht="24" customHeight="1">
      <c r="A214" s="33"/>
      <c r="B214" s="161"/>
      <c r="C214" s="162" t="s">
        <v>903</v>
      </c>
      <c r="D214" s="162" t="s">
        <v>155</v>
      </c>
      <c r="E214" s="163" t="s">
        <v>3682</v>
      </c>
      <c r="F214" s="164" t="s">
        <v>3683</v>
      </c>
      <c r="G214" s="165" t="s">
        <v>358</v>
      </c>
      <c r="H214" s="166">
        <v>1</v>
      </c>
      <c r="I214" s="167"/>
      <c r="J214" s="168">
        <f t="shared" si="30"/>
        <v>0</v>
      </c>
      <c r="K214" s="164" t="s">
        <v>1</v>
      </c>
      <c r="L214" s="34"/>
      <c r="M214" s="169" t="s">
        <v>1</v>
      </c>
      <c r="N214" s="170" t="s">
        <v>43</v>
      </c>
      <c r="O214" s="59"/>
      <c r="P214" s="171">
        <f t="shared" si="31"/>
        <v>0</v>
      </c>
      <c r="Q214" s="171">
        <v>0</v>
      </c>
      <c r="R214" s="171">
        <f t="shared" si="32"/>
        <v>0</v>
      </c>
      <c r="S214" s="171">
        <v>0</v>
      </c>
      <c r="T214" s="172">
        <f t="shared" si="33"/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173" t="s">
        <v>159</v>
      </c>
      <c r="AT214" s="173" t="s">
        <v>155</v>
      </c>
      <c r="AU214" s="173" t="s">
        <v>88</v>
      </c>
      <c r="AY214" s="18" t="s">
        <v>153</v>
      </c>
      <c r="BE214" s="174">
        <f t="shared" si="34"/>
        <v>0</v>
      </c>
      <c r="BF214" s="174">
        <f t="shared" si="35"/>
        <v>0</v>
      </c>
      <c r="BG214" s="174">
        <f t="shared" si="36"/>
        <v>0</v>
      </c>
      <c r="BH214" s="174">
        <f t="shared" si="37"/>
        <v>0</v>
      </c>
      <c r="BI214" s="174">
        <f t="shared" si="38"/>
        <v>0</v>
      </c>
      <c r="BJ214" s="18" t="s">
        <v>86</v>
      </c>
      <c r="BK214" s="174">
        <f t="shared" si="39"/>
        <v>0</v>
      </c>
      <c r="BL214" s="18" t="s">
        <v>159</v>
      </c>
      <c r="BM214" s="173" t="s">
        <v>3684</v>
      </c>
    </row>
    <row r="215" spans="1:65" s="2" customFormat="1" ht="16.5" customHeight="1">
      <c r="A215" s="33"/>
      <c r="B215" s="161"/>
      <c r="C215" s="162" t="s">
        <v>906</v>
      </c>
      <c r="D215" s="162" t="s">
        <v>155</v>
      </c>
      <c r="E215" s="163" t="s">
        <v>3685</v>
      </c>
      <c r="F215" s="164" t="s">
        <v>3686</v>
      </c>
      <c r="G215" s="165" t="s">
        <v>358</v>
      </c>
      <c r="H215" s="166">
        <v>1</v>
      </c>
      <c r="I215" s="167"/>
      <c r="J215" s="168">
        <f t="shared" si="30"/>
        <v>0</v>
      </c>
      <c r="K215" s="164" t="s">
        <v>1</v>
      </c>
      <c r="L215" s="34"/>
      <c r="M215" s="169" t="s">
        <v>1</v>
      </c>
      <c r="N215" s="170" t="s">
        <v>43</v>
      </c>
      <c r="O215" s="59"/>
      <c r="P215" s="171">
        <f t="shared" si="31"/>
        <v>0</v>
      </c>
      <c r="Q215" s="171">
        <v>0</v>
      </c>
      <c r="R215" s="171">
        <f t="shared" si="32"/>
        <v>0</v>
      </c>
      <c r="S215" s="171">
        <v>0</v>
      </c>
      <c r="T215" s="172">
        <f t="shared" si="33"/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159</v>
      </c>
      <c r="AT215" s="173" t="s">
        <v>155</v>
      </c>
      <c r="AU215" s="173" t="s">
        <v>88</v>
      </c>
      <c r="AY215" s="18" t="s">
        <v>153</v>
      </c>
      <c r="BE215" s="174">
        <f t="shared" si="34"/>
        <v>0</v>
      </c>
      <c r="BF215" s="174">
        <f t="shared" si="35"/>
        <v>0</v>
      </c>
      <c r="BG215" s="174">
        <f t="shared" si="36"/>
        <v>0</v>
      </c>
      <c r="BH215" s="174">
        <f t="shared" si="37"/>
        <v>0</v>
      </c>
      <c r="BI215" s="174">
        <f t="shared" si="38"/>
        <v>0</v>
      </c>
      <c r="BJ215" s="18" t="s">
        <v>86</v>
      </c>
      <c r="BK215" s="174">
        <f t="shared" si="39"/>
        <v>0</v>
      </c>
      <c r="BL215" s="18" t="s">
        <v>159</v>
      </c>
      <c r="BM215" s="173" t="s">
        <v>3687</v>
      </c>
    </row>
    <row r="216" spans="1:65" s="2" customFormat="1" ht="16.5" customHeight="1">
      <c r="A216" s="33"/>
      <c r="B216" s="161"/>
      <c r="C216" s="162" t="s">
        <v>1512</v>
      </c>
      <c r="D216" s="162" t="s">
        <v>155</v>
      </c>
      <c r="E216" s="163" t="s">
        <v>3688</v>
      </c>
      <c r="F216" s="164" t="s">
        <v>3689</v>
      </c>
      <c r="G216" s="165" t="s">
        <v>358</v>
      </c>
      <c r="H216" s="166">
        <v>1</v>
      </c>
      <c r="I216" s="167"/>
      <c r="J216" s="168">
        <f t="shared" si="30"/>
        <v>0</v>
      </c>
      <c r="K216" s="164" t="s">
        <v>1</v>
      </c>
      <c r="L216" s="34"/>
      <c r="M216" s="169" t="s">
        <v>1</v>
      </c>
      <c r="N216" s="170" t="s">
        <v>43</v>
      </c>
      <c r="O216" s="59"/>
      <c r="P216" s="171">
        <f t="shared" si="31"/>
        <v>0</v>
      </c>
      <c r="Q216" s="171">
        <v>0</v>
      </c>
      <c r="R216" s="171">
        <f t="shared" si="32"/>
        <v>0</v>
      </c>
      <c r="S216" s="171">
        <v>0</v>
      </c>
      <c r="T216" s="172">
        <f t="shared" si="33"/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159</v>
      </c>
      <c r="AT216" s="173" t="s">
        <v>155</v>
      </c>
      <c r="AU216" s="173" t="s">
        <v>88</v>
      </c>
      <c r="AY216" s="18" t="s">
        <v>153</v>
      </c>
      <c r="BE216" s="174">
        <f t="shared" si="34"/>
        <v>0</v>
      </c>
      <c r="BF216" s="174">
        <f t="shared" si="35"/>
        <v>0</v>
      </c>
      <c r="BG216" s="174">
        <f t="shared" si="36"/>
        <v>0</v>
      </c>
      <c r="BH216" s="174">
        <f t="shared" si="37"/>
        <v>0</v>
      </c>
      <c r="BI216" s="174">
        <f t="shared" si="38"/>
        <v>0</v>
      </c>
      <c r="BJ216" s="18" t="s">
        <v>86</v>
      </c>
      <c r="BK216" s="174">
        <f t="shared" si="39"/>
        <v>0</v>
      </c>
      <c r="BL216" s="18" t="s">
        <v>159</v>
      </c>
      <c r="BM216" s="173" t="s">
        <v>3690</v>
      </c>
    </row>
    <row r="217" spans="1:65" s="2" customFormat="1" ht="16.5" customHeight="1">
      <c r="A217" s="33"/>
      <c r="B217" s="161"/>
      <c r="C217" s="162" t="s">
        <v>1521</v>
      </c>
      <c r="D217" s="162" t="s">
        <v>155</v>
      </c>
      <c r="E217" s="163" t="s">
        <v>3691</v>
      </c>
      <c r="F217" s="164" t="s">
        <v>3692</v>
      </c>
      <c r="G217" s="165" t="s">
        <v>358</v>
      </c>
      <c r="H217" s="166">
        <v>1</v>
      </c>
      <c r="I217" s="167"/>
      <c r="J217" s="168">
        <f t="shared" si="30"/>
        <v>0</v>
      </c>
      <c r="K217" s="164" t="s">
        <v>1</v>
      </c>
      <c r="L217" s="34"/>
      <c r="M217" s="169" t="s">
        <v>1</v>
      </c>
      <c r="N217" s="170" t="s">
        <v>43</v>
      </c>
      <c r="O217" s="59"/>
      <c r="P217" s="171">
        <f t="shared" si="31"/>
        <v>0</v>
      </c>
      <c r="Q217" s="171">
        <v>0</v>
      </c>
      <c r="R217" s="171">
        <f t="shared" si="32"/>
        <v>0</v>
      </c>
      <c r="S217" s="171">
        <v>0</v>
      </c>
      <c r="T217" s="172">
        <f t="shared" si="33"/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173" t="s">
        <v>159</v>
      </c>
      <c r="AT217" s="173" t="s">
        <v>155</v>
      </c>
      <c r="AU217" s="173" t="s">
        <v>88</v>
      </c>
      <c r="AY217" s="18" t="s">
        <v>153</v>
      </c>
      <c r="BE217" s="174">
        <f t="shared" si="34"/>
        <v>0</v>
      </c>
      <c r="BF217" s="174">
        <f t="shared" si="35"/>
        <v>0</v>
      </c>
      <c r="BG217" s="174">
        <f t="shared" si="36"/>
        <v>0</v>
      </c>
      <c r="BH217" s="174">
        <f t="shared" si="37"/>
        <v>0</v>
      </c>
      <c r="BI217" s="174">
        <f t="shared" si="38"/>
        <v>0</v>
      </c>
      <c r="BJ217" s="18" t="s">
        <v>86</v>
      </c>
      <c r="BK217" s="174">
        <f t="shared" si="39"/>
        <v>0</v>
      </c>
      <c r="BL217" s="18" t="s">
        <v>159</v>
      </c>
      <c r="BM217" s="173" t="s">
        <v>3693</v>
      </c>
    </row>
    <row r="218" spans="1:65" s="2" customFormat="1" ht="24" customHeight="1">
      <c r="A218" s="33"/>
      <c r="B218" s="161"/>
      <c r="C218" s="162" t="s">
        <v>1529</v>
      </c>
      <c r="D218" s="162" t="s">
        <v>155</v>
      </c>
      <c r="E218" s="163" t="s">
        <v>3694</v>
      </c>
      <c r="F218" s="164" t="s">
        <v>3695</v>
      </c>
      <c r="G218" s="165" t="s">
        <v>358</v>
      </c>
      <c r="H218" s="166">
        <v>7</v>
      </c>
      <c r="I218" s="167"/>
      <c r="J218" s="168">
        <f t="shared" si="30"/>
        <v>0</v>
      </c>
      <c r="K218" s="164" t="s">
        <v>1</v>
      </c>
      <c r="L218" s="34"/>
      <c r="M218" s="169" t="s">
        <v>1</v>
      </c>
      <c r="N218" s="170" t="s">
        <v>43</v>
      </c>
      <c r="O218" s="59"/>
      <c r="P218" s="171">
        <f t="shared" si="31"/>
        <v>0</v>
      </c>
      <c r="Q218" s="171">
        <v>0</v>
      </c>
      <c r="R218" s="171">
        <f t="shared" si="32"/>
        <v>0</v>
      </c>
      <c r="S218" s="171">
        <v>0</v>
      </c>
      <c r="T218" s="172">
        <f t="shared" si="33"/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173" t="s">
        <v>159</v>
      </c>
      <c r="AT218" s="173" t="s">
        <v>155</v>
      </c>
      <c r="AU218" s="173" t="s">
        <v>88</v>
      </c>
      <c r="AY218" s="18" t="s">
        <v>153</v>
      </c>
      <c r="BE218" s="174">
        <f t="shared" si="34"/>
        <v>0</v>
      </c>
      <c r="BF218" s="174">
        <f t="shared" si="35"/>
        <v>0</v>
      </c>
      <c r="BG218" s="174">
        <f t="shared" si="36"/>
        <v>0</v>
      </c>
      <c r="BH218" s="174">
        <f t="shared" si="37"/>
        <v>0</v>
      </c>
      <c r="BI218" s="174">
        <f t="shared" si="38"/>
        <v>0</v>
      </c>
      <c r="BJ218" s="18" t="s">
        <v>86</v>
      </c>
      <c r="BK218" s="174">
        <f t="shared" si="39"/>
        <v>0</v>
      </c>
      <c r="BL218" s="18" t="s">
        <v>159</v>
      </c>
      <c r="BM218" s="173" t="s">
        <v>3696</v>
      </c>
    </row>
    <row r="219" spans="1:65" s="14" customFormat="1" ht="10.199999999999999">
      <c r="B219" s="183"/>
      <c r="D219" s="176" t="s">
        <v>161</v>
      </c>
      <c r="E219" s="184" t="s">
        <v>1</v>
      </c>
      <c r="F219" s="185" t="s">
        <v>3697</v>
      </c>
      <c r="H219" s="186">
        <v>7</v>
      </c>
      <c r="I219" s="187"/>
      <c r="L219" s="183"/>
      <c r="M219" s="188"/>
      <c r="N219" s="189"/>
      <c r="O219" s="189"/>
      <c r="P219" s="189"/>
      <c r="Q219" s="189"/>
      <c r="R219" s="189"/>
      <c r="S219" s="189"/>
      <c r="T219" s="190"/>
      <c r="AT219" s="184" t="s">
        <v>161</v>
      </c>
      <c r="AU219" s="184" t="s">
        <v>88</v>
      </c>
      <c r="AV219" s="14" t="s">
        <v>88</v>
      </c>
      <c r="AW219" s="14" t="s">
        <v>34</v>
      </c>
      <c r="AX219" s="14" t="s">
        <v>78</v>
      </c>
      <c r="AY219" s="184" t="s">
        <v>153</v>
      </c>
    </row>
    <row r="220" spans="1:65" s="15" customFormat="1" ht="10.199999999999999">
      <c r="B220" s="191"/>
      <c r="D220" s="176" t="s">
        <v>161</v>
      </c>
      <c r="E220" s="192" t="s">
        <v>1</v>
      </c>
      <c r="F220" s="193" t="s">
        <v>165</v>
      </c>
      <c r="H220" s="194">
        <v>7</v>
      </c>
      <c r="I220" s="195"/>
      <c r="L220" s="191"/>
      <c r="M220" s="196"/>
      <c r="N220" s="197"/>
      <c r="O220" s="197"/>
      <c r="P220" s="197"/>
      <c r="Q220" s="197"/>
      <c r="R220" s="197"/>
      <c r="S220" s="197"/>
      <c r="T220" s="198"/>
      <c r="AT220" s="192" t="s">
        <v>161</v>
      </c>
      <c r="AU220" s="192" t="s">
        <v>88</v>
      </c>
      <c r="AV220" s="15" t="s">
        <v>159</v>
      </c>
      <c r="AW220" s="15" t="s">
        <v>34</v>
      </c>
      <c r="AX220" s="15" t="s">
        <v>86</v>
      </c>
      <c r="AY220" s="192" t="s">
        <v>153</v>
      </c>
    </row>
    <row r="221" spans="1:65" s="2" customFormat="1" ht="24" customHeight="1">
      <c r="A221" s="33"/>
      <c r="B221" s="161"/>
      <c r="C221" s="162" t="s">
        <v>1531</v>
      </c>
      <c r="D221" s="162" t="s">
        <v>155</v>
      </c>
      <c r="E221" s="163" t="s">
        <v>3698</v>
      </c>
      <c r="F221" s="164" t="s">
        <v>3699</v>
      </c>
      <c r="G221" s="165" t="s">
        <v>358</v>
      </c>
      <c r="H221" s="166">
        <v>1</v>
      </c>
      <c r="I221" s="167"/>
      <c r="J221" s="168">
        <f t="shared" ref="J221:J226" si="40">ROUND(I221*H221,2)</f>
        <v>0</v>
      </c>
      <c r="K221" s="164" t="s">
        <v>1</v>
      </c>
      <c r="L221" s="34"/>
      <c r="M221" s="169" t="s">
        <v>1</v>
      </c>
      <c r="N221" s="170" t="s">
        <v>43</v>
      </c>
      <c r="O221" s="59"/>
      <c r="P221" s="171">
        <f t="shared" ref="P221:P226" si="41">O221*H221</f>
        <v>0</v>
      </c>
      <c r="Q221" s="171">
        <v>0</v>
      </c>
      <c r="R221" s="171">
        <f t="shared" ref="R221:R226" si="42">Q221*H221</f>
        <v>0</v>
      </c>
      <c r="S221" s="171">
        <v>0</v>
      </c>
      <c r="T221" s="172">
        <f t="shared" ref="T221:T226" si="43"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173" t="s">
        <v>159</v>
      </c>
      <c r="AT221" s="173" t="s">
        <v>155</v>
      </c>
      <c r="AU221" s="173" t="s">
        <v>88</v>
      </c>
      <c r="AY221" s="18" t="s">
        <v>153</v>
      </c>
      <c r="BE221" s="174">
        <f t="shared" ref="BE221:BE226" si="44">IF(N221="základní",J221,0)</f>
        <v>0</v>
      </c>
      <c r="BF221" s="174">
        <f t="shared" ref="BF221:BF226" si="45">IF(N221="snížená",J221,0)</f>
        <v>0</v>
      </c>
      <c r="BG221" s="174">
        <f t="shared" ref="BG221:BG226" si="46">IF(N221="zákl. přenesená",J221,0)</f>
        <v>0</v>
      </c>
      <c r="BH221" s="174">
        <f t="shared" ref="BH221:BH226" si="47">IF(N221="sníž. přenesená",J221,0)</f>
        <v>0</v>
      </c>
      <c r="BI221" s="174">
        <f t="shared" ref="BI221:BI226" si="48">IF(N221="nulová",J221,0)</f>
        <v>0</v>
      </c>
      <c r="BJ221" s="18" t="s">
        <v>86</v>
      </c>
      <c r="BK221" s="174">
        <f t="shared" ref="BK221:BK226" si="49">ROUND(I221*H221,2)</f>
        <v>0</v>
      </c>
      <c r="BL221" s="18" t="s">
        <v>159</v>
      </c>
      <c r="BM221" s="173" t="s">
        <v>3700</v>
      </c>
    </row>
    <row r="222" spans="1:65" s="2" customFormat="1" ht="16.5" customHeight="1">
      <c r="A222" s="33"/>
      <c r="B222" s="161"/>
      <c r="C222" s="162" t="s">
        <v>1537</v>
      </c>
      <c r="D222" s="162" t="s">
        <v>155</v>
      </c>
      <c r="E222" s="163" t="s">
        <v>3701</v>
      </c>
      <c r="F222" s="164" t="s">
        <v>3702</v>
      </c>
      <c r="G222" s="165" t="s">
        <v>358</v>
      </c>
      <c r="H222" s="166">
        <v>3</v>
      </c>
      <c r="I222" s="167"/>
      <c r="J222" s="168">
        <f t="shared" si="40"/>
        <v>0</v>
      </c>
      <c r="K222" s="164" t="s">
        <v>1</v>
      </c>
      <c r="L222" s="34"/>
      <c r="M222" s="169" t="s">
        <v>1</v>
      </c>
      <c r="N222" s="170" t="s">
        <v>43</v>
      </c>
      <c r="O222" s="59"/>
      <c r="P222" s="171">
        <f t="shared" si="41"/>
        <v>0</v>
      </c>
      <c r="Q222" s="171">
        <v>0</v>
      </c>
      <c r="R222" s="171">
        <f t="shared" si="42"/>
        <v>0</v>
      </c>
      <c r="S222" s="171">
        <v>0</v>
      </c>
      <c r="T222" s="172">
        <f t="shared" si="43"/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173" t="s">
        <v>159</v>
      </c>
      <c r="AT222" s="173" t="s">
        <v>155</v>
      </c>
      <c r="AU222" s="173" t="s">
        <v>88</v>
      </c>
      <c r="AY222" s="18" t="s">
        <v>153</v>
      </c>
      <c r="BE222" s="174">
        <f t="shared" si="44"/>
        <v>0</v>
      </c>
      <c r="BF222" s="174">
        <f t="shared" si="45"/>
        <v>0</v>
      </c>
      <c r="BG222" s="174">
        <f t="shared" si="46"/>
        <v>0</v>
      </c>
      <c r="BH222" s="174">
        <f t="shared" si="47"/>
        <v>0</v>
      </c>
      <c r="BI222" s="174">
        <f t="shared" si="48"/>
        <v>0</v>
      </c>
      <c r="BJ222" s="18" t="s">
        <v>86</v>
      </c>
      <c r="BK222" s="174">
        <f t="shared" si="49"/>
        <v>0</v>
      </c>
      <c r="BL222" s="18" t="s">
        <v>159</v>
      </c>
      <c r="BM222" s="173" t="s">
        <v>3703</v>
      </c>
    </row>
    <row r="223" spans="1:65" s="2" customFormat="1" ht="24" customHeight="1">
      <c r="A223" s="33"/>
      <c r="B223" s="161"/>
      <c r="C223" s="162" t="s">
        <v>1543</v>
      </c>
      <c r="D223" s="162" t="s">
        <v>155</v>
      </c>
      <c r="E223" s="163" t="s">
        <v>3704</v>
      </c>
      <c r="F223" s="164" t="s">
        <v>3705</v>
      </c>
      <c r="G223" s="165" t="s">
        <v>358</v>
      </c>
      <c r="H223" s="166">
        <v>4</v>
      </c>
      <c r="I223" s="167"/>
      <c r="J223" s="168">
        <f t="shared" si="40"/>
        <v>0</v>
      </c>
      <c r="K223" s="164" t="s">
        <v>1</v>
      </c>
      <c r="L223" s="34"/>
      <c r="M223" s="169" t="s">
        <v>1</v>
      </c>
      <c r="N223" s="170" t="s">
        <v>43</v>
      </c>
      <c r="O223" s="59"/>
      <c r="P223" s="171">
        <f t="shared" si="41"/>
        <v>0</v>
      </c>
      <c r="Q223" s="171">
        <v>0</v>
      </c>
      <c r="R223" s="171">
        <f t="shared" si="42"/>
        <v>0</v>
      </c>
      <c r="S223" s="171">
        <v>0</v>
      </c>
      <c r="T223" s="172">
        <f t="shared" si="43"/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159</v>
      </c>
      <c r="AT223" s="173" t="s">
        <v>155</v>
      </c>
      <c r="AU223" s="173" t="s">
        <v>88</v>
      </c>
      <c r="AY223" s="18" t="s">
        <v>153</v>
      </c>
      <c r="BE223" s="174">
        <f t="shared" si="44"/>
        <v>0</v>
      </c>
      <c r="BF223" s="174">
        <f t="shared" si="45"/>
        <v>0</v>
      </c>
      <c r="BG223" s="174">
        <f t="shared" si="46"/>
        <v>0</v>
      </c>
      <c r="BH223" s="174">
        <f t="shared" si="47"/>
        <v>0</v>
      </c>
      <c r="BI223" s="174">
        <f t="shared" si="48"/>
        <v>0</v>
      </c>
      <c r="BJ223" s="18" t="s">
        <v>86</v>
      </c>
      <c r="BK223" s="174">
        <f t="shared" si="49"/>
        <v>0</v>
      </c>
      <c r="BL223" s="18" t="s">
        <v>159</v>
      </c>
      <c r="BM223" s="173" t="s">
        <v>3706</v>
      </c>
    </row>
    <row r="224" spans="1:65" s="2" customFormat="1" ht="16.5" customHeight="1">
      <c r="A224" s="33"/>
      <c r="B224" s="161"/>
      <c r="C224" s="162" t="s">
        <v>1550</v>
      </c>
      <c r="D224" s="162" t="s">
        <v>155</v>
      </c>
      <c r="E224" s="163" t="s">
        <v>3707</v>
      </c>
      <c r="F224" s="164" t="s">
        <v>3708</v>
      </c>
      <c r="G224" s="165" t="s">
        <v>416</v>
      </c>
      <c r="H224" s="166">
        <v>361</v>
      </c>
      <c r="I224" s="167"/>
      <c r="J224" s="168">
        <f t="shared" si="40"/>
        <v>0</v>
      </c>
      <c r="K224" s="164" t="s">
        <v>1</v>
      </c>
      <c r="L224" s="34"/>
      <c r="M224" s="169" t="s">
        <v>1</v>
      </c>
      <c r="N224" s="170" t="s">
        <v>43</v>
      </c>
      <c r="O224" s="59"/>
      <c r="P224" s="171">
        <f t="shared" si="41"/>
        <v>0</v>
      </c>
      <c r="Q224" s="171">
        <v>0</v>
      </c>
      <c r="R224" s="171">
        <f t="shared" si="42"/>
        <v>0</v>
      </c>
      <c r="S224" s="171">
        <v>0</v>
      </c>
      <c r="T224" s="172">
        <f t="shared" si="43"/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159</v>
      </c>
      <c r="AT224" s="173" t="s">
        <v>155</v>
      </c>
      <c r="AU224" s="173" t="s">
        <v>88</v>
      </c>
      <c r="AY224" s="18" t="s">
        <v>153</v>
      </c>
      <c r="BE224" s="174">
        <f t="shared" si="44"/>
        <v>0</v>
      </c>
      <c r="BF224" s="174">
        <f t="shared" si="45"/>
        <v>0</v>
      </c>
      <c r="BG224" s="174">
        <f t="shared" si="46"/>
        <v>0</v>
      </c>
      <c r="BH224" s="174">
        <f t="shared" si="47"/>
        <v>0</v>
      </c>
      <c r="BI224" s="174">
        <f t="shared" si="48"/>
        <v>0</v>
      </c>
      <c r="BJ224" s="18" t="s">
        <v>86</v>
      </c>
      <c r="BK224" s="174">
        <f t="shared" si="49"/>
        <v>0</v>
      </c>
      <c r="BL224" s="18" t="s">
        <v>159</v>
      </c>
      <c r="BM224" s="173" t="s">
        <v>3709</v>
      </c>
    </row>
    <row r="225" spans="1:65" s="2" customFormat="1" ht="16.5" customHeight="1">
      <c r="A225" s="33"/>
      <c r="B225" s="161"/>
      <c r="C225" s="162" t="s">
        <v>1556</v>
      </c>
      <c r="D225" s="162" t="s">
        <v>155</v>
      </c>
      <c r="E225" s="163" t="s">
        <v>3710</v>
      </c>
      <c r="F225" s="164" t="s">
        <v>3711</v>
      </c>
      <c r="G225" s="165" t="s">
        <v>416</v>
      </c>
      <c r="H225" s="166">
        <v>361</v>
      </c>
      <c r="I225" s="167"/>
      <c r="J225" s="168">
        <f t="shared" si="40"/>
        <v>0</v>
      </c>
      <c r="K225" s="164" t="s">
        <v>1</v>
      </c>
      <c r="L225" s="34"/>
      <c r="M225" s="169" t="s">
        <v>1</v>
      </c>
      <c r="N225" s="170" t="s">
        <v>43</v>
      </c>
      <c r="O225" s="59"/>
      <c r="P225" s="171">
        <f t="shared" si="41"/>
        <v>0</v>
      </c>
      <c r="Q225" s="171">
        <v>0</v>
      </c>
      <c r="R225" s="171">
        <f t="shared" si="42"/>
        <v>0</v>
      </c>
      <c r="S225" s="171">
        <v>0</v>
      </c>
      <c r="T225" s="172">
        <f t="shared" si="43"/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173" t="s">
        <v>159</v>
      </c>
      <c r="AT225" s="173" t="s">
        <v>155</v>
      </c>
      <c r="AU225" s="173" t="s">
        <v>88</v>
      </c>
      <c r="AY225" s="18" t="s">
        <v>153</v>
      </c>
      <c r="BE225" s="174">
        <f t="shared" si="44"/>
        <v>0</v>
      </c>
      <c r="BF225" s="174">
        <f t="shared" si="45"/>
        <v>0</v>
      </c>
      <c r="BG225" s="174">
        <f t="shared" si="46"/>
        <v>0</v>
      </c>
      <c r="BH225" s="174">
        <f t="shared" si="47"/>
        <v>0</v>
      </c>
      <c r="BI225" s="174">
        <f t="shared" si="48"/>
        <v>0</v>
      </c>
      <c r="BJ225" s="18" t="s">
        <v>86</v>
      </c>
      <c r="BK225" s="174">
        <f t="shared" si="49"/>
        <v>0</v>
      </c>
      <c r="BL225" s="18" t="s">
        <v>159</v>
      </c>
      <c r="BM225" s="173" t="s">
        <v>3712</v>
      </c>
    </row>
    <row r="226" spans="1:65" s="2" customFormat="1" ht="16.5" customHeight="1">
      <c r="A226" s="33"/>
      <c r="B226" s="161"/>
      <c r="C226" s="162" t="s">
        <v>1565</v>
      </c>
      <c r="D226" s="162" t="s">
        <v>155</v>
      </c>
      <c r="E226" s="163" t="s">
        <v>3713</v>
      </c>
      <c r="F226" s="164" t="s">
        <v>3714</v>
      </c>
      <c r="G226" s="165" t="s">
        <v>3597</v>
      </c>
      <c r="H226" s="166">
        <v>5</v>
      </c>
      <c r="I226" s="167"/>
      <c r="J226" s="168">
        <f t="shared" si="40"/>
        <v>0</v>
      </c>
      <c r="K226" s="164" t="s">
        <v>1</v>
      </c>
      <c r="L226" s="34"/>
      <c r="M226" s="169" t="s">
        <v>1</v>
      </c>
      <c r="N226" s="170" t="s">
        <v>43</v>
      </c>
      <c r="O226" s="59"/>
      <c r="P226" s="171">
        <f t="shared" si="41"/>
        <v>0</v>
      </c>
      <c r="Q226" s="171">
        <v>0</v>
      </c>
      <c r="R226" s="171">
        <f t="shared" si="42"/>
        <v>0</v>
      </c>
      <c r="S226" s="171">
        <v>0</v>
      </c>
      <c r="T226" s="172">
        <f t="shared" si="43"/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159</v>
      </c>
      <c r="AT226" s="173" t="s">
        <v>155</v>
      </c>
      <c r="AU226" s="173" t="s">
        <v>88</v>
      </c>
      <c r="AY226" s="18" t="s">
        <v>153</v>
      </c>
      <c r="BE226" s="174">
        <f t="shared" si="44"/>
        <v>0</v>
      </c>
      <c r="BF226" s="174">
        <f t="shared" si="45"/>
        <v>0</v>
      </c>
      <c r="BG226" s="174">
        <f t="shared" si="46"/>
        <v>0</v>
      </c>
      <c r="BH226" s="174">
        <f t="shared" si="47"/>
        <v>0</v>
      </c>
      <c r="BI226" s="174">
        <f t="shared" si="48"/>
        <v>0</v>
      </c>
      <c r="BJ226" s="18" t="s">
        <v>86</v>
      </c>
      <c r="BK226" s="174">
        <f t="shared" si="49"/>
        <v>0</v>
      </c>
      <c r="BL226" s="18" t="s">
        <v>159</v>
      </c>
      <c r="BM226" s="173" t="s">
        <v>3715</v>
      </c>
    </row>
    <row r="227" spans="1:65" s="12" customFormat="1" ht="22.8" customHeight="1">
      <c r="B227" s="148"/>
      <c r="D227" s="149" t="s">
        <v>77</v>
      </c>
      <c r="E227" s="159" t="s">
        <v>2944</v>
      </c>
      <c r="F227" s="159" t="s">
        <v>3716</v>
      </c>
      <c r="I227" s="151"/>
      <c r="J227" s="160">
        <f>BK227</f>
        <v>0</v>
      </c>
      <c r="L227" s="148"/>
      <c r="M227" s="153"/>
      <c r="N227" s="154"/>
      <c r="O227" s="154"/>
      <c r="P227" s="155">
        <f>SUM(P228:P283)</f>
        <v>0</v>
      </c>
      <c r="Q227" s="154"/>
      <c r="R227" s="155">
        <f>SUM(R228:R283)</f>
        <v>0</v>
      </c>
      <c r="S227" s="154"/>
      <c r="T227" s="156">
        <f>SUM(T228:T283)</f>
        <v>0</v>
      </c>
      <c r="AR227" s="149" t="s">
        <v>86</v>
      </c>
      <c r="AT227" s="157" t="s">
        <v>77</v>
      </c>
      <c r="AU227" s="157" t="s">
        <v>86</v>
      </c>
      <c r="AY227" s="149" t="s">
        <v>153</v>
      </c>
      <c r="BK227" s="158">
        <f>SUM(BK228:BK283)</f>
        <v>0</v>
      </c>
    </row>
    <row r="228" spans="1:65" s="2" customFormat="1" ht="16.5" customHeight="1">
      <c r="A228" s="33"/>
      <c r="B228" s="161"/>
      <c r="C228" s="162" t="s">
        <v>1573</v>
      </c>
      <c r="D228" s="162" t="s">
        <v>155</v>
      </c>
      <c r="E228" s="163" t="s">
        <v>3717</v>
      </c>
      <c r="F228" s="164" t="s">
        <v>3718</v>
      </c>
      <c r="G228" s="165" t="s">
        <v>3597</v>
      </c>
      <c r="H228" s="166">
        <v>38</v>
      </c>
      <c r="I228" s="167"/>
      <c r="J228" s="168">
        <f>ROUND(I228*H228,2)</f>
        <v>0</v>
      </c>
      <c r="K228" s="164" t="s">
        <v>1</v>
      </c>
      <c r="L228" s="34"/>
      <c r="M228" s="169" t="s">
        <v>1</v>
      </c>
      <c r="N228" s="170" t="s">
        <v>43</v>
      </c>
      <c r="O228" s="59"/>
      <c r="P228" s="171">
        <f>O228*H228</f>
        <v>0</v>
      </c>
      <c r="Q228" s="171">
        <v>0</v>
      </c>
      <c r="R228" s="171">
        <f>Q228*H228</f>
        <v>0</v>
      </c>
      <c r="S228" s="171">
        <v>0</v>
      </c>
      <c r="T228" s="172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159</v>
      </c>
      <c r="AT228" s="173" t="s">
        <v>155</v>
      </c>
      <c r="AU228" s="173" t="s">
        <v>88</v>
      </c>
      <c r="AY228" s="18" t="s">
        <v>153</v>
      </c>
      <c r="BE228" s="174">
        <f>IF(N228="základní",J228,0)</f>
        <v>0</v>
      </c>
      <c r="BF228" s="174">
        <f>IF(N228="snížená",J228,0)</f>
        <v>0</v>
      </c>
      <c r="BG228" s="174">
        <f>IF(N228="zákl. přenesená",J228,0)</f>
        <v>0</v>
      </c>
      <c r="BH228" s="174">
        <f>IF(N228="sníž. přenesená",J228,0)</f>
        <v>0</v>
      </c>
      <c r="BI228" s="174">
        <f>IF(N228="nulová",J228,0)</f>
        <v>0</v>
      </c>
      <c r="BJ228" s="18" t="s">
        <v>86</v>
      </c>
      <c r="BK228" s="174">
        <f>ROUND(I228*H228,2)</f>
        <v>0</v>
      </c>
      <c r="BL228" s="18" t="s">
        <v>159</v>
      </c>
      <c r="BM228" s="173" t="s">
        <v>3719</v>
      </c>
    </row>
    <row r="229" spans="1:65" s="2" customFormat="1" ht="16.5" customHeight="1">
      <c r="A229" s="33"/>
      <c r="B229" s="161"/>
      <c r="C229" s="162" t="s">
        <v>1577</v>
      </c>
      <c r="D229" s="162" t="s">
        <v>155</v>
      </c>
      <c r="E229" s="163" t="s">
        <v>3720</v>
      </c>
      <c r="F229" s="164" t="s">
        <v>3721</v>
      </c>
      <c r="G229" s="165" t="s">
        <v>358</v>
      </c>
      <c r="H229" s="166">
        <v>1</v>
      </c>
      <c r="I229" s="167"/>
      <c r="J229" s="168">
        <f>ROUND(I229*H229,2)</f>
        <v>0</v>
      </c>
      <c r="K229" s="164" t="s">
        <v>1</v>
      </c>
      <c r="L229" s="34"/>
      <c r="M229" s="169" t="s">
        <v>1</v>
      </c>
      <c r="N229" s="170" t="s">
        <v>43</v>
      </c>
      <c r="O229" s="59"/>
      <c r="P229" s="171">
        <f>O229*H229</f>
        <v>0</v>
      </c>
      <c r="Q229" s="171">
        <v>0</v>
      </c>
      <c r="R229" s="171">
        <f>Q229*H229</f>
        <v>0</v>
      </c>
      <c r="S229" s="171">
        <v>0</v>
      </c>
      <c r="T229" s="172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73" t="s">
        <v>159</v>
      </c>
      <c r="AT229" s="173" t="s">
        <v>155</v>
      </c>
      <c r="AU229" s="173" t="s">
        <v>88</v>
      </c>
      <c r="AY229" s="18" t="s">
        <v>153</v>
      </c>
      <c r="BE229" s="174">
        <f>IF(N229="základní",J229,0)</f>
        <v>0</v>
      </c>
      <c r="BF229" s="174">
        <f>IF(N229="snížená",J229,0)</f>
        <v>0</v>
      </c>
      <c r="BG229" s="174">
        <f>IF(N229="zákl. přenesená",J229,0)</f>
        <v>0</v>
      </c>
      <c r="BH229" s="174">
        <f>IF(N229="sníž. přenesená",J229,0)</f>
        <v>0</v>
      </c>
      <c r="BI229" s="174">
        <f>IF(N229="nulová",J229,0)</f>
        <v>0</v>
      </c>
      <c r="BJ229" s="18" t="s">
        <v>86</v>
      </c>
      <c r="BK229" s="174">
        <f>ROUND(I229*H229,2)</f>
        <v>0</v>
      </c>
      <c r="BL229" s="18" t="s">
        <v>159</v>
      </c>
      <c r="BM229" s="173" t="s">
        <v>3722</v>
      </c>
    </row>
    <row r="230" spans="1:65" s="2" customFormat="1" ht="16.5" customHeight="1">
      <c r="A230" s="33"/>
      <c r="B230" s="161"/>
      <c r="C230" s="162" t="s">
        <v>1597</v>
      </c>
      <c r="D230" s="162" t="s">
        <v>155</v>
      </c>
      <c r="E230" s="163" t="s">
        <v>3723</v>
      </c>
      <c r="F230" s="164" t="s">
        <v>3724</v>
      </c>
      <c r="G230" s="165" t="s">
        <v>3597</v>
      </c>
      <c r="H230" s="166">
        <v>11</v>
      </c>
      <c r="I230" s="167"/>
      <c r="J230" s="168">
        <f>ROUND(I230*H230,2)</f>
        <v>0</v>
      </c>
      <c r="K230" s="164" t="s">
        <v>1</v>
      </c>
      <c r="L230" s="34"/>
      <c r="M230" s="169" t="s">
        <v>1</v>
      </c>
      <c r="N230" s="170" t="s">
        <v>43</v>
      </c>
      <c r="O230" s="59"/>
      <c r="P230" s="171">
        <f>O230*H230</f>
        <v>0</v>
      </c>
      <c r="Q230" s="171">
        <v>0</v>
      </c>
      <c r="R230" s="171">
        <f>Q230*H230</f>
        <v>0</v>
      </c>
      <c r="S230" s="171">
        <v>0</v>
      </c>
      <c r="T230" s="172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159</v>
      </c>
      <c r="AT230" s="173" t="s">
        <v>155</v>
      </c>
      <c r="AU230" s="173" t="s">
        <v>88</v>
      </c>
      <c r="AY230" s="18" t="s">
        <v>153</v>
      </c>
      <c r="BE230" s="174">
        <f>IF(N230="základní",J230,0)</f>
        <v>0</v>
      </c>
      <c r="BF230" s="174">
        <f>IF(N230="snížená",J230,0)</f>
        <v>0</v>
      </c>
      <c r="BG230" s="174">
        <f>IF(N230="zákl. přenesená",J230,0)</f>
        <v>0</v>
      </c>
      <c r="BH230" s="174">
        <f>IF(N230="sníž. přenesená",J230,0)</f>
        <v>0</v>
      </c>
      <c r="BI230" s="174">
        <f>IF(N230="nulová",J230,0)</f>
        <v>0</v>
      </c>
      <c r="BJ230" s="18" t="s">
        <v>86</v>
      </c>
      <c r="BK230" s="174">
        <f>ROUND(I230*H230,2)</f>
        <v>0</v>
      </c>
      <c r="BL230" s="18" t="s">
        <v>159</v>
      </c>
      <c r="BM230" s="173" t="s">
        <v>3725</v>
      </c>
    </row>
    <row r="231" spans="1:65" s="14" customFormat="1" ht="10.199999999999999">
      <c r="B231" s="183"/>
      <c r="D231" s="176" t="s">
        <v>161</v>
      </c>
      <c r="E231" s="184" t="s">
        <v>1</v>
      </c>
      <c r="F231" s="185" t="s">
        <v>3726</v>
      </c>
      <c r="H231" s="186">
        <v>11</v>
      </c>
      <c r="I231" s="187"/>
      <c r="L231" s="183"/>
      <c r="M231" s="188"/>
      <c r="N231" s="189"/>
      <c r="O231" s="189"/>
      <c r="P231" s="189"/>
      <c r="Q231" s="189"/>
      <c r="R231" s="189"/>
      <c r="S231" s="189"/>
      <c r="T231" s="190"/>
      <c r="AT231" s="184" t="s">
        <v>161</v>
      </c>
      <c r="AU231" s="184" t="s">
        <v>88</v>
      </c>
      <c r="AV231" s="14" t="s">
        <v>88</v>
      </c>
      <c r="AW231" s="14" t="s">
        <v>34</v>
      </c>
      <c r="AX231" s="14" t="s">
        <v>78</v>
      </c>
      <c r="AY231" s="184" t="s">
        <v>153</v>
      </c>
    </row>
    <row r="232" spans="1:65" s="15" customFormat="1" ht="10.199999999999999">
      <c r="B232" s="191"/>
      <c r="D232" s="176" t="s">
        <v>161</v>
      </c>
      <c r="E232" s="192" t="s">
        <v>1</v>
      </c>
      <c r="F232" s="193" t="s">
        <v>165</v>
      </c>
      <c r="H232" s="194">
        <v>11</v>
      </c>
      <c r="I232" s="195"/>
      <c r="L232" s="191"/>
      <c r="M232" s="196"/>
      <c r="N232" s="197"/>
      <c r="O232" s="197"/>
      <c r="P232" s="197"/>
      <c r="Q232" s="197"/>
      <c r="R232" s="197"/>
      <c r="S232" s="197"/>
      <c r="T232" s="198"/>
      <c r="AT232" s="192" t="s">
        <v>161</v>
      </c>
      <c r="AU232" s="192" t="s">
        <v>88</v>
      </c>
      <c r="AV232" s="15" t="s">
        <v>159</v>
      </c>
      <c r="AW232" s="15" t="s">
        <v>34</v>
      </c>
      <c r="AX232" s="15" t="s">
        <v>86</v>
      </c>
      <c r="AY232" s="192" t="s">
        <v>153</v>
      </c>
    </row>
    <row r="233" spans="1:65" s="2" customFormat="1" ht="16.5" customHeight="1">
      <c r="A233" s="33"/>
      <c r="B233" s="161"/>
      <c r="C233" s="162" t="s">
        <v>1599</v>
      </c>
      <c r="D233" s="162" t="s">
        <v>155</v>
      </c>
      <c r="E233" s="163" t="s">
        <v>3727</v>
      </c>
      <c r="F233" s="164" t="s">
        <v>3728</v>
      </c>
      <c r="G233" s="165" t="s">
        <v>3597</v>
      </c>
      <c r="H233" s="166">
        <v>1</v>
      </c>
      <c r="I233" s="167"/>
      <c r="J233" s="168">
        <f>ROUND(I233*H233,2)</f>
        <v>0</v>
      </c>
      <c r="K233" s="164" t="s">
        <v>1</v>
      </c>
      <c r="L233" s="34"/>
      <c r="M233" s="169" t="s">
        <v>1</v>
      </c>
      <c r="N233" s="170" t="s">
        <v>43</v>
      </c>
      <c r="O233" s="59"/>
      <c r="P233" s="171">
        <f>O233*H233</f>
        <v>0</v>
      </c>
      <c r="Q233" s="171">
        <v>0</v>
      </c>
      <c r="R233" s="171">
        <f>Q233*H233</f>
        <v>0</v>
      </c>
      <c r="S233" s="171">
        <v>0</v>
      </c>
      <c r="T233" s="172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73" t="s">
        <v>159</v>
      </c>
      <c r="AT233" s="173" t="s">
        <v>155</v>
      </c>
      <c r="AU233" s="173" t="s">
        <v>88</v>
      </c>
      <c r="AY233" s="18" t="s">
        <v>153</v>
      </c>
      <c r="BE233" s="174">
        <f>IF(N233="základní",J233,0)</f>
        <v>0</v>
      </c>
      <c r="BF233" s="174">
        <f>IF(N233="snížená",J233,0)</f>
        <v>0</v>
      </c>
      <c r="BG233" s="174">
        <f>IF(N233="zákl. přenesená",J233,0)</f>
        <v>0</v>
      </c>
      <c r="BH233" s="174">
        <f>IF(N233="sníž. přenesená",J233,0)</f>
        <v>0</v>
      </c>
      <c r="BI233" s="174">
        <f>IF(N233="nulová",J233,0)</f>
        <v>0</v>
      </c>
      <c r="BJ233" s="18" t="s">
        <v>86</v>
      </c>
      <c r="BK233" s="174">
        <f>ROUND(I233*H233,2)</f>
        <v>0</v>
      </c>
      <c r="BL233" s="18" t="s">
        <v>159</v>
      </c>
      <c r="BM233" s="173" t="s">
        <v>3729</v>
      </c>
    </row>
    <row r="234" spans="1:65" s="2" customFormat="1" ht="16.5" customHeight="1">
      <c r="A234" s="33"/>
      <c r="B234" s="161"/>
      <c r="C234" s="162" t="s">
        <v>1601</v>
      </c>
      <c r="D234" s="162" t="s">
        <v>155</v>
      </c>
      <c r="E234" s="163" t="s">
        <v>3730</v>
      </c>
      <c r="F234" s="164" t="s">
        <v>3731</v>
      </c>
      <c r="G234" s="165" t="s">
        <v>3597</v>
      </c>
      <c r="H234" s="166">
        <v>13</v>
      </c>
      <c r="I234" s="167"/>
      <c r="J234" s="168">
        <f>ROUND(I234*H234,2)</f>
        <v>0</v>
      </c>
      <c r="K234" s="164" t="s">
        <v>1</v>
      </c>
      <c r="L234" s="34"/>
      <c r="M234" s="169" t="s">
        <v>1</v>
      </c>
      <c r="N234" s="170" t="s">
        <v>43</v>
      </c>
      <c r="O234" s="59"/>
      <c r="P234" s="171">
        <f>O234*H234</f>
        <v>0</v>
      </c>
      <c r="Q234" s="171">
        <v>0</v>
      </c>
      <c r="R234" s="171">
        <f>Q234*H234</f>
        <v>0</v>
      </c>
      <c r="S234" s="171">
        <v>0</v>
      </c>
      <c r="T234" s="172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173" t="s">
        <v>159</v>
      </c>
      <c r="AT234" s="173" t="s">
        <v>155</v>
      </c>
      <c r="AU234" s="173" t="s">
        <v>88</v>
      </c>
      <c r="AY234" s="18" t="s">
        <v>153</v>
      </c>
      <c r="BE234" s="174">
        <f>IF(N234="základní",J234,0)</f>
        <v>0</v>
      </c>
      <c r="BF234" s="174">
        <f>IF(N234="snížená",J234,0)</f>
        <v>0</v>
      </c>
      <c r="BG234" s="174">
        <f>IF(N234="zákl. přenesená",J234,0)</f>
        <v>0</v>
      </c>
      <c r="BH234" s="174">
        <f>IF(N234="sníž. přenesená",J234,0)</f>
        <v>0</v>
      </c>
      <c r="BI234" s="174">
        <f>IF(N234="nulová",J234,0)</f>
        <v>0</v>
      </c>
      <c r="BJ234" s="18" t="s">
        <v>86</v>
      </c>
      <c r="BK234" s="174">
        <f>ROUND(I234*H234,2)</f>
        <v>0</v>
      </c>
      <c r="BL234" s="18" t="s">
        <v>159</v>
      </c>
      <c r="BM234" s="173" t="s">
        <v>3732</v>
      </c>
    </row>
    <row r="235" spans="1:65" s="14" customFormat="1" ht="10.199999999999999">
      <c r="B235" s="183"/>
      <c r="D235" s="176" t="s">
        <v>161</v>
      </c>
      <c r="E235" s="184" t="s">
        <v>1</v>
      </c>
      <c r="F235" s="185" t="s">
        <v>3733</v>
      </c>
      <c r="H235" s="186">
        <v>13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161</v>
      </c>
      <c r="AU235" s="184" t="s">
        <v>88</v>
      </c>
      <c r="AV235" s="14" t="s">
        <v>88</v>
      </c>
      <c r="AW235" s="14" t="s">
        <v>34</v>
      </c>
      <c r="AX235" s="14" t="s">
        <v>78</v>
      </c>
      <c r="AY235" s="184" t="s">
        <v>153</v>
      </c>
    </row>
    <row r="236" spans="1:65" s="15" customFormat="1" ht="10.199999999999999">
      <c r="B236" s="191"/>
      <c r="D236" s="176" t="s">
        <v>161</v>
      </c>
      <c r="E236" s="192" t="s">
        <v>1</v>
      </c>
      <c r="F236" s="193" t="s">
        <v>165</v>
      </c>
      <c r="H236" s="194">
        <v>13</v>
      </c>
      <c r="I236" s="195"/>
      <c r="L236" s="191"/>
      <c r="M236" s="196"/>
      <c r="N236" s="197"/>
      <c r="O236" s="197"/>
      <c r="P236" s="197"/>
      <c r="Q236" s="197"/>
      <c r="R236" s="197"/>
      <c r="S236" s="197"/>
      <c r="T236" s="198"/>
      <c r="AT236" s="192" t="s">
        <v>161</v>
      </c>
      <c r="AU236" s="192" t="s">
        <v>88</v>
      </c>
      <c r="AV236" s="15" t="s">
        <v>159</v>
      </c>
      <c r="AW236" s="15" t="s">
        <v>34</v>
      </c>
      <c r="AX236" s="15" t="s">
        <v>86</v>
      </c>
      <c r="AY236" s="192" t="s">
        <v>153</v>
      </c>
    </row>
    <row r="237" spans="1:65" s="2" customFormat="1" ht="16.5" customHeight="1">
      <c r="A237" s="33"/>
      <c r="B237" s="161"/>
      <c r="C237" s="162" t="s">
        <v>1604</v>
      </c>
      <c r="D237" s="162" t="s">
        <v>155</v>
      </c>
      <c r="E237" s="163" t="s">
        <v>3734</v>
      </c>
      <c r="F237" s="164" t="s">
        <v>3735</v>
      </c>
      <c r="G237" s="165" t="s">
        <v>3597</v>
      </c>
      <c r="H237" s="166">
        <v>1</v>
      </c>
      <c r="I237" s="167"/>
      <c r="J237" s="168">
        <f t="shared" ref="J237:J251" si="50">ROUND(I237*H237,2)</f>
        <v>0</v>
      </c>
      <c r="K237" s="164" t="s">
        <v>1</v>
      </c>
      <c r="L237" s="34"/>
      <c r="M237" s="169" t="s">
        <v>1</v>
      </c>
      <c r="N237" s="170" t="s">
        <v>43</v>
      </c>
      <c r="O237" s="59"/>
      <c r="P237" s="171">
        <f t="shared" ref="P237:P251" si="51">O237*H237</f>
        <v>0</v>
      </c>
      <c r="Q237" s="171">
        <v>0</v>
      </c>
      <c r="R237" s="171">
        <f t="shared" ref="R237:R251" si="52">Q237*H237</f>
        <v>0</v>
      </c>
      <c r="S237" s="171">
        <v>0</v>
      </c>
      <c r="T237" s="172">
        <f t="shared" ref="T237:T251" si="53"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173" t="s">
        <v>159</v>
      </c>
      <c r="AT237" s="173" t="s">
        <v>155</v>
      </c>
      <c r="AU237" s="173" t="s">
        <v>88</v>
      </c>
      <c r="AY237" s="18" t="s">
        <v>153</v>
      </c>
      <c r="BE237" s="174">
        <f t="shared" ref="BE237:BE251" si="54">IF(N237="základní",J237,0)</f>
        <v>0</v>
      </c>
      <c r="BF237" s="174">
        <f t="shared" ref="BF237:BF251" si="55">IF(N237="snížená",J237,0)</f>
        <v>0</v>
      </c>
      <c r="BG237" s="174">
        <f t="shared" ref="BG237:BG251" si="56">IF(N237="zákl. přenesená",J237,0)</f>
        <v>0</v>
      </c>
      <c r="BH237" s="174">
        <f t="shared" ref="BH237:BH251" si="57">IF(N237="sníž. přenesená",J237,0)</f>
        <v>0</v>
      </c>
      <c r="BI237" s="174">
        <f t="shared" ref="BI237:BI251" si="58">IF(N237="nulová",J237,0)</f>
        <v>0</v>
      </c>
      <c r="BJ237" s="18" t="s">
        <v>86</v>
      </c>
      <c r="BK237" s="174">
        <f t="shared" ref="BK237:BK251" si="59">ROUND(I237*H237,2)</f>
        <v>0</v>
      </c>
      <c r="BL237" s="18" t="s">
        <v>159</v>
      </c>
      <c r="BM237" s="173" t="s">
        <v>3736</v>
      </c>
    </row>
    <row r="238" spans="1:65" s="2" customFormat="1" ht="16.5" customHeight="1">
      <c r="A238" s="33"/>
      <c r="B238" s="161"/>
      <c r="C238" s="162" t="s">
        <v>1608</v>
      </c>
      <c r="D238" s="162" t="s">
        <v>155</v>
      </c>
      <c r="E238" s="163" t="s">
        <v>3737</v>
      </c>
      <c r="F238" s="164" t="s">
        <v>3738</v>
      </c>
      <c r="G238" s="165" t="s">
        <v>3597</v>
      </c>
      <c r="H238" s="166">
        <v>4</v>
      </c>
      <c r="I238" s="167"/>
      <c r="J238" s="168">
        <f t="shared" si="50"/>
        <v>0</v>
      </c>
      <c r="K238" s="164" t="s">
        <v>1</v>
      </c>
      <c r="L238" s="34"/>
      <c r="M238" s="169" t="s">
        <v>1</v>
      </c>
      <c r="N238" s="170" t="s">
        <v>43</v>
      </c>
      <c r="O238" s="59"/>
      <c r="P238" s="171">
        <f t="shared" si="51"/>
        <v>0</v>
      </c>
      <c r="Q238" s="171">
        <v>0</v>
      </c>
      <c r="R238" s="171">
        <f t="shared" si="52"/>
        <v>0</v>
      </c>
      <c r="S238" s="171">
        <v>0</v>
      </c>
      <c r="T238" s="172">
        <f t="shared" si="53"/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159</v>
      </c>
      <c r="AT238" s="173" t="s">
        <v>155</v>
      </c>
      <c r="AU238" s="173" t="s">
        <v>88</v>
      </c>
      <c r="AY238" s="18" t="s">
        <v>153</v>
      </c>
      <c r="BE238" s="174">
        <f t="shared" si="54"/>
        <v>0</v>
      </c>
      <c r="BF238" s="174">
        <f t="shared" si="55"/>
        <v>0</v>
      </c>
      <c r="BG238" s="174">
        <f t="shared" si="56"/>
        <v>0</v>
      </c>
      <c r="BH238" s="174">
        <f t="shared" si="57"/>
        <v>0</v>
      </c>
      <c r="BI238" s="174">
        <f t="shared" si="58"/>
        <v>0</v>
      </c>
      <c r="BJ238" s="18" t="s">
        <v>86</v>
      </c>
      <c r="BK238" s="174">
        <f t="shared" si="59"/>
        <v>0</v>
      </c>
      <c r="BL238" s="18" t="s">
        <v>159</v>
      </c>
      <c r="BM238" s="173" t="s">
        <v>3739</v>
      </c>
    </row>
    <row r="239" spans="1:65" s="2" customFormat="1" ht="16.5" customHeight="1">
      <c r="A239" s="33"/>
      <c r="B239" s="161"/>
      <c r="C239" s="162" t="s">
        <v>1610</v>
      </c>
      <c r="D239" s="162" t="s">
        <v>155</v>
      </c>
      <c r="E239" s="163" t="s">
        <v>3740</v>
      </c>
      <c r="F239" s="164" t="s">
        <v>3741</v>
      </c>
      <c r="G239" s="165" t="s">
        <v>3597</v>
      </c>
      <c r="H239" s="166">
        <v>5</v>
      </c>
      <c r="I239" s="167"/>
      <c r="J239" s="168">
        <f t="shared" si="50"/>
        <v>0</v>
      </c>
      <c r="K239" s="164" t="s">
        <v>1</v>
      </c>
      <c r="L239" s="34"/>
      <c r="M239" s="169" t="s">
        <v>1</v>
      </c>
      <c r="N239" s="170" t="s">
        <v>43</v>
      </c>
      <c r="O239" s="59"/>
      <c r="P239" s="171">
        <f t="shared" si="51"/>
        <v>0</v>
      </c>
      <c r="Q239" s="171">
        <v>0</v>
      </c>
      <c r="R239" s="171">
        <f t="shared" si="52"/>
        <v>0</v>
      </c>
      <c r="S239" s="171">
        <v>0</v>
      </c>
      <c r="T239" s="172">
        <f t="shared" si="53"/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173" t="s">
        <v>159</v>
      </c>
      <c r="AT239" s="173" t="s">
        <v>155</v>
      </c>
      <c r="AU239" s="173" t="s">
        <v>88</v>
      </c>
      <c r="AY239" s="18" t="s">
        <v>153</v>
      </c>
      <c r="BE239" s="174">
        <f t="shared" si="54"/>
        <v>0</v>
      </c>
      <c r="BF239" s="174">
        <f t="shared" si="55"/>
        <v>0</v>
      </c>
      <c r="BG239" s="174">
        <f t="shared" si="56"/>
        <v>0</v>
      </c>
      <c r="BH239" s="174">
        <f t="shared" si="57"/>
        <v>0</v>
      </c>
      <c r="BI239" s="174">
        <f t="shared" si="58"/>
        <v>0</v>
      </c>
      <c r="BJ239" s="18" t="s">
        <v>86</v>
      </c>
      <c r="BK239" s="174">
        <f t="shared" si="59"/>
        <v>0</v>
      </c>
      <c r="BL239" s="18" t="s">
        <v>159</v>
      </c>
      <c r="BM239" s="173" t="s">
        <v>3742</v>
      </c>
    </row>
    <row r="240" spans="1:65" s="2" customFormat="1" ht="16.5" customHeight="1">
      <c r="A240" s="33"/>
      <c r="B240" s="161"/>
      <c r="C240" s="162" t="s">
        <v>1612</v>
      </c>
      <c r="D240" s="162" t="s">
        <v>155</v>
      </c>
      <c r="E240" s="163" t="s">
        <v>3743</v>
      </c>
      <c r="F240" s="164" t="s">
        <v>3744</v>
      </c>
      <c r="G240" s="165" t="s">
        <v>358</v>
      </c>
      <c r="H240" s="166">
        <v>3</v>
      </c>
      <c r="I240" s="167"/>
      <c r="J240" s="168">
        <f t="shared" si="50"/>
        <v>0</v>
      </c>
      <c r="K240" s="164" t="s">
        <v>1</v>
      </c>
      <c r="L240" s="34"/>
      <c r="M240" s="169" t="s">
        <v>1</v>
      </c>
      <c r="N240" s="170" t="s">
        <v>43</v>
      </c>
      <c r="O240" s="59"/>
      <c r="P240" s="171">
        <f t="shared" si="51"/>
        <v>0</v>
      </c>
      <c r="Q240" s="171">
        <v>0</v>
      </c>
      <c r="R240" s="171">
        <f t="shared" si="52"/>
        <v>0</v>
      </c>
      <c r="S240" s="171">
        <v>0</v>
      </c>
      <c r="T240" s="172">
        <f t="shared" si="53"/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159</v>
      </c>
      <c r="AT240" s="173" t="s">
        <v>155</v>
      </c>
      <c r="AU240" s="173" t="s">
        <v>88</v>
      </c>
      <c r="AY240" s="18" t="s">
        <v>153</v>
      </c>
      <c r="BE240" s="174">
        <f t="shared" si="54"/>
        <v>0</v>
      </c>
      <c r="BF240" s="174">
        <f t="shared" si="55"/>
        <v>0</v>
      </c>
      <c r="BG240" s="174">
        <f t="shared" si="56"/>
        <v>0</v>
      </c>
      <c r="BH240" s="174">
        <f t="shared" si="57"/>
        <v>0</v>
      </c>
      <c r="BI240" s="174">
        <f t="shared" si="58"/>
        <v>0</v>
      </c>
      <c r="BJ240" s="18" t="s">
        <v>86</v>
      </c>
      <c r="BK240" s="174">
        <f t="shared" si="59"/>
        <v>0</v>
      </c>
      <c r="BL240" s="18" t="s">
        <v>159</v>
      </c>
      <c r="BM240" s="173" t="s">
        <v>3745</v>
      </c>
    </row>
    <row r="241" spans="1:65" s="2" customFormat="1" ht="16.5" customHeight="1">
      <c r="A241" s="33"/>
      <c r="B241" s="161"/>
      <c r="C241" s="162" t="s">
        <v>1615</v>
      </c>
      <c r="D241" s="162" t="s">
        <v>155</v>
      </c>
      <c r="E241" s="163" t="s">
        <v>3746</v>
      </c>
      <c r="F241" s="164" t="s">
        <v>3747</v>
      </c>
      <c r="G241" s="165" t="s">
        <v>3597</v>
      </c>
      <c r="H241" s="166">
        <v>34</v>
      </c>
      <c r="I241" s="167"/>
      <c r="J241" s="168">
        <f t="shared" si="50"/>
        <v>0</v>
      </c>
      <c r="K241" s="164" t="s">
        <v>1</v>
      </c>
      <c r="L241" s="34"/>
      <c r="M241" s="169" t="s">
        <v>1</v>
      </c>
      <c r="N241" s="170" t="s">
        <v>43</v>
      </c>
      <c r="O241" s="59"/>
      <c r="P241" s="171">
        <f t="shared" si="51"/>
        <v>0</v>
      </c>
      <c r="Q241" s="171">
        <v>0</v>
      </c>
      <c r="R241" s="171">
        <f t="shared" si="52"/>
        <v>0</v>
      </c>
      <c r="S241" s="171">
        <v>0</v>
      </c>
      <c r="T241" s="172">
        <f t="shared" si="53"/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159</v>
      </c>
      <c r="AT241" s="173" t="s">
        <v>155</v>
      </c>
      <c r="AU241" s="173" t="s">
        <v>88</v>
      </c>
      <c r="AY241" s="18" t="s">
        <v>153</v>
      </c>
      <c r="BE241" s="174">
        <f t="shared" si="54"/>
        <v>0</v>
      </c>
      <c r="BF241" s="174">
        <f t="shared" si="55"/>
        <v>0</v>
      </c>
      <c r="BG241" s="174">
        <f t="shared" si="56"/>
        <v>0</v>
      </c>
      <c r="BH241" s="174">
        <f t="shared" si="57"/>
        <v>0</v>
      </c>
      <c r="BI241" s="174">
        <f t="shared" si="58"/>
        <v>0</v>
      </c>
      <c r="BJ241" s="18" t="s">
        <v>86</v>
      </c>
      <c r="BK241" s="174">
        <f t="shared" si="59"/>
        <v>0</v>
      </c>
      <c r="BL241" s="18" t="s">
        <v>159</v>
      </c>
      <c r="BM241" s="173" t="s">
        <v>3748</v>
      </c>
    </row>
    <row r="242" spans="1:65" s="2" customFormat="1" ht="16.5" customHeight="1">
      <c r="A242" s="33"/>
      <c r="B242" s="161"/>
      <c r="C242" s="162" t="s">
        <v>1618</v>
      </c>
      <c r="D242" s="162" t="s">
        <v>155</v>
      </c>
      <c r="E242" s="163" t="s">
        <v>3749</v>
      </c>
      <c r="F242" s="164" t="s">
        <v>3750</v>
      </c>
      <c r="G242" s="165" t="s">
        <v>3597</v>
      </c>
      <c r="H242" s="166">
        <v>2</v>
      </c>
      <c r="I242" s="167"/>
      <c r="J242" s="168">
        <f t="shared" si="50"/>
        <v>0</v>
      </c>
      <c r="K242" s="164" t="s">
        <v>1</v>
      </c>
      <c r="L242" s="34"/>
      <c r="M242" s="169" t="s">
        <v>1</v>
      </c>
      <c r="N242" s="170" t="s">
        <v>43</v>
      </c>
      <c r="O242" s="59"/>
      <c r="P242" s="171">
        <f t="shared" si="51"/>
        <v>0</v>
      </c>
      <c r="Q242" s="171">
        <v>0</v>
      </c>
      <c r="R242" s="171">
        <f t="shared" si="52"/>
        <v>0</v>
      </c>
      <c r="S242" s="171">
        <v>0</v>
      </c>
      <c r="T242" s="172">
        <f t="shared" si="53"/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159</v>
      </c>
      <c r="AT242" s="173" t="s">
        <v>155</v>
      </c>
      <c r="AU242" s="173" t="s">
        <v>88</v>
      </c>
      <c r="AY242" s="18" t="s">
        <v>153</v>
      </c>
      <c r="BE242" s="174">
        <f t="shared" si="54"/>
        <v>0</v>
      </c>
      <c r="BF242" s="174">
        <f t="shared" si="55"/>
        <v>0</v>
      </c>
      <c r="BG242" s="174">
        <f t="shared" si="56"/>
        <v>0</v>
      </c>
      <c r="BH242" s="174">
        <f t="shared" si="57"/>
        <v>0</v>
      </c>
      <c r="BI242" s="174">
        <f t="shared" si="58"/>
        <v>0</v>
      </c>
      <c r="BJ242" s="18" t="s">
        <v>86</v>
      </c>
      <c r="BK242" s="174">
        <f t="shared" si="59"/>
        <v>0</v>
      </c>
      <c r="BL242" s="18" t="s">
        <v>159</v>
      </c>
      <c r="BM242" s="173" t="s">
        <v>3751</v>
      </c>
    </row>
    <row r="243" spans="1:65" s="2" customFormat="1" ht="16.5" customHeight="1">
      <c r="A243" s="33"/>
      <c r="B243" s="161"/>
      <c r="C243" s="162" t="s">
        <v>1622</v>
      </c>
      <c r="D243" s="162" t="s">
        <v>155</v>
      </c>
      <c r="E243" s="163" t="s">
        <v>3752</v>
      </c>
      <c r="F243" s="164" t="s">
        <v>3753</v>
      </c>
      <c r="G243" s="165" t="s">
        <v>358</v>
      </c>
      <c r="H243" s="166">
        <v>3</v>
      </c>
      <c r="I243" s="167"/>
      <c r="J243" s="168">
        <f t="shared" si="50"/>
        <v>0</v>
      </c>
      <c r="K243" s="164" t="s">
        <v>1</v>
      </c>
      <c r="L243" s="34"/>
      <c r="M243" s="169" t="s">
        <v>1</v>
      </c>
      <c r="N243" s="170" t="s">
        <v>43</v>
      </c>
      <c r="O243" s="59"/>
      <c r="P243" s="171">
        <f t="shared" si="51"/>
        <v>0</v>
      </c>
      <c r="Q243" s="171">
        <v>0</v>
      </c>
      <c r="R243" s="171">
        <f t="shared" si="52"/>
        <v>0</v>
      </c>
      <c r="S243" s="171">
        <v>0</v>
      </c>
      <c r="T243" s="172">
        <f t="shared" si="53"/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173" t="s">
        <v>159</v>
      </c>
      <c r="AT243" s="173" t="s">
        <v>155</v>
      </c>
      <c r="AU243" s="173" t="s">
        <v>88</v>
      </c>
      <c r="AY243" s="18" t="s">
        <v>153</v>
      </c>
      <c r="BE243" s="174">
        <f t="shared" si="54"/>
        <v>0</v>
      </c>
      <c r="BF243" s="174">
        <f t="shared" si="55"/>
        <v>0</v>
      </c>
      <c r="BG243" s="174">
        <f t="shared" si="56"/>
        <v>0</v>
      </c>
      <c r="BH243" s="174">
        <f t="shared" si="57"/>
        <v>0</v>
      </c>
      <c r="BI243" s="174">
        <f t="shared" si="58"/>
        <v>0</v>
      </c>
      <c r="BJ243" s="18" t="s">
        <v>86</v>
      </c>
      <c r="BK243" s="174">
        <f t="shared" si="59"/>
        <v>0</v>
      </c>
      <c r="BL243" s="18" t="s">
        <v>159</v>
      </c>
      <c r="BM243" s="173" t="s">
        <v>3754</v>
      </c>
    </row>
    <row r="244" spans="1:65" s="2" customFormat="1" ht="16.5" customHeight="1">
      <c r="A244" s="33"/>
      <c r="B244" s="161"/>
      <c r="C244" s="162" t="s">
        <v>1626</v>
      </c>
      <c r="D244" s="162" t="s">
        <v>155</v>
      </c>
      <c r="E244" s="163" t="s">
        <v>3755</v>
      </c>
      <c r="F244" s="164" t="s">
        <v>3756</v>
      </c>
      <c r="G244" s="165" t="s">
        <v>358</v>
      </c>
      <c r="H244" s="166">
        <v>16</v>
      </c>
      <c r="I244" s="167"/>
      <c r="J244" s="168">
        <f t="shared" si="50"/>
        <v>0</v>
      </c>
      <c r="K244" s="164" t="s">
        <v>1</v>
      </c>
      <c r="L244" s="34"/>
      <c r="M244" s="169" t="s">
        <v>1</v>
      </c>
      <c r="N244" s="170" t="s">
        <v>43</v>
      </c>
      <c r="O244" s="59"/>
      <c r="P244" s="171">
        <f t="shared" si="51"/>
        <v>0</v>
      </c>
      <c r="Q244" s="171">
        <v>0</v>
      </c>
      <c r="R244" s="171">
        <f t="shared" si="52"/>
        <v>0</v>
      </c>
      <c r="S244" s="171">
        <v>0</v>
      </c>
      <c r="T244" s="172">
        <f t="shared" si="53"/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173" t="s">
        <v>159</v>
      </c>
      <c r="AT244" s="173" t="s">
        <v>155</v>
      </c>
      <c r="AU244" s="173" t="s">
        <v>88</v>
      </c>
      <c r="AY244" s="18" t="s">
        <v>153</v>
      </c>
      <c r="BE244" s="174">
        <f t="shared" si="54"/>
        <v>0</v>
      </c>
      <c r="BF244" s="174">
        <f t="shared" si="55"/>
        <v>0</v>
      </c>
      <c r="BG244" s="174">
        <f t="shared" si="56"/>
        <v>0</v>
      </c>
      <c r="BH244" s="174">
        <f t="shared" si="57"/>
        <v>0</v>
      </c>
      <c r="BI244" s="174">
        <f t="shared" si="58"/>
        <v>0</v>
      </c>
      <c r="BJ244" s="18" t="s">
        <v>86</v>
      </c>
      <c r="BK244" s="174">
        <f t="shared" si="59"/>
        <v>0</v>
      </c>
      <c r="BL244" s="18" t="s">
        <v>159</v>
      </c>
      <c r="BM244" s="173" t="s">
        <v>3757</v>
      </c>
    </row>
    <row r="245" spans="1:65" s="2" customFormat="1" ht="16.5" customHeight="1">
      <c r="A245" s="33"/>
      <c r="B245" s="161"/>
      <c r="C245" s="162" t="s">
        <v>1630</v>
      </c>
      <c r="D245" s="162" t="s">
        <v>155</v>
      </c>
      <c r="E245" s="163" t="s">
        <v>3758</v>
      </c>
      <c r="F245" s="164" t="s">
        <v>3759</v>
      </c>
      <c r="G245" s="165" t="s">
        <v>3597</v>
      </c>
      <c r="H245" s="166">
        <v>1</v>
      </c>
      <c r="I245" s="167"/>
      <c r="J245" s="168">
        <f t="shared" si="50"/>
        <v>0</v>
      </c>
      <c r="K245" s="164" t="s">
        <v>1</v>
      </c>
      <c r="L245" s="34"/>
      <c r="M245" s="169" t="s">
        <v>1</v>
      </c>
      <c r="N245" s="170" t="s">
        <v>43</v>
      </c>
      <c r="O245" s="59"/>
      <c r="P245" s="171">
        <f t="shared" si="51"/>
        <v>0</v>
      </c>
      <c r="Q245" s="171">
        <v>0</v>
      </c>
      <c r="R245" s="171">
        <f t="shared" si="52"/>
        <v>0</v>
      </c>
      <c r="S245" s="171">
        <v>0</v>
      </c>
      <c r="T245" s="172">
        <f t="shared" si="53"/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173" t="s">
        <v>159</v>
      </c>
      <c r="AT245" s="173" t="s">
        <v>155</v>
      </c>
      <c r="AU245" s="173" t="s">
        <v>88</v>
      </c>
      <c r="AY245" s="18" t="s">
        <v>153</v>
      </c>
      <c r="BE245" s="174">
        <f t="shared" si="54"/>
        <v>0</v>
      </c>
      <c r="BF245" s="174">
        <f t="shared" si="55"/>
        <v>0</v>
      </c>
      <c r="BG245" s="174">
        <f t="shared" si="56"/>
        <v>0</v>
      </c>
      <c r="BH245" s="174">
        <f t="shared" si="57"/>
        <v>0</v>
      </c>
      <c r="BI245" s="174">
        <f t="shared" si="58"/>
        <v>0</v>
      </c>
      <c r="BJ245" s="18" t="s">
        <v>86</v>
      </c>
      <c r="BK245" s="174">
        <f t="shared" si="59"/>
        <v>0</v>
      </c>
      <c r="BL245" s="18" t="s">
        <v>159</v>
      </c>
      <c r="BM245" s="173" t="s">
        <v>3760</v>
      </c>
    </row>
    <row r="246" spans="1:65" s="2" customFormat="1" ht="16.5" customHeight="1">
      <c r="A246" s="33"/>
      <c r="B246" s="161"/>
      <c r="C246" s="162" t="s">
        <v>1634</v>
      </c>
      <c r="D246" s="162" t="s">
        <v>155</v>
      </c>
      <c r="E246" s="163" t="s">
        <v>3761</v>
      </c>
      <c r="F246" s="164" t="s">
        <v>3762</v>
      </c>
      <c r="G246" s="165" t="s">
        <v>358</v>
      </c>
      <c r="H246" s="166">
        <v>4</v>
      </c>
      <c r="I246" s="167"/>
      <c r="J246" s="168">
        <f t="shared" si="50"/>
        <v>0</v>
      </c>
      <c r="K246" s="164" t="s">
        <v>1</v>
      </c>
      <c r="L246" s="34"/>
      <c r="M246" s="169" t="s">
        <v>1</v>
      </c>
      <c r="N246" s="170" t="s">
        <v>43</v>
      </c>
      <c r="O246" s="59"/>
      <c r="P246" s="171">
        <f t="shared" si="51"/>
        <v>0</v>
      </c>
      <c r="Q246" s="171">
        <v>0</v>
      </c>
      <c r="R246" s="171">
        <f t="shared" si="52"/>
        <v>0</v>
      </c>
      <c r="S246" s="171">
        <v>0</v>
      </c>
      <c r="T246" s="172">
        <f t="shared" si="53"/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159</v>
      </c>
      <c r="AT246" s="173" t="s">
        <v>155</v>
      </c>
      <c r="AU246" s="173" t="s">
        <v>88</v>
      </c>
      <c r="AY246" s="18" t="s">
        <v>153</v>
      </c>
      <c r="BE246" s="174">
        <f t="shared" si="54"/>
        <v>0</v>
      </c>
      <c r="BF246" s="174">
        <f t="shared" si="55"/>
        <v>0</v>
      </c>
      <c r="BG246" s="174">
        <f t="shared" si="56"/>
        <v>0</v>
      </c>
      <c r="BH246" s="174">
        <f t="shared" si="57"/>
        <v>0</v>
      </c>
      <c r="BI246" s="174">
        <f t="shared" si="58"/>
        <v>0</v>
      </c>
      <c r="BJ246" s="18" t="s">
        <v>86</v>
      </c>
      <c r="BK246" s="174">
        <f t="shared" si="59"/>
        <v>0</v>
      </c>
      <c r="BL246" s="18" t="s">
        <v>159</v>
      </c>
      <c r="BM246" s="173" t="s">
        <v>3763</v>
      </c>
    </row>
    <row r="247" spans="1:65" s="2" customFormat="1" ht="24" customHeight="1">
      <c r="A247" s="33"/>
      <c r="B247" s="161"/>
      <c r="C247" s="162" t="s">
        <v>1638</v>
      </c>
      <c r="D247" s="162" t="s">
        <v>155</v>
      </c>
      <c r="E247" s="163" t="s">
        <v>3764</v>
      </c>
      <c r="F247" s="164" t="s">
        <v>3765</v>
      </c>
      <c r="G247" s="165" t="s">
        <v>358</v>
      </c>
      <c r="H247" s="166">
        <v>1</v>
      </c>
      <c r="I247" s="167"/>
      <c r="J247" s="168">
        <f t="shared" si="50"/>
        <v>0</v>
      </c>
      <c r="K247" s="164" t="s">
        <v>1</v>
      </c>
      <c r="L247" s="34"/>
      <c r="M247" s="169" t="s">
        <v>1</v>
      </c>
      <c r="N247" s="170" t="s">
        <v>43</v>
      </c>
      <c r="O247" s="59"/>
      <c r="P247" s="171">
        <f t="shared" si="51"/>
        <v>0</v>
      </c>
      <c r="Q247" s="171">
        <v>0</v>
      </c>
      <c r="R247" s="171">
        <f t="shared" si="52"/>
        <v>0</v>
      </c>
      <c r="S247" s="171">
        <v>0</v>
      </c>
      <c r="T247" s="172">
        <f t="shared" si="53"/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159</v>
      </c>
      <c r="AT247" s="173" t="s">
        <v>155</v>
      </c>
      <c r="AU247" s="173" t="s">
        <v>88</v>
      </c>
      <c r="AY247" s="18" t="s">
        <v>153</v>
      </c>
      <c r="BE247" s="174">
        <f t="shared" si="54"/>
        <v>0</v>
      </c>
      <c r="BF247" s="174">
        <f t="shared" si="55"/>
        <v>0</v>
      </c>
      <c r="BG247" s="174">
        <f t="shared" si="56"/>
        <v>0</v>
      </c>
      <c r="BH247" s="174">
        <f t="shared" si="57"/>
        <v>0</v>
      </c>
      <c r="BI247" s="174">
        <f t="shared" si="58"/>
        <v>0</v>
      </c>
      <c r="BJ247" s="18" t="s">
        <v>86</v>
      </c>
      <c r="BK247" s="174">
        <f t="shared" si="59"/>
        <v>0</v>
      </c>
      <c r="BL247" s="18" t="s">
        <v>159</v>
      </c>
      <c r="BM247" s="173" t="s">
        <v>3766</v>
      </c>
    </row>
    <row r="248" spans="1:65" s="2" customFormat="1" ht="16.5" customHeight="1">
      <c r="A248" s="33"/>
      <c r="B248" s="161"/>
      <c r="C248" s="162" t="s">
        <v>1642</v>
      </c>
      <c r="D248" s="162" t="s">
        <v>155</v>
      </c>
      <c r="E248" s="163" t="s">
        <v>3767</v>
      </c>
      <c r="F248" s="164" t="s">
        <v>3768</v>
      </c>
      <c r="G248" s="165" t="s">
        <v>358</v>
      </c>
      <c r="H248" s="166">
        <v>5</v>
      </c>
      <c r="I248" s="167"/>
      <c r="J248" s="168">
        <f t="shared" si="50"/>
        <v>0</v>
      </c>
      <c r="K248" s="164" t="s">
        <v>1</v>
      </c>
      <c r="L248" s="34"/>
      <c r="M248" s="169" t="s">
        <v>1</v>
      </c>
      <c r="N248" s="170" t="s">
        <v>43</v>
      </c>
      <c r="O248" s="59"/>
      <c r="P248" s="171">
        <f t="shared" si="51"/>
        <v>0</v>
      </c>
      <c r="Q248" s="171">
        <v>0</v>
      </c>
      <c r="R248" s="171">
        <f t="shared" si="52"/>
        <v>0</v>
      </c>
      <c r="S248" s="171">
        <v>0</v>
      </c>
      <c r="T248" s="172">
        <f t="shared" si="53"/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159</v>
      </c>
      <c r="AT248" s="173" t="s">
        <v>155</v>
      </c>
      <c r="AU248" s="173" t="s">
        <v>88</v>
      </c>
      <c r="AY248" s="18" t="s">
        <v>153</v>
      </c>
      <c r="BE248" s="174">
        <f t="shared" si="54"/>
        <v>0</v>
      </c>
      <c r="BF248" s="174">
        <f t="shared" si="55"/>
        <v>0</v>
      </c>
      <c r="BG248" s="174">
        <f t="shared" si="56"/>
        <v>0</v>
      </c>
      <c r="BH248" s="174">
        <f t="shared" si="57"/>
        <v>0</v>
      </c>
      <c r="BI248" s="174">
        <f t="shared" si="58"/>
        <v>0</v>
      </c>
      <c r="BJ248" s="18" t="s">
        <v>86</v>
      </c>
      <c r="BK248" s="174">
        <f t="shared" si="59"/>
        <v>0</v>
      </c>
      <c r="BL248" s="18" t="s">
        <v>159</v>
      </c>
      <c r="BM248" s="173" t="s">
        <v>3769</v>
      </c>
    </row>
    <row r="249" spans="1:65" s="2" customFormat="1" ht="24" customHeight="1">
      <c r="A249" s="33"/>
      <c r="B249" s="161"/>
      <c r="C249" s="162" t="s">
        <v>1646</v>
      </c>
      <c r="D249" s="162" t="s">
        <v>155</v>
      </c>
      <c r="E249" s="163" t="s">
        <v>3770</v>
      </c>
      <c r="F249" s="164" t="s">
        <v>3771</v>
      </c>
      <c r="G249" s="165" t="s">
        <v>358</v>
      </c>
      <c r="H249" s="166">
        <v>3</v>
      </c>
      <c r="I249" s="167"/>
      <c r="J249" s="168">
        <f t="shared" si="50"/>
        <v>0</v>
      </c>
      <c r="K249" s="164" t="s">
        <v>1</v>
      </c>
      <c r="L249" s="34"/>
      <c r="M249" s="169" t="s">
        <v>1</v>
      </c>
      <c r="N249" s="170" t="s">
        <v>43</v>
      </c>
      <c r="O249" s="59"/>
      <c r="P249" s="171">
        <f t="shared" si="51"/>
        <v>0</v>
      </c>
      <c r="Q249" s="171">
        <v>0</v>
      </c>
      <c r="R249" s="171">
        <f t="shared" si="52"/>
        <v>0</v>
      </c>
      <c r="S249" s="171">
        <v>0</v>
      </c>
      <c r="T249" s="172">
        <f t="shared" si="53"/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159</v>
      </c>
      <c r="AT249" s="173" t="s">
        <v>155</v>
      </c>
      <c r="AU249" s="173" t="s">
        <v>88</v>
      </c>
      <c r="AY249" s="18" t="s">
        <v>153</v>
      </c>
      <c r="BE249" s="174">
        <f t="shared" si="54"/>
        <v>0</v>
      </c>
      <c r="BF249" s="174">
        <f t="shared" si="55"/>
        <v>0</v>
      </c>
      <c r="BG249" s="174">
        <f t="shared" si="56"/>
        <v>0</v>
      </c>
      <c r="BH249" s="174">
        <f t="shared" si="57"/>
        <v>0</v>
      </c>
      <c r="BI249" s="174">
        <f t="shared" si="58"/>
        <v>0</v>
      </c>
      <c r="BJ249" s="18" t="s">
        <v>86</v>
      </c>
      <c r="BK249" s="174">
        <f t="shared" si="59"/>
        <v>0</v>
      </c>
      <c r="BL249" s="18" t="s">
        <v>159</v>
      </c>
      <c r="BM249" s="173" t="s">
        <v>3772</v>
      </c>
    </row>
    <row r="250" spans="1:65" s="2" customFormat="1" ht="24" customHeight="1">
      <c r="A250" s="33"/>
      <c r="B250" s="161"/>
      <c r="C250" s="162" t="s">
        <v>1650</v>
      </c>
      <c r="D250" s="162" t="s">
        <v>155</v>
      </c>
      <c r="E250" s="163" t="s">
        <v>3773</v>
      </c>
      <c r="F250" s="164" t="s">
        <v>3774</v>
      </c>
      <c r="G250" s="165" t="s">
        <v>358</v>
      </c>
      <c r="H250" s="166">
        <v>4</v>
      </c>
      <c r="I250" s="167"/>
      <c r="J250" s="168">
        <f t="shared" si="50"/>
        <v>0</v>
      </c>
      <c r="K250" s="164" t="s">
        <v>1</v>
      </c>
      <c r="L250" s="34"/>
      <c r="M250" s="169" t="s">
        <v>1</v>
      </c>
      <c r="N250" s="170" t="s">
        <v>43</v>
      </c>
      <c r="O250" s="59"/>
      <c r="P250" s="171">
        <f t="shared" si="51"/>
        <v>0</v>
      </c>
      <c r="Q250" s="171">
        <v>0</v>
      </c>
      <c r="R250" s="171">
        <f t="shared" si="52"/>
        <v>0</v>
      </c>
      <c r="S250" s="171">
        <v>0</v>
      </c>
      <c r="T250" s="172">
        <f t="shared" si="53"/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173" t="s">
        <v>159</v>
      </c>
      <c r="AT250" s="173" t="s">
        <v>155</v>
      </c>
      <c r="AU250" s="173" t="s">
        <v>88</v>
      </c>
      <c r="AY250" s="18" t="s">
        <v>153</v>
      </c>
      <c r="BE250" s="174">
        <f t="shared" si="54"/>
        <v>0</v>
      </c>
      <c r="BF250" s="174">
        <f t="shared" si="55"/>
        <v>0</v>
      </c>
      <c r="BG250" s="174">
        <f t="shared" si="56"/>
        <v>0</v>
      </c>
      <c r="BH250" s="174">
        <f t="shared" si="57"/>
        <v>0</v>
      </c>
      <c r="BI250" s="174">
        <f t="shared" si="58"/>
        <v>0</v>
      </c>
      <c r="BJ250" s="18" t="s">
        <v>86</v>
      </c>
      <c r="BK250" s="174">
        <f t="shared" si="59"/>
        <v>0</v>
      </c>
      <c r="BL250" s="18" t="s">
        <v>159</v>
      </c>
      <c r="BM250" s="173" t="s">
        <v>3775</v>
      </c>
    </row>
    <row r="251" spans="1:65" s="2" customFormat="1" ht="16.5" customHeight="1">
      <c r="A251" s="33"/>
      <c r="B251" s="161"/>
      <c r="C251" s="162" t="s">
        <v>1654</v>
      </c>
      <c r="D251" s="162" t="s">
        <v>155</v>
      </c>
      <c r="E251" s="163" t="s">
        <v>3776</v>
      </c>
      <c r="F251" s="164" t="s">
        <v>3777</v>
      </c>
      <c r="G251" s="165" t="s">
        <v>358</v>
      </c>
      <c r="H251" s="166">
        <v>10</v>
      </c>
      <c r="I251" s="167"/>
      <c r="J251" s="168">
        <f t="shared" si="50"/>
        <v>0</v>
      </c>
      <c r="K251" s="164" t="s">
        <v>1</v>
      </c>
      <c r="L251" s="34"/>
      <c r="M251" s="169" t="s">
        <v>1</v>
      </c>
      <c r="N251" s="170" t="s">
        <v>43</v>
      </c>
      <c r="O251" s="59"/>
      <c r="P251" s="171">
        <f t="shared" si="51"/>
        <v>0</v>
      </c>
      <c r="Q251" s="171">
        <v>0</v>
      </c>
      <c r="R251" s="171">
        <f t="shared" si="52"/>
        <v>0</v>
      </c>
      <c r="S251" s="171">
        <v>0</v>
      </c>
      <c r="T251" s="172">
        <f t="shared" si="53"/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173" t="s">
        <v>159</v>
      </c>
      <c r="AT251" s="173" t="s">
        <v>155</v>
      </c>
      <c r="AU251" s="173" t="s">
        <v>88</v>
      </c>
      <c r="AY251" s="18" t="s">
        <v>153</v>
      </c>
      <c r="BE251" s="174">
        <f t="shared" si="54"/>
        <v>0</v>
      </c>
      <c r="BF251" s="174">
        <f t="shared" si="55"/>
        <v>0</v>
      </c>
      <c r="BG251" s="174">
        <f t="shared" si="56"/>
        <v>0</v>
      </c>
      <c r="BH251" s="174">
        <f t="shared" si="57"/>
        <v>0</v>
      </c>
      <c r="BI251" s="174">
        <f t="shared" si="58"/>
        <v>0</v>
      </c>
      <c r="BJ251" s="18" t="s">
        <v>86</v>
      </c>
      <c r="BK251" s="174">
        <f t="shared" si="59"/>
        <v>0</v>
      </c>
      <c r="BL251" s="18" t="s">
        <v>159</v>
      </c>
      <c r="BM251" s="173" t="s">
        <v>3778</v>
      </c>
    </row>
    <row r="252" spans="1:65" s="14" customFormat="1" ht="10.199999999999999">
      <c r="B252" s="183"/>
      <c r="D252" s="176" t="s">
        <v>161</v>
      </c>
      <c r="E252" s="184" t="s">
        <v>1</v>
      </c>
      <c r="F252" s="185" t="s">
        <v>3779</v>
      </c>
      <c r="H252" s="186">
        <v>10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161</v>
      </c>
      <c r="AU252" s="184" t="s">
        <v>88</v>
      </c>
      <c r="AV252" s="14" t="s">
        <v>88</v>
      </c>
      <c r="AW252" s="14" t="s">
        <v>34</v>
      </c>
      <c r="AX252" s="14" t="s">
        <v>78</v>
      </c>
      <c r="AY252" s="184" t="s">
        <v>153</v>
      </c>
    </row>
    <row r="253" spans="1:65" s="15" customFormat="1" ht="10.199999999999999">
      <c r="B253" s="191"/>
      <c r="D253" s="176" t="s">
        <v>161</v>
      </c>
      <c r="E253" s="192" t="s">
        <v>1</v>
      </c>
      <c r="F253" s="193" t="s">
        <v>165</v>
      </c>
      <c r="H253" s="194">
        <v>10</v>
      </c>
      <c r="I253" s="195"/>
      <c r="L253" s="191"/>
      <c r="M253" s="196"/>
      <c r="N253" s="197"/>
      <c r="O253" s="197"/>
      <c r="P253" s="197"/>
      <c r="Q253" s="197"/>
      <c r="R253" s="197"/>
      <c r="S253" s="197"/>
      <c r="T253" s="198"/>
      <c r="AT253" s="192" t="s">
        <v>161</v>
      </c>
      <c r="AU253" s="192" t="s">
        <v>88</v>
      </c>
      <c r="AV253" s="15" t="s">
        <v>159</v>
      </c>
      <c r="AW253" s="15" t="s">
        <v>34</v>
      </c>
      <c r="AX253" s="15" t="s">
        <v>86</v>
      </c>
      <c r="AY253" s="192" t="s">
        <v>153</v>
      </c>
    </row>
    <row r="254" spans="1:65" s="2" customFormat="1" ht="16.5" customHeight="1">
      <c r="A254" s="33"/>
      <c r="B254" s="161"/>
      <c r="C254" s="162" t="s">
        <v>1658</v>
      </c>
      <c r="D254" s="162" t="s">
        <v>155</v>
      </c>
      <c r="E254" s="163" t="s">
        <v>3780</v>
      </c>
      <c r="F254" s="164" t="s">
        <v>3781</v>
      </c>
      <c r="G254" s="165" t="s">
        <v>358</v>
      </c>
      <c r="H254" s="166">
        <v>5</v>
      </c>
      <c r="I254" s="167"/>
      <c r="J254" s="168">
        <f>ROUND(I254*H254,2)</f>
        <v>0</v>
      </c>
      <c r="K254" s="164" t="s">
        <v>1</v>
      </c>
      <c r="L254" s="34"/>
      <c r="M254" s="169" t="s">
        <v>1</v>
      </c>
      <c r="N254" s="170" t="s">
        <v>43</v>
      </c>
      <c r="O254" s="59"/>
      <c r="P254" s="171">
        <f>O254*H254</f>
        <v>0</v>
      </c>
      <c r="Q254" s="171">
        <v>0</v>
      </c>
      <c r="R254" s="171">
        <f>Q254*H254</f>
        <v>0</v>
      </c>
      <c r="S254" s="171">
        <v>0</v>
      </c>
      <c r="T254" s="172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173" t="s">
        <v>159</v>
      </c>
      <c r="AT254" s="173" t="s">
        <v>155</v>
      </c>
      <c r="AU254" s="173" t="s">
        <v>88</v>
      </c>
      <c r="AY254" s="18" t="s">
        <v>153</v>
      </c>
      <c r="BE254" s="174">
        <f>IF(N254="základní",J254,0)</f>
        <v>0</v>
      </c>
      <c r="BF254" s="174">
        <f>IF(N254="snížená",J254,0)</f>
        <v>0</v>
      </c>
      <c r="BG254" s="174">
        <f>IF(N254="zákl. přenesená",J254,0)</f>
        <v>0</v>
      </c>
      <c r="BH254" s="174">
        <f>IF(N254="sníž. přenesená",J254,0)</f>
        <v>0</v>
      </c>
      <c r="BI254" s="174">
        <f>IF(N254="nulová",J254,0)</f>
        <v>0</v>
      </c>
      <c r="BJ254" s="18" t="s">
        <v>86</v>
      </c>
      <c r="BK254" s="174">
        <f>ROUND(I254*H254,2)</f>
        <v>0</v>
      </c>
      <c r="BL254" s="18" t="s">
        <v>159</v>
      </c>
      <c r="BM254" s="173" t="s">
        <v>3782</v>
      </c>
    </row>
    <row r="255" spans="1:65" s="2" customFormat="1" ht="16.5" customHeight="1">
      <c r="A255" s="33"/>
      <c r="B255" s="161"/>
      <c r="C255" s="162" t="s">
        <v>1662</v>
      </c>
      <c r="D255" s="162" t="s">
        <v>155</v>
      </c>
      <c r="E255" s="163" t="s">
        <v>3783</v>
      </c>
      <c r="F255" s="164" t="s">
        <v>3784</v>
      </c>
      <c r="G255" s="165" t="s">
        <v>3597</v>
      </c>
      <c r="H255" s="166">
        <v>8</v>
      </c>
      <c r="I255" s="167"/>
      <c r="J255" s="168">
        <f>ROUND(I255*H255,2)</f>
        <v>0</v>
      </c>
      <c r="K255" s="164" t="s">
        <v>1</v>
      </c>
      <c r="L255" s="34"/>
      <c r="M255" s="169" t="s">
        <v>1</v>
      </c>
      <c r="N255" s="170" t="s">
        <v>43</v>
      </c>
      <c r="O255" s="59"/>
      <c r="P255" s="171">
        <f>O255*H255</f>
        <v>0</v>
      </c>
      <c r="Q255" s="171">
        <v>0</v>
      </c>
      <c r="R255" s="171">
        <f>Q255*H255</f>
        <v>0</v>
      </c>
      <c r="S255" s="171">
        <v>0</v>
      </c>
      <c r="T255" s="172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173" t="s">
        <v>159</v>
      </c>
      <c r="AT255" s="173" t="s">
        <v>155</v>
      </c>
      <c r="AU255" s="173" t="s">
        <v>88</v>
      </c>
      <c r="AY255" s="18" t="s">
        <v>153</v>
      </c>
      <c r="BE255" s="174">
        <f>IF(N255="základní",J255,0)</f>
        <v>0</v>
      </c>
      <c r="BF255" s="174">
        <f>IF(N255="snížená",J255,0)</f>
        <v>0</v>
      </c>
      <c r="BG255" s="174">
        <f>IF(N255="zákl. přenesená",J255,0)</f>
        <v>0</v>
      </c>
      <c r="BH255" s="174">
        <f>IF(N255="sníž. přenesená",J255,0)</f>
        <v>0</v>
      </c>
      <c r="BI255" s="174">
        <f>IF(N255="nulová",J255,0)</f>
        <v>0</v>
      </c>
      <c r="BJ255" s="18" t="s">
        <v>86</v>
      </c>
      <c r="BK255" s="174">
        <f>ROUND(I255*H255,2)</f>
        <v>0</v>
      </c>
      <c r="BL255" s="18" t="s">
        <v>159</v>
      </c>
      <c r="BM255" s="173" t="s">
        <v>3785</v>
      </c>
    </row>
    <row r="256" spans="1:65" s="2" customFormat="1" ht="24" customHeight="1">
      <c r="A256" s="33"/>
      <c r="B256" s="161"/>
      <c r="C256" s="162" t="s">
        <v>1666</v>
      </c>
      <c r="D256" s="162" t="s">
        <v>155</v>
      </c>
      <c r="E256" s="163" t="s">
        <v>3786</v>
      </c>
      <c r="F256" s="164" t="s">
        <v>3787</v>
      </c>
      <c r="G256" s="165" t="s">
        <v>3597</v>
      </c>
      <c r="H256" s="166">
        <v>3</v>
      </c>
      <c r="I256" s="167"/>
      <c r="J256" s="168">
        <f>ROUND(I256*H256,2)</f>
        <v>0</v>
      </c>
      <c r="K256" s="164" t="s">
        <v>1</v>
      </c>
      <c r="L256" s="34"/>
      <c r="M256" s="169" t="s">
        <v>1</v>
      </c>
      <c r="N256" s="170" t="s">
        <v>43</v>
      </c>
      <c r="O256" s="59"/>
      <c r="P256" s="171">
        <f>O256*H256</f>
        <v>0</v>
      </c>
      <c r="Q256" s="171">
        <v>0</v>
      </c>
      <c r="R256" s="171">
        <f>Q256*H256</f>
        <v>0</v>
      </c>
      <c r="S256" s="171">
        <v>0</v>
      </c>
      <c r="T256" s="172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159</v>
      </c>
      <c r="AT256" s="173" t="s">
        <v>155</v>
      </c>
      <c r="AU256" s="173" t="s">
        <v>88</v>
      </c>
      <c r="AY256" s="18" t="s">
        <v>153</v>
      </c>
      <c r="BE256" s="174">
        <f>IF(N256="základní",J256,0)</f>
        <v>0</v>
      </c>
      <c r="BF256" s="174">
        <f>IF(N256="snížená",J256,0)</f>
        <v>0</v>
      </c>
      <c r="BG256" s="174">
        <f>IF(N256="zákl. přenesená",J256,0)</f>
        <v>0</v>
      </c>
      <c r="BH256" s="174">
        <f>IF(N256="sníž. přenesená",J256,0)</f>
        <v>0</v>
      </c>
      <c r="BI256" s="174">
        <f>IF(N256="nulová",J256,0)</f>
        <v>0</v>
      </c>
      <c r="BJ256" s="18" t="s">
        <v>86</v>
      </c>
      <c r="BK256" s="174">
        <f>ROUND(I256*H256,2)</f>
        <v>0</v>
      </c>
      <c r="BL256" s="18" t="s">
        <v>159</v>
      </c>
      <c r="BM256" s="173" t="s">
        <v>3788</v>
      </c>
    </row>
    <row r="257" spans="1:65" s="2" customFormat="1" ht="16.5" customHeight="1">
      <c r="A257" s="33"/>
      <c r="B257" s="161"/>
      <c r="C257" s="162" t="s">
        <v>1670</v>
      </c>
      <c r="D257" s="162" t="s">
        <v>155</v>
      </c>
      <c r="E257" s="163" t="s">
        <v>3789</v>
      </c>
      <c r="F257" s="164" t="s">
        <v>3790</v>
      </c>
      <c r="G257" s="165" t="s">
        <v>358</v>
      </c>
      <c r="H257" s="166">
        <v>11</v>
      </c>
      <c r="I257" s="167"/>
      <c r="J257" s="168">
        <f>ROUND(I257*H257,2)</f>
        <v>0</v>
      </c>
      <c r="K257" s="164" t="s">
        <v>1</v>
      </c>
      <c r="L257" s="34"/>
      <c r="M257" s="169" t="s">
        <v>1</v>
      </c>
      <c r="N257" s="170" t="s">
        <v>43</v>
      </c>
      <c r="O257" s="59"/>
      <c r="P257" s="171">
        <f>O257*H257</f>
        <v>0</v>
      </c>
      <c r="Q257" s="171">
        <v>0</v>
      </c>
      <c r="R257" s="171">
        <f>Q257*H257</f>
        <v>0</v>
      </c>
      <c r="S257" s="171">
        <v>0</v>
      </c>
      <c r="T257" s="172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159</v>
      </c>
      <c r="AT257" s="173" t="s">
        <v>155</v>
      </c>
      <c r="AU257" s="173" t="s">
        <v>88</v>
      </c>
      <c r="AY257" s="18" t="s">
        <v>153</v>
      </c>
      <c r="BE257" s="174">
        <f>IF(N257="základní",J257,0)</f>
        <v>0</v>
      </c>
      <c r="BF257" s="174">
        <f>IF(N257="snížená",J257,0)</f>
        <v>0</v>
      </c>
      <c r="BG257" s="174">
        <f>IF(N257="zákl. přenesená",J257,0)</f>
        <v>0</v>
      </c>
      <c r="BH257" s="174">
        <f>IF(N257="sníž. přenesená",J257,0)</f>
        <v>0</v>
      </c>
      <c r="BI257" s="174">
        <f>IF(N257="nulová",J257,0)</f>
        <v>0</v>
      </c>
      <c r="BJ257" s="18" t="s">
        <v>86</v>
      </c>
      <c r="BK257" s="174">
        <f>ROUND(I257*H257,2)</f>
        <v>0</v>
      </c>
      <c r="BL257" s="18" t="s">
        <v>159</v>
      </c>
      <c r="BM257" s="173" t="s">
        <v>3791</v>
      </c>
    </row>
    <row r="258" spans="1:65" s="14" customFormat="1" ht="10.199999999999999">
      <c r="B258" s="183"/>
      <c r="D258" s="176" t="s">
        <v>161</v>
      </c>
      <c r="E258" s="184" t="s">
        <v>1</v>
      </c>
      <c r="F258" s="185" t="s">
        <v>3726</v>
      </c>
      <c r="H258" s="186">
        <v>11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161</v>
      </c>
      <c r="AU258" s="184" t="s">
        <v>88</v>
      </c>
      <c r="AV258" s="14" t="s">
        <v>88</v>
      </c>
      <c r="AW258" s="14" t="s">
        <v>34</v>
      </c>
      <c r="AX258" s="14" t="s">
        <v>78</v>
      </c>
      <c r="AY258" s="184" t="s">
        <v>153</v>
      </c>
    </row>
    <row r="259" spans="1:65" s="15" customFormat="1" ht="10.199999999999999">
      <c r="B259" s="191"/>
      <c r="D259" s="176" t="s">
        <v>161</v>
      </c>
      <c r="E259" s="192" t="s">
        <v>1</v>
      </c>
      <c r="F259" s="193" t="s">
        <v>165</v>
      </c>
      <c r="H259" s="194">
        <v>11</v>
      </c>
      <c r="I259" s="195"/>
      <c r="L259" s="191"/>
      <c r="M259" s="196"/>
      <c r="N259" s="197"/>
      <c r="O259" s="197"/>
      <c r="P259" s="197"/>
      <c r="Q259" s="197"/>
      <c r="R259" s="197"/>
      <c r="S259" s="197"/>
      <c r="T259" s="198"/>
      <c r="AT259" s="192" t="s">
        <v>161</v>
      </c>
      <c r="AU259" s="192" t="s">
        <v>88</v>
      </c>
      <c r="AV259" s="15" t="s">
        <v>159</v>
      </c>
      <c r="AW259" s="15" t="s">
        <v>34</v>
      </c>
      <c r="AX259" s="15" t="s">
        <v>86</v>
      </c>
      <c r="AY259" s="192" t="s">
        <v>153</v>
      </c>
    </row>
    <row r="260" spans="1:65" s="2" customFormat="1" ht="16.5" customHeight="1">
      <c r="A260" s="33"/>
      <c r="B260" s="161"/>
      <c r="C260" s="162" t="s">
        <v>1674</v>
      </c>
      <c r="D260" s="162" t="s">
        <v>155</v>
      </c>
      <c r="E260" s="163" t="s">
        <v>3792</v>
      </c>
      <c r="F260" s="164" t="s">
        <v>3793</v>
      </c>
      <c r="G260" s="165" t="s">
        <v>358</v>
      </c>
      <c r="H260" s="166">
        <v>13</v>
      </c>
      <c r="I260" s="167"/>
      <c r="J260" s="168">
        <f t="shared" ref="J260:J280" si="60">ROUND(I260*H260,2)</f>
        <v>0</v>
      </c>
      <c r="K260" s="164" t="s">
        <v>1</v>
      </c>
      <c r="L260" s="34"/>
      <c r="M260" s="169" t="s">
        <v>1</v>
      </c>
      <c r="N260" s="170" t="s">
        <v>43</v>
      </c>
      <c r="O260" s="59"/>
      <c r="P260" s="171">
        <f t="shared" ref="P260:P280" si="61">O260*H260</f>
        <v>0</v>
      </c>
      <c r="Q260" s="171">
        <v>0</v>
      </c>
      <c r="R260" s="171">
        <f t="shared" ref="R260:R280" si="62">Q260*H260</f>
        <v>0</v>
      </c>
      <c r="S260" s="171">
        <v>0</v>
      </c>
      <c r="T260" s="172">
        <f t="shared" ref="T260:T280" si="63"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173" t="s">
        <v>159</v>
      </c>
      <c r="AT260" s="173" t="s">
        <v>155</v>
      </c>
      <c r="AU260" s="173" t="s">
        <v>88</v>
      </c>
      <c r="AY260" s="18" t="s">
        <v>153</v>
      </c>
      <c r="BE260" s="174">
        <f t="shared" ref="BE260:BE280" si="64">IF(N260="základní",J260,0)</f>
        <v>0</v>
      </c>
      <c r="BF260" s="174">
        <f t="shared" ref="BF260:BF280" si="65">IF(N260="snížená",J260,0)</f>
        <v>0</v>
      </c>
      <c r="BG260" s="174">
        <f t="shared" ref="BG260:BG280" si="66">IF(N260="zákl. přenesená",J260,0)</f>
        <v>0</v>
      </c>
      <c r="BH260" s="174">
        <f t="shared" ref="BH260:BH280" si="67">IF(N260="sníž. přenesená",J260,0)</f>
        <v>0</v>
      </c>
      <c r="BI260" s="174">
        <f t="shared" ref="BI260:BI280" si="68">IF(N260="nulová",J260,0)</f>
        <v>0</v>
      </c>
      <c r="BJ260" s="18" t="s">
        <v>86</v>
      </c>
      <c r="BK260" s="174">
        <f t="shared" ref="BK260:BK280" si="69">ROUND(I260*H260,2)</f>
        <v>0</v>
      </c>
      <c r="BL260" s="18" t="s">
        <v>159</v>
      </c>
      <c r="BM260" s="173" t="s">
        <v>3794</v>
      </c>
    </row>
    <row r="261" spans="1:65" s="2" customFormat="1" ht="16.5" customHeight="1">
      <c r="A261" s="33"/>
      <c r="B261" s="161"/>
      <c r="C261" s="162" t="s">
        <v>1678</v>
      </c>
      <c r="D261" s="162" t="s">
        <v>155</v>
      </c>
      <c r="E261" s="163" t="s">
        <v>3795</v>
      </c>
      <c r="F261" s="164" t="s">
        <v>3796</v>
      </c>
      <c r="G261" s="165" t="s">
        <v>358</v>
      </c>
      <c r="H261" s="166">
        <v>1</v>
      </c>
      <c r="I261" s="167"/>
      <c r="J261" s="168">
        <f t="shared" si="60"/>
        <v>0</v>
      </c>
      <c r="K261" s="164" t="s">
        <v>1</v>
      </c>
      <c r="L261" s="34"/>
      <c r="M261" s="169" t="s">
        <v>1</v>
      </c>
      <c r="N261" s="170" t="s">
        <v>43</v>
      </c>
      <c r="O261" s="59"/>
      <c r="P261" s="171">
        <f t="shared" si="61"/>
        <v>0</v>
      </c>
      <c r="Q261" s="171">
        <v>0</v>
      </c>
      <c r="R261" s="171">
        <f t="shared" si="62"/>
        <v>0</v>
      </c>
      <c r="S261" s="171">
        <v>0</v>
      </c>
      <c r="T261" s="172">
        <f t="shared" si="63"/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173" t="s">
        <v>159</v>
      </c>
      <c r="AT261" s="173" t="s">
        <v>155</v>
      </c>
      <c r="AU261" s="173" t="s">
        <v>88</v>
      </c>
      <c r="AY261" s="18" t="s">
        <v>153</v>
      </c>
      <c r="BE261" s="174">
        <f t="shared" si="64"/>
        <v>0</v>
      </c>
      <c r="BF261" s="174">
        <f t="shared" si="65"/>
        <v>0</v>
      </c>
      <c r="BG261" s="174">
        <f t="shared" si="66"/>
        <v>0</v>
      </c>
      <c r="BH261" s="174">
        <f t="shared" si="67"/>
        <v>0</v>
      </c>
      <c r="BI261" s="174">
        <f t="shared" si="68"/>
        <v>0</v>
      </c>
      <c r="BJ261" s="18" t="s">
        <v>86</v>
      </c>
      <c r="BK261" s="174">
        <f t="shared" si="69"/>
        <v>0</v>
      </c>
      <c r="BL261" s="18" t="s">
        <v>159</v>
      </c>
      <c r="BM261" s="173" t="s">
        <v>3797</v>
      </c>
    </row>
    <row r="262" spans="1:65" s="2" customFormat="1" ht="16.5" customHeight="1">
      <c r="A262" s="33"/>
      <c r="B262" s="161"/>
      <c r="C262" s="162" t="s">
        <v>1690</v>
      </c>
      <c r="D262" s="162" t="s">
        <v>155</v>
      </c>
      <c r="E262" s="163" t="s">
        <v>3798</v>
      </c>
      <c r="F262" s="164" t="s">
        <v>3799</v>
      </c>
      <c r="G262" s="165" t="s">
        <v>358</v>
      </c>
      <c r="H262" s="166">
        <v>4</v>
      </c>
      <c r="I262" s="167"/>
      <c r="J262" s="168">
        <f t="shared" si="60"/>
        <v>0</v>
      </c>
      <c r="K262" s="164" t="s">
        <v>1</v>
      </c>
      <c r="L262" s="34"/>
      <c r="M262" s="169" t="s">
        <v>1</v>
      </c>
      <c r="N262" s="170" t="s">
        <v>43</v>
      </c>
      <c r="O262" s="59"/>
      <c r="P262" s="171">
        <f t="shared" si="61"/>
        <v>0</v>
      </c>
      <c r="Q262" s="171">
        <v>0</v>
      </c>
      <c r="R262" s="171">
        <f t="shared" si="62"/>
        <v>0</v>
      </c>
      <c r="S262" s="171">
        <v>0</v>
      </c>
      <c r="T262" s="172">
        <f t="shared" si="63"/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173" t="s">
        <v>159</v>
      </c>
      <c r="AT262" s="173" t="s">
        <v>155</v>
      </c>
      <c r="AU262" s="173" t="s">
        <v>88</v>
      </c>
      <c r="AY262" s="18" t="s">
        <v>153</v>
      </c>
      <c r="BE262" s="174">
        <f t="shared" si="64"/>
        <v>0</v>
      </c>
      <c r="BF262" s="174">
        <f t="shared" si="65"/>
        <v>0</v>
      </c>
      <c r="BG262" s="174">
        <f t="shared" si="66"/>
        <v>0</v>
      </c>
      <c r="BH262" s="174">
        <f t="shared" si="67"/>
        <v>0</v>
      </c>
      <c r="BI262" s="174">
        <f t="shared" si="68"/>
        <v>0</v>
      </c>
      <c r="BJ262" s="18" t="s">
        <v>86</v>
      </c>
      <c r="BK262" s="174">
        <f t="shared" si="69"/>
        <v>0</v>
      </c>
      <c r="BL262" s="18" t="s">
        <v>159</v>
      </c>
      <c r="BM262" s="173" t="s">
        <v>3800</v>
      </c>
    </row>
    <row r="263" spans="1:65" s="2" customFormat="1" ht="16.5" customHeight="1">
      <c r="A263" s="33"/>
      <c r="B263" s="161"/>
      <c r="C263" s="162" t="s">
        <v>1694</v>
      </c>
      <c r="D263" s="162" t="s">
        <v>155</v>
      </c>
      <c r="E263" s="163" t="s">
        <v>3801</v>
      </c>
      <c r="F263" s="164" t="s">
        <v>3802</v>
      </c>
      <c r="G263" s="165" t="s">
        <v>358</v>
      </c>
      <c r="H263" s="166">
        <v>3</v>
      </c>
      <c r="I263" s="167"/>
      <c r="J263" s="168">
        <f t="shared" si="60"/>
        <v>0</v>
      </c>
      <c r="K263" s="164" t="s">
        <v>1</v>
      </c>
      <c r="L263" s="34"/>
      <c r="M263" s="169" t="s">
        <v>1</v>
      </c>
      <c r="N263" s="170" t="s">
        <v>43</v>
      </c>
      <c r="O263" s="59"/>
      <c r="P263" s="171">
        <f t="shared" si="61"/>
        <v>0</v>
      </c>
      <c r="Q263" s="171">
        <v>0</v>
      </c>
      <c r="R263" s="171">
        <f t="shared" si="62"/>
        <v>0</v>
      </c>
      <c r="S263" s="171">
        <v>0</v>
      </c>
      <c r="T263" s="172">
        <f t="shared" si="63"/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173" t="s">
        <v>159</v>
      </c>
      <c r="AT263" s="173" t="s">
        <v>155</v>
      </c>
      <c r="AU263" s="173" t="s">
        <v>88</v>
      </c>
      <c r="AY263" s="18" t="s">
        <v>153</v>
      </c>
      <c r="BE263" s="174">
        <f t="shared" si="64"/>
        <v>0</v>
      </c>
      <c r="BF263" s="174">
        <f t="shared" si="65"/>
        <v>0</v>
      </c>
      <c r="BG263" s="174">
        <f t="shared" si="66"/>
        <v>0</v>
      </c>
      <c r="BH263" s="174">
        <f t="shared" si="67"/>
        <v>0</v>
      </c>
      <c r="BI263" s="174">
        <f t="shared" si="68"/>
        <v>0</v>
      </c>
      <c r="BJ263" s="18" t="s">
        <v>86</v>
      </c>
      <c r="BK263" s="174">
        <f t="shared" si="69"/>
        <v>0</v>
      </c>
      <c r="BL263" s="18" t="s">
        <v>159</v>
      </c>
      <c r="BM263" s="173" t="s">
        <v>3803</v>
      </c>
    </row>
    <row r="264" spans="1:65" s="2" customFormat="1" ht="16.5" customHeight="1">
      <c r="A264" s="33"/>
      <c r="B264" s="161"/>
      <c r="C264" s="162" t="s">
        <v>1698</v>
      </c>
      <c r="D264" s="162" t="s">
        <v>155</v>
      </c>
      <c r="E264" s="163" t="s">
        <v>3804</v>
      </c>
      <c r="F264" s="164" t="s">
        <v>3805</v>
      </c>
      <c r="G264" s="165" t="s">
        <v>358</v>
      </c>
      <c r="H264" s="166">
        <v>5</v>
      </c>
      <c r="I264" s="167"/>
      <c r="J264" s="168">
        <f t="shared" si="60"/>
        <v>0</v>
      </c>
      <c r="K264" s="164" t="s">
        <v>1</v>
      </c>
      <c r="L264" s="34"/>
      <c r="M264" s="169" t="s">
        <v>1</v>
      </c>
      <c r="N264" s="170" t="s">
        <v>43</v>
      </c>
      <c r="O264" s="59"/>
      <c r="P264" s="171">
        <f t="shared" si="61"/>
        <v>0</v>
      </c>
      <c r="Q264" s="171">
        <v>0</v>
      </c>
      <c r="R264" s="171">
        <f t="shared" si="62"/>
        <v>0</v>
      </c>
      <c r="S264" s="171">
        <v>0</v>
      </c>
      <c r="T264" s="172">
        <f t="shared" si="63"/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159</v>
      </c>
      <c r="AT264" s="173" t="s">
        <v>155</v>
      </c>
      <c r="AU264" s="173" t="s">
        <v>88</v>
      </c>
      <c r="AY264" s="18" t="s">
        <v>153</v>
      </c>
      <c r="BE264" s="174">
        <f t="shared" si="64"/>
        <v>0</v>
      </c>
      <c r="BF264" s="174">
        <f t="shared" si="65"/>
        <v>0</v>
      </c>
      <c r="BG264" s="174">
        <f t="shared" si="66"/>
        <v>0</v>
      </c>
      <c r="BH264" s="174">
        <f t="shared" si="67"/>
        <v>0</v>
      </c>
      <c r="BI264" s="174">
        <f t="shared" si="68"/>
        <v>0</v>
      </c>
      <c r="BJ264" s="18" t="s">
        <v>86</v>
      </c>
      <c r="BK264" s="174">
        <f t="shared" si="69"/>
        <v>0</v>
      </c>
      <c r="BL264" s="18" t="s">
        <v>159</v>
      </c>
      <c r="BM264" s="173" t="s">
        <v>3806</v>
      </c>
    </row>
    <row r="265" spans="1:65" s="2" customFormat="1" ht="16.5" customHeight="1">
      <c r="A265" s="33"/>
      <c r="B265" s="161"/>
      <c r="C265" s="162" t="s">
        <v>1702</v>
      </c>
      <c r="D265" s="162" t="s">
        <v>155</v>
      </c>
      <c r="E265" s="163" t="s">
        <v>3807</v>
      </c>
      <c r="F265" s="164" t="s">
        <v>3808</v>
      </c>
      <c r="G265" s="165" t="s">
        <v>358</v>
      </c>
      <c r="H265" s="166">
        <v>5</v>
      </c>
      <c r="I265" s="167"/>
      <c r="J265" s="168">
        <f t="shared" si="60"/>
        <v>0</v>
      </c>
      <c r="K265" s="164" t="s">
        <v>1</v>
      </c>
      <c r="L265" s="34"/>
      <c r="M265" s="169" t="s">
        <v>1</v>
      </c>
      <c r="N265" s="170" t="s">
        <v>43</v>
      </c>
      <c r="O265" s="59"/>
      <c r="P265" s="171">
        <f t="shared" si="61"/>
        <v>0</v>
      </c>
      <c r="Q265" s="171">
        <v>0</v>
      </c>
      <c r="R265" s="171">
        <f t="shared" si="62"/>
        <v>0</v>
      </c>
      <c r="S265" s="171">
        <v>0</v>
      </c>
      <c r="T265" s="172">
        <f t="shared" si="63"/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159</v>
      </c>
      <c r="AT265" s="173" t="s">
        <v>155</v>
      </c>
      <c r="AU265" s="173" t="s">
        <v>88</v>
      </c>
      <c r="AY265" s="18" t="s">
        <v>153</v>
      </c>
      <c r="BE265" s="174">
        <f t="shared" si="64"/>
        <v>0</v>
      </c>
      <c r="BF265" s="174">
        <f t="shared" si="65"/>
        <v>0</v>
      </c>
      <c r="BG265" s="174">
        <f t="shared" si="66"/>
        <v>0</v>
      </c>
      <c r="BH265" s="174">
        <f t="shared" si="67"/>
        <v>0</v>
      </c>
      <c r="BI265" s="174">
        <f t="shared" si="68"/>
        <v>0</v>
      </c>
      <c r="BJ265" s="18" t="s">
        <v>86</v>
      </c>
      <c r="BK265" s="174">
        <f t="shared" si="69"/>
        <v>0</v>
      </c>
      <c r="BL265" s="18" t="s">
        <v>159</v>
      </c>
      <c r="BM265" s="173" t="s">
        <v>3809</v>
      </c>
    </row>
    <row r="266" spans="1:65" s="2" customFormat="1" ht="16.5" customHeight="1">
      <c r="A266" s="33"/>
      <c r="B266" s="161"/>
      <c r="C266" s="162" t="s">
        <v>1706</v>
      </c>
      <c r="D266" s="162" t="s">
        <v>155</v>
      </c>
      <c r="E266" s="163" t="s">
        <v>3810</v>
      </c>
      <c r="F266" s="164" t="s">
        <v>3811</v>
      </c>
      <c r="G266" s="165" t="s">
        <v>358</v>
      </c>
      <c r="H266" s="166">
        <v>8</v>
      </c>
      <c r="I266" s="167"/>
      <c r="J266" s="168">
        <f t="shared" si="60"/>
        <v>0</v>
      </c>
      <c r="K266" s="164" t="s">
        <v>1</v>
      </c>
      <c r="L266" s="34"/>
      <c r="M266" s="169" t="s">
        <v>1</v>
      </c>
      <c r="N266" s="170" t="s">
        <v>43</v>
      </c>
      <c r="O266" s="59"/>
      <c r="P266" s="171">
        <f t="shared" si="61"/>
        <v>0</v>
      </c>
      <c r="Q266" s="171">
        <v>0</v>
      </c>
      <c r="R266" s="171">
        <f t="shared" si="62"/>
        <v>0</v>
      </c>
      <c r="S266" s="171">
        <v>0</v>
      </c>
      <c r="T266" s="172">
        <f t="shared" si="63"/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173" t="s">
        <v>159</v>
      </c>
      <c r="AT266" s="173" t="s">
        <v>155</v>
      </c>
      <c r="AU266" s="173" t="s">
        <v>88</v>
      </c>
      <c r="AY266" s="18" t="s">
        <v>153</v>
      </c>
      <c r="BE266" s="174">
        <f t="shared" si="64"/>
        <v>0</v>
      </c>
      <c r="BF266" s="174">
        <f t="shared" si="65"/>
        <v>0</v>
      </c>
      <c r="BG266" s="174">
        <f t="shared" si="66"/>
        <v>0</v>
      </c>
      <c r="BH266" s="174">
        <f t="shared" si="67"/>
        <v>0</v>
      </c>
      <c r="BI266" s="174">
        <f t="shared" si="68"/>
        <v>0</v>
      </c>
      <c r="BJ266" s="18" t="s">
        <v>86</v>
      </c>
      <c r="BK266" s="174">
        <f t="shared" si="69"/>
        <v>0</v>
      </c>
      <c r="BL266" s="18" t="s">
        <v>159</v>
      </c>
      <c r="BM266" s="173" t="s">
        <v>3812</v>
      </c>
    </row>
    <row r="267" spans="1:65" s="2" customFormat="1" ht="24" customHeight="1">
      <c r="A267" s="33"/>
      <c r="B267" s="161"/>
      <c r="C267" s="162" t="s">
        <v>1710</v>
      </c>
      <c r="D267" s="162" t="s">
        <v>155</v>
      </c>
      <c r="E267" s="163" t="s">
        <v>3813</v>
      </c>
      <c r="F267" s="164" t="s">
        <v>3814</v>
      </c>
      <c r="G267" s="165" t="s">
        <v>358</v>
      </c>
      <c r="H267" s="166">
        <v>3</v>
      </c>
      <c r="I267" s="167"/>
      <c r="J267" s="168">
        <f t="shared" si="60"/>
        <v>0</v>
      </c>
      <c r="K267" s="164" t="s">
        <v>1</v>
      </c>
      <c r="L267" s="34"/>
      <c r="M267" s="169" t="s">
        <v>1</v>
      </c>
      <c r="N267" s="170" t="s">
        <v>43</v>
      </c>
      <c r="O267" s="59"/>
      <c r="P267" s="171">
        <f t="shared" si="61"/>
        <v>0</v>
      </c>
      <c r="Q267" s="171">
        <v>0</v>
      </c>
      <c r="R267" s="171">
        <f t="shared" si="62"/>
        <v>0</v>
      </c>
      <c r="S267" s="171">
        <v>0</v>
      </c>
      <c r="T267" s="172">
        <f t="shared" si="63"/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173" t="s">
        <v>159</v>
      </c>
      <c r="AT267" s="173" t="s">
        <v>155</v>
      </c>
      <c r="AU267" s="173" t="s">
        <v>88</v>
      </c>
      <c r="AY267" s="18" t="s">
        <v>153</v>
      </c>
      <c r="BE267" s="174">
        <f t="shared" si="64"/>
        <v>0</v>
      </c>
      <c r="BF267" s="174">
        <f t="shared" si="65"/>
        <v>0</v>
      </c>
      <c r="BG267" s="174">
        <f t="shared" si="66"/>
        <v>0</v>
      </c>
      <c r="BH267" s="174">
        <f t="shared" si="67"/>
        <v>0</v>
      </c>
      <c r="BI267" s="174">
        <f t="shared" si="68"/>
        <v>0</v>
      </c>
      <c r="BJ267" s="18" t="s">
        <v>86</v>
      </c>
      <c r="BK267" s="174">
        <f t="shared" si="69"/>
        <v>0</v>
      </c>
      <c r="BL267" s="18" t="s">
        <v>159</v>
      </c>
      <c r="BM267" s="173" t="s">
        <v>3815</v>
      </c>
    </row>
    <row r="268" spans="1:65" s="2" customFormat="1" ht="16.5" customHeight="1">
      <c r="A268" s="33"/>
      <c r="B268" s="161"/>
      <c r="C268" s="162" t="s">
        <v>1714</v>
      </c>
      <c r="D268" s="162" t="s">
        <v>155</v>
      </c>
      <c r="E268" s="163" t="s">
        <v>3816</v>
      </c>
      <c r="F268" s="164" t="s">
        <v>3817</v>
      </c>
      <c r="G268" s="165" t="s">
        <v>358</v>
      </c>
      <c r="H268" s="166">
        <v>5</v>
      </c>
      <c r="I268" s="167"/>
      <c r="J268" s="168">
        <f t="shared" si="60"/>
        <v>0</v>
      </c>
      <c r="K268" s="164" t="s">
        <v>1</v>
      </c>
      <c r="L268" s="34"/>
      <c r="M268" s="169" t="s">
        <v>1</v>
      </c>
      <c r="N268" s="170" t="s">
        <v>43</v>
      </c>
      <c r="O268" s="59"/>
      <c r="P268" s="171">
        <f t="shared" si="61"/>
        <v>0</v>
      </c>
      <c r="Q268" s="171">
        <v>0</v>
      </c>
      <c r="R268" s="171">
        <f t="shared" si="62"/>
        <v>0</v>
      </c>
      <c r="S268" s="171">
        <v>0</v>
      </c>
      <c r="T268" s="172">
        <f t="shared" si="63"/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173" t="s">
        <v>159</v>
      </c>
      <c r="AT268" s="173" t="s">
        <v>155</v>
      </c>
      <c r="AU268" s="173" t="s">
        <v>88</v>
      </c>
      <c r="AY268" s="18" t="s">
        <v>153</v>
      </c>
      <c r="BE268" s="174">
        <f t="shared" si="64"/>
        <v>0</v>
      </c>
      <c r="BF268" s="174">
        <f t="shared" si="65"/>
        <v>0</v>
      </c>
      <c r="BG268" s="174">
        <f t="shared" si="66"/>
        <v>0</v>
      </c>
      <c r="BH268" s="174">
        <f t="shared" si="67"/>
        <v>0</v>
      </c>
      <c r="BI268" s="174">
        <f t="shared" si="68"/>
        <v>0</v>
      </c>
      <c r="BJ268" s="18" t="s">
        <v>86</v>
      </c>
      <c r="BK268" s="174">
        <f t="shared" si="69"/>
        <v>0</v>
      </c>
      <c r="BL268" s="18" t="s">
        <v>159</v>
      </c>
      <c r="BM268" s="173" t="s">
        <v>3818</v>
      </c>
    </row>
    <row r="269" spans="1:65" s="2" customFormat="1" ht="16.5" customHeight="1">
      <c r="A269" s="33"/>
      <c r="B269" s="161"/>
      <c r="C269" s="162" t="s">
        <v>1718</v>
      </c>
      <c r="D269" s="162" t="s">
        <v>155</v>
      </c>
      <c r="E269" s="163" t="s">
        <v>3819</v>
      </c>
      <c r="F269" s="164" t="s">
        <v>3820</v>
      </c>
      <c r="G269" s="165" t="s">
        <v>358</v>
      </c>
      <c r="H269" s="166">
        <v>5</v>
      </c>
      <c r="I269" s="167"/>
      <c r="J269" s="168">
        <f t="shared" si="60"/>
        <v>0</v>
      </c>
      <c r="K269" s="164" t="s">
        <v>1</v>
      </c>
      <c r="L269" s="34"/>
      <c r="M269" s="169" t="s">
        <v>1</v>
      </c>
      <c r="N269" s="170" t="s">
        <v>43</v>
      </c>
      <c r="O269" s="59"/>
      <c r="P269" s="171">
        <f t="shared" si="61"/>
        <v>0</v>
      </c>
      <c r="Q269" s="171">
        <v>0</v>
      </c>
      <c r="R269" s="171">
        <f t="shared" si="62"/>
        <v>0</v>
      </c>
      <c r="S269" s="171">
        <v>0</v>
      </c>
      <c r="T269" s="172">
        <f t="shared" si="63"/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173" t="s">
        <v>159</v>
      </c>
      <c r="AT269" s="173" t="s">
        <v>155</v>
      </c>
      <c r="AU269" s="173" t="s">
        <v>88</v>
      </c>
      <c r="AY269" s="18" t="s">
        <v>153</v>
      </c>
      <c r="BE269" s="174">
        <f t="shared" si="64"/>
        <v>0</v>
      </c>
      <c r="BF269" s="174">
        <f t="shared" si="65"/>
        <v>0</v>
      </c>
      <c r="BG269" s="174">
        <f t="shared" si="66"/>
        <v>0</v>
      </c>
      <c r="BH269" s="174">
        <f t="shared" si="67"/>
        <v>0</v>
      </c>
      <c r="BI269" s="174">
        <f t="shared" si="68"/>
        <v>0</v>
      </c>
      <c r="BJ269" s="18" t="s">
        <v>86</v>
      </c>
      <c r="BK269" s="174">
        <f t="shared" si="69"/>
        <v>0</v>
      </c>
      <c r="BL269" s="18" t="s">
        <v>159</v>
      </c>
      <c r="BM269" s="173" t="s">
        <v>3821</v>
      </c>
    </row>
    <row r="270" spans="1:65" s="2" customFormat="1" ht="16.5" customHeight="1">
      <c r="A270" s="33"/>
      <c r="B270" s="161"/>
      <c r="C270" s="162" t="s">
        <v>1722</v>
      </c>
      <c r="D270" s="162" t="s">
        <v>155</v>
      </c>
      <c r="E270" s="163" t="s">
        <v>3822</v>
      </c>
      <c r="F270" s="164" t="s">
        <v>3823</v>
      </c>
      <c r="G270" s="165" t="s">
        <v>358</v>
      </c>
      <c r="H270" s="166">
        <v>1</v>
      </c>
      <c r="I270" s="167"/>
      <c r="J270" s="168">
        <f t="shared" si="60"/>
        <v>0</v>
      </c>
      <c r="K270" s="164" t="s">
        <v>1</v>
      </c>
      <c r="L270" s="34"/>
      <c r="M270" s="169" t="s">
        <v>1</v>
      </c>
      <c r="N270" s="170" t="s">
        <v>43</v>
      </c>
      <c r="O270" s="59"/>
      <c r="P270" s="171">
        <f t="shared" si="61"/>
        <v>0</v>
      </c>
      <c r="Q270" s="171">
        <v>0</v>
      </c>
      <c r="R270" s="171">
        <f t="shared" si="62"/>
        <v>0</v>
      </c>
      <c r="S270" s="171">
        <v>0</v>
      </c>
      <c r="T270" s="172">
        <f t="shared" si="63"/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73" t="s">
        <v>159</v>
      </c>
      <c r="AT270" s="173" t="s">
        <v>155</v>
      </c>
      <c r="AU270" s="173" t="s">
        <v>88</v>
      </c>
      <c r="AY270" s="18" t="s">
        <v>153</v>
      </c>
      <c r="BE270" s="174">
        <f t="shared" si="64"/>
        <v>0</v>
      </c>
      <c r="BF270" s="174">
        <f t="shared" si="65"/>
        <v>0</v>
      </c>
      <c r="BG270" s="174">
        <f t="shared" si="66"/>
        <v>0</v>
      </c>
      <c r="BH270" s="174">
        <f t="shared" si="67"/>
        <v>0</v>
      </c>
      <c r="BI270" s="174">
        <f t="shared" si="68"/>
        <v>0</v>
      </c>
      <c r="BJ270" s="18" t="s">
        <v>86</v>
      </c>
      <c r="BK270" s="174">
        <f t="shared" si="69"/>
        <v>0</v>
      </c>
      <c r="BL270" s="18" t="s">
        <v>159</v>
      </c>
      <c r="BM270" s="173" t="s">
        <v>3824</v>
      </c>
    </row>
    <row r="271" spans="1:65" s="2" customFormat="1" ht="16.5" customHeight="1">
      <c r="A271" s="33"/>
      <c r="B271" s="161"/>
      <c r="C271" s="162" t="s">
        <v>1730</v>
      </c>
      <c r="D271" s="162" t="s">
        <v>155</v>
      </c>
      <c r="E271" s="163" t="s">
        <v>3825</v>
      </c>
      <c r="F271" s="164" t="s">
        <v>3826</v>
      </c>
      <c r="G271" s="165" t="s">
        <v>358</v>
      </c>
      <c r="H271" s="166">
        <v>7</v>
      </c>
      <c r="I271" s="167"/>
      <c r="J271" s="168">
        <f t="shared" si="60"/>
        <v>0</v>
      </c>
      <c r="K271" s="164" t="s">
        <v>1</v>
      </c>
      <c r="L271" s="34"/>
      <c r="M271" s="169" t="s">
        <v>1</v>
      </c>
      <c r="N271" s="170" t="s">
        <v>43</v>
      </c>
      <c r="O271" s="59"/>
      <c r="P271" s="171">
        <f t="shared" si="61"/>
        <v>0</v>
      </c>
      <c r="Q271" s="171">
        <v>0</v>
      </c>
      <c r="R271" s="171">
        <f t="shared" si="62"/>
        <v>0</v>
      </c>
      <c r="S271" s="171">
        <v>0</v>
      </c>
      <c r="T271" s="172">
        <f t="shared" si="63"/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173" t="s">
        <v>159</v>
      </c>
      <c r="AT271" s="173" t="s">
        <v>155</v>
      </c>
      <c r="AU271" s="173" t="s">
        <v>88</v>
      </c>
      <c r="AY271" s="18" t="s">
        <v>153</v>
      </c>
      <c r="BE271" s="174">
        <f t="shared" si="64"/>
        <v>0</v>
      </c>
      <c r="BF271" s="174">
        <f t="shared" si="65"/>
        <v>0</v>
      </c>
      <c r="BG271" s="174">
        <f t="shared" si="66"/>
        <v>0</v>
      </c>
      <c r="BH271" s="174">
        <f t="shared" si="67"/>
        <v>0</v>
      </c>
      <c r="BI271" s="174">
        <f t="shared" si="68"/>
        <v>0</v>
      </c>
      <c r="BJ271" s="18" t="s">
        <v>86</v>
      </c>
      <c r="BK271" s="174">
        <f t="shared" si="69"/>
        <v>0</v>
      </c>
      <c r="BL271" s="18" t="s">
        <v>159</v>
      </c>
      <c r="BM271" s="173" t="s">
        <v>3827</v>
      </c>
    </row>
    <row r="272" spans="1:65" s="2" customFormat="1" ht="16.5" customHeight="1">
      <c r="A272" s="33"/>
      <c r="B272" s="161"/>
      <c r="C272" s="162" t="s">
        <v>1734</v>
      </c>
      <c r="D272" s="162" t="s">
        <v>155</v>
      </c>
      <c r="E272" s="163" t="s">
        <v>3828</v>
      </c>
      <c r="F272" s="164" t="s">
        <v>3829</v>
      </c>
      <c r="G272" s="165" t="s">
        <v>358</v>
      </c>
      <c r="H272" s="166">
        <v>3</v>
      </c>
      <c r="I272" s="167"/>
      <c r="J272" s="168">
        <f t="shared" si="60"/>
        <v>0</v>
      </c>
      <c r="K272" s="164" t="s">
        <v>1</v>
      </c>
      <c r="L272" s="34"/>
      <c r="M272" s="169" t="s">
        <v>1</v>
      </c>
      <c r="N272" s="170" t="s">
        <v>43</v>
      </c>
      <c r="O272" s="59"/>
      <c r="P272" s="171">
        <f t="shared" si="61"/>
        <v>0</v>
      </c>
      <c r="Q272" s="171">
        <v>0</v>
      </c>
      <c r="R272" s="171">
        <f t="shared" si="62"/>
        <v>0</v>
      </c>
      <c r="S272" s="171">
        <v>0</v>
      </c>
      <c r="T272" s="172">
        <f t="shared" si="63"/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159</v>
      </c>
      <c r="AT272" s="173" t="s">
        <v>155</v>
      </c>
      <c r="AU272" s="173" t="s">
        <v>88</v>
      </c>
      <c r="AY272" s="18" t="s">
        <v>153</v>
      </c>
      <c r="BE272" s="174">
        <f t="shared" si="64"/>
        <v>0</v>
      </c>
      <c r="BF272" s="174">
        <f t="shared" si="65"/>
        <v>0</v>
      </c>
      <c r="BG272" s="174">
        <f t="shared" si="66"/>
        <v>0</v>
      </c>
      <c r="BH272" s="174">
        <f t="shared" si="67"/>
        <v>0</v>
      </c>
      <c r="BI272" s="174">
        <f t="shared" si="68"/>
        <v>0</v>
      </c>
      <c r="BJ272" s="18" t="s">
        <v>86</v>
      </c>
      <c r="BK272" s="174">
        <f t="shared" si="69"/>
        <v>0</v>
      </c>
      <c r="BL272" s="18" t="s">
        <v>159</v>
      </c>
      <c r="BM272" s="173" t="s">
        <v>3830</v>
      </c>
    </row>
    <row r="273" spans="1:65" s="2" customFormat="1" ht="16.5" customHeight="1">
      <c r="A273" s="33"/>
      <c r="B273" s="161"/>
      <c r="C273" s="162" t="s">
        <v>1746</v>
      </c>
      <c r="D273" s="162" t="s">
        <v>155</v>
      </c>
      <c r="E273" s="163" t="s">
        <v>3831</v>
      </c>
      <c r="F273" s="164" t="s">
        <v>3832</v>
      </c>
      <c r="G273" s="165" t="s">
        <v>358</v>
      </c>
      <c r="H273" s="166">
        <v>1</v>
      </c>
      <c r="I273" s="167"/>
      <c r="J273" s="168">
        <f t="shared" si="60"/>
        <v>0</v>
      </c>
      <c r="K273" s="164" t="s">
        <v>1</v>
      </c>
      <c r="L273" s="34"/>
      <c r="M273" s="169" t="s">
        <v>1</v>
      </c>
      <c r="N273" s="170" t="s">
        <v>43</v>
      </c>
      <c r="O273" s="59"/>
      <c r="P273" s="171">
        <f t="shared" si="61"/>
        <v>0</v>
      </c>
      <c r="Q273" s="171">
        <v>0</v>
      </c>
      <c r="R273" s="171">
        <f t="shared" si="62"/>
        <v>0</v>
      </c>
      <c r="S273" s="171">
        <v>0</v>
      </c>
      <c r="T273" s="172">
        <f t="shared" si="63"/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159</v>
      </c>
      <c r="AT273" s="173" t="s">
        <v>155</v>
      </c>
      <c r="AU273" s="173" t="s">
        <v>88</v>
      </c>
      <c r="AY273" s="18" t="s">
        <v>153</v>
      </c>
      <c r="BE273" s="174">
        <f t="shared" si="64"/>
        <v>0</v>
      </c>
      <c r="BF273" s="174">
        <f t="shared" si="65"/>
        <v>0</v>
      </c>
      <c r="BG273" s="174">
        <f t="shared" si="66"/>
        <v>0</v>
      </c>
      <c r="BH273" s="174">
        <f t="shared" si="67"/>
        <v>0</v>
      </c>
      <c r="BI273" s="174">
        <f t="shared" si="68"/>
        <v>0</v>
      </c>
      <c r="BJ273" s="18" t="s">
        <v>86</v>
      </c>
      <c r="BK273" s="174">
        <f t="shared" si="69"/>
        <v>0</v>
      </c>
      <c r="BL273" s="18" t="s">
        <v>159</v>
      </c>
      <c r="BM273" s="173" t="s">
        <v>3833</v>
      </c>
    </row>
    <row r="274" spans="1:65" s="2" customFormat="1" ht="16.5" customHeight="1">
      <c r="A274" s="33"/>
      <c r="B274" s="161"/>
      <c r="C274" s="162" t="s">
        <v>1750</v>
      </c>
      <c r="D274" s="162" t="s">
        <v>155</v>
      </c>
      <c r="E274" s="163" t="s">
        <v>3834</v>
      </c>
      <c r="F274" s="164" t="s">
        <v>3835</v>
      </c>
      <c r="G274" s="165" t="s">
        <v>358</v>
      </c>
      <c r="H274" s="166">
        <v>1</v>
      </c>
      <c r="I274" s="167"/>
      <c r="J274" s="168">
        <f t="shared" si="60"/>
        <v>0</v>
      </c>
      <c r="K274" s="164" t="s">
        <v>1</v>
      </c>
      <c r="L274" s="34"/>
      <c r="M274" s="169" t="s">
        <v>1</v>
      </c>
      <c r="N274" s="170" t="s">
        <v>43</v>
      </c>
      <c r="O274" s="59"/>
      <c r="P274" s="171">
        <f t="shared" si="61"/>
        <v>0</v>
      </c>
      <c r="Q274" s="171">
        <v>0</v>
      </c>
      <c r="R274" s="171">
        <f t="shared" si="62"/>
        <v>0</v>
      </c>
      <c r="S274" s="171">
        <v>0</v>
      </c>
      <c r="T274" s="172">
        <f t="shared" si="63"/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173" t="s">
        <v>159</v>
      </c>
      <c r="AT274" s="173" t="s">
        <v>155</v>
      </c>
      <c r="AU274" s="173" t="s">
        <v>88</v>
      </c>
      <c r="AY274" s="18" t="s">
        <v>153</v>
      </c>
      <c r="BE274" s="174">
        <f t="shared" si="64"/>
        <v>0</v>
      </c>
      <c r="BF274" s="174">
        <f t="shared" si="65"/>
        <v>0</v>
      </c>
      <c r="BG274" s="174">
        <f t="shared" si="66"/>
        <v>0</v>
      </c>
      <c r="BH274" s="174">
        <f t="shared" si="67"/>
        <v>0</v>
      </c>
      <c r="BI274" s="174">
        <f t="shared" si="68"/>
        <v>0</v>
      </c>
      <c r="BJ274" s="18" t="s">
        <v>86</v>
      </c>
      <c r="BK274" s="174">
        <f t="shared" si="69"/>
        <v>0</v>
      </c>
      <c r="BL274" s="18" t="s">
        <v>159</v>
      </c>
      <c r="BM274" s="173" t="s">
        <v>3836</v>
      </c>
    </row>
    <row r="275" spans="1:65" s="2" customFormat="1" ht="16.5" customHeight="1">
      <c r="A275" s="33"/>
      <c r="B275" s="161"/>
      <c r="C275" s="162" t="s">
        <v>1754</v>
      </c>
      <c r="D275" s="162" t="s">
        <v>155</v>
      </c>
      <c r="E275" s="163" t="s">
        <v>3837</v>
      </c>
      <c r="F275" s="164" t="s">
        <v>3838</v>
      </c>
      <c r="G275" s="165" t="s">
        <v>358</v>
      </c>
      <c r="H275" s="166">
        <v>8</v>
      </c>
      <c r="I275" s="167"/>
      <c r="J275" s="168">
        <f t="shared" si="60"/>
        <v>0</v>
      </c>
      <c r="K275" s="164" t="s">
        <v>1</v>
      </c>
      <c r="L275" s="34"/>
      <c r="M275" s="169" t="s">
        <v>1</v>
      </c>
      <c r="N275" s="170" t="s">
        <v>43</v>
      </c>
      <c r="O275" s="59"/>
      <c r="P275" s="171">
        <f t="shared" si="61"/>
        <v>0</v>
      </c>
      <c r="Q275" s="171">
        <v>0</v>
      </c>
      <c r="R275" s="171">
        <f t="shared" si="62"/>
        <v>0</v>
      </c>
      <c r="S275" s="171">
        <v>0</v>
      </c>
      <c r="T275" s="172">
        <f t="shared" si="63"/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159</v>
      </c>
      <c r="AT275" s="173" t="s">
        <v>155</v>
      </c>
      <c r="AU275" s="173" t="s">
        <v>88</v>
      </c>
      <c r="AY275" s="18" t="s">
        <v>153</v>
      </c>
      <c r="BE275" s="174">
        <f t="shared" si="64"/>
        <v>0</v>
      </c>
      <c r="BF275" s="174">
        <f t="shared" si="65"/>
        <v>0</v>
      </c>
      <c r="BG275" s="174">
        <f t="shared" si="66"/>
        <v>0</v>
      </c>
      <c r="BH275" s="174">
        <f t="shared" si="67"/>
        <v>0</v>
      </c>
      <c r="BI275" s="174">
        <f t="shared" si="68"/>
        <v>0</v>
      </c>
      <c r="BJ275" s="18" t="s">
        <v>86</v>
      </c>
      <c r="BK275" s="174">
        <f t="shared" si="69"/>
        <v>0</v>
      </c>
      <c r="BL275" s="18" t="s">
        <v>159</v>
      </c>
      <c r="BM275" s="173" t="s">
        <v>3839</v>
      </c>
    </row>
    <row r="276" spans="1:65" s="2" customFormat="1" ht="24" customHeight="1">
      <c r="A276" s="33"/>
      <c r="B276" s="161"/>
      <c r="C276" s="162" t="s">
        <v>1762</v>
      </c>
      <c r="D276" s="162" t="s">
        <v>155</v>
      </c>
      <c r="E276" s="163" t="s">
        <v>3840</v>
      </c>
      <c r="F276" s="164" t="s">
        <v>3841</v>
      </c>
      <c r="G276" s="165" t="s">
        <v>358</v>
      </c>
      <c r="H276" s="166">
        <v>3</v>
      </c>
      <c r="I276" s="167"/>
      <c r="J276" s="168">
        <f t="shared" si="60"/>
        <v>0</v>
      </c>
      <c r="K276" s="164" t="s">
        <v>1</v>
      </c>
      <c r="L276" s="34"/>
      <c r="M276" s="169" t="s">
        <v>1</v>
      </c>
      <c r="N276" s="170" t="s">
        <v>43</v>
      </c>
      <c r="O276" s="59"/>
      <c r="P276" s="171">
        <f t="shared" si="61"/>
        <v>0</v>
      </c>
      <c r="Q276" s="171">
        <v>0</v>
      </c>
      <c r="R276" s="171">
        <f t="shared" si="62"/>
        <v>0</v>
      </c>
      <c r="S276" s="171">
        <v>0</v>
      </c>
      <c r="T276" s="172">
        <f t="shared" si="63"/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173" t="s">
        <v>159</v>
      </c>
      <c r="AT276" s="173" t="s">
        <v>155</v>
      </c>
      <c r="AU276" s="173" t="s">
        <v>88</v>
      </c>
      <c r="AY276" s="18" t="s">
        <v>153</v>
      </c>
      <c r="BE276" s="174">
        <f t="shared" si="64"/>
        <v>0</v>
      </c>
      <c r="BF276" s="174">
        <f t="shared" si="65"/>
        <v>0</v>
      </c>
      <c r="BG276" s="174">
        <f t="shared" si="66"/>
        <v>0</v>
      </c>
      <c r="BH276" s="174">
        <f t="shared" si="67"/>
        <v>0</v>
      </c>
      <c r="BI276" s="174">
        <f t="shared" si="68"/>
        <v>0</v>
      </c>
      <c r="BJ276" s="18" t="s">
        <v>86</v>
      </c>
      <c r="BK276" s="174">
        <f t="shared" si="69"/>
        <v>0</v>
      </c>
      <c r="BL276" s="18" t="s">
        <v>159</v>
      </c>
      <c r="BM276" s="173" t="s">
        <v>3842</v>
      </c>
    </row>
    <row r="277" spans="1:65" s="2" customFormat="1" ht="16.5" customHeight="1">
      <c r="A277" s="33"/>
      <c r="B277" s="161"/>
      <c r="C277" s="162" t="s">
        <v>1766</v>
      </c>
      <c r="D277" s="162" t="s">
        <v>155</v>
      </c>
      <c r="E277" s="163" t="s">
        <v>3843</v>
      </c>
      <c r="F277" s="164" t="s">
        <v>3844</v>
      </c>
      <c r="G277" s="165" t="s">
        <v>358</v>
      </c>
      <c r="H277" s="166">
        <v>1</v>
      </c>
      <c r="I277" s="167"/>
      <c r="J277" s="168">
        <f t="shared" si="60"/>
        <v>0</v>
      </c>
      <c r="K277" s="164" t="s">
        <v>1</v>
      </c>
      <c r="L277" s="34"/>
      <c r="M277" s="169" t="s">
        <v>1</v>
      </c>
      <c r="N277" s="170" t="s">
        <v>43</v>
      </c>
      <c r="O277" s="59"/>
      <c r="P277" s="171">
        <f t="shared" si="61"/>
        <v>0</v>
      </c>
      <c r="Q277" s="171">
        <v>0</v>
      </c>
      <c r="R277" s="171">
        <f t="shared" si="62"/>
        <v>0</v>
      </c>
      <c r="S277" s="171">
        <v>0</v>
      </c>
      <c r="T277" s="172">
        <f t="shared" si="63"/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159</v>
      </c>
      <c r="AT277" s="173" t="s">
        <v>155</v>
      </c>
      <c r="AU277" s="173" t="s">
        <v>88</v>
      </c>
      <c r="AY277" s="18" t="s">
        <v>153</v>
      </c>
      <c r="BE277" s="174">
        <f t="shared" si="64"/>
        <v>0</v>
      </c>
      <c r="BF277" s="174">
        <f t="shared" si="65"/>
        <v>0</v>
      </c>
      <c r="BG277" s="174">
        <f t="shared" si="66"/>
        <v>0</v>
      </c>
      <c r="BH277" s="174">
        <f t="shared" si="67"/>
        <v>0</v>
      </c>
      <c r="BI277" s="174">
        <f t="shared" si="68"/>
        <v>0</v>
      </c>
      <c r="BJ277" s="18" t="s">
        <v>86</v>
      </c>
      <c r="BK277" s="174">
        <f t="shared" si="69"/>
        <v>0</v>
      </c>
      <c r="BL277" s="18" t="s">
        <v>159</v>
      </c>
      <c r="BM277" s="173" t="s">
        <v>3845</v>
      </c>
    </row>
    <row r="278" spans="1:65" s="2" customFormat="1" ht="16.5" customHeight="1">
      <c r="A278" s="33"/>
      <c r="B278" s="161"/>
      <c r="C278" s="162" t="s">
        <v>1774</v>
      </c>
      <c r="D278" s="162" t="s">
        <v>155</v>
      </c>
      <c r="E278" s="163" t="s">
        <v>3846</v>
      </c>
      <c r="F278" s="164" t="s">
        <v>3847</v>
      </c>
      <c r="G278" s="165" t="s">
        <v>358</v>
      </c>
      <c r="H278" s="166">
        <v>3</v>
      </c>
      <c r="I278" s="167"/>
      <c r="J278" s="168">
        <f t="shared" si="60"/>
        <v>0</v>
      </c>
      <c r="K278" s="164" t="s">
        <v>1</v>
      </c>
      <c r="L278" s="34"/>
      <c r="M278" s="169" t="s">
        <v>1</v>
      </c>
      <c r="N278" s="170" t="s">
        <v>43</v>
      </c>
      <c r="O278" s="59"/>
      <c r="P278" s="171">
        <f t="shared" si="61"/>
        <v>0</v>
      </c>
      <c r="Q278" s="171">
        <v>0</v>
      </c>
      <c r="R278" s="171">
        <f t="shared" si="62"/>
        <v>0</v>
      </c>
      <c r="S278" s="171">
        <v>0</v>
      </c>
      <c r="T278" s="172">
        <f t="shared" si="63"/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173" t="s">
        <v>159</v>
      </c>
      <c r="AT278" s="173" t="s">
        <v>155</v>
      </c>
      <c r="AU278" s="173" t="s">
        <v>88</v>
      </c>
      <c r="AY278" s="18" t="s">
        <v>153</v>
      </c>
      <c r="BE278" s="174">
        <f t="shared" si="64"/>
        <v>0</v>
      </c>
      <c r="BF278" s="174">
        <f t="shared" si="65"/>
        <v>0</v>
      </c>
      <c r="BG278" s="174">
        <f t="shared" si="66"/>
        <v>0</v>
      </c>
      <c r="BH278" s="174">
        <f t="shared" si="67"/>
        <v>0</v>
      </c>
      <c r="BI278" s="174">
        <f t="shared" si="68"/>
        <v>0</v>
      </c>
      <c r="BJ278" s="18" t="s">
        <v>86</v>
      </c>
      <c r="BK278" s="174">
        <f t="shared" si="69"/>
        <v>0</v>
      </c>
      <c r="BL278" s="18" t="s">
        <v>159</v>
      </c>
      <c r="BM278" s="173" t="s">
        <v>3848</v>
      </c>
    </row>
    <row r="279" spans="1:65" s="2" customFormat="1" ht="24" customHeight="1">
      <c r="A279" s="33"/>
      <c r="B279" s="161"/>
      <c r="C279" s="162" t="s">
        <v>1776</v>
      </c>
      <c r="D279" s="162" t="s">
        <v>155</v>
      </c>
      <c r="E279" s="163" t="s">
        <v>3849</v>
      </c>
      <c r="F279" s="164" t="s">
        <v>3850</v>
      </c>
      <c r="G279" s="165" t="s">
        <v>358</v>
      </c>
      <c r="H279" s="166">
        <v>4</v>
      </c>
      <c r="I279" s="167"/>
      <c r="J279" s="168">
        <f t="shared" si="60"/>
        <v>0</v>
      </c>
      <c r="K279" s="164" t="s">
        <v>1</v>
      </c>
      <c r="L279" s="34"/>
      <c r="M279" s="169" t="s">
        <v>1</v>
      </c>
      <c r="N279" s="170" t="s">
        <v>43</v>
      </c>
      <c r="O279" s="59"/>
      <c r="P279" s="171">
        <f t="shared" si="61"/>
        <v>0</v>
      </c>
      <c r="Q279" s="171">
        <v>0</v>
      </c>
      <c r="R279" s="171">
        <f t="shared" si="62"/>
        <v>0</v>
      </c>
      <c r="S279" s="171">
        <v>0</v>
      </c>
      <c r="T279" s="172">
        <f t="shared" si="63"/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159</v>
      </c>
      <c r="AT279" s="173" t="s">
        <v>155</v>
      </c>
      <c r="AU279" s="173" t="s">
        <v>88</v>
      </c>
      <c r="AY279" s="18" t="s">
        <v>153</v>
      </c>
      <c r="BE279" s="174">
        <f t="shared" si="64"/>
        <v>0</v>
      </c>
      <c r="BF279" s="174">
        <f t="shared" si="65"/>
        <v>0</v>
      </c>
      <c r="BG279" s="174">
        <f t="shared" si="66"/>
        <v>0</v>
      </c>
      <c r="BH279" s="174">
        <f t="shared" si="67"/>
        <v>0</v>
      </c>
      <c r="BI279" s="174">
        <f t="shared" si="68"/>
        <v>0</v>
      </c>
      <c r="BJ279" s="18" t="s">
        <v>86</v>
      </c>
      <c r="BK279" s="174">
        <f t="shared" si="69"/>
        <v>0</v>
      </c>
      <c r="BL279" s="18" t="s">
        <v>159</v>
      </c>
      <c r="BM279" s="173" t="s">
        <v>3851</v>
      </c>
    </row>
    <row r="280" spans="1:65" s="2" customFormat="1" ht="36" customHeight="1">
      <c r="A280" s="33"/>
      <c r="B280" s="161"/>
      <c r="C280" s="162" t="s">
        <v>1779</v>
      </c>
      <c r="D280" s="162" t="s">
        <v>155</v>
      </c>
      <c r="E280" s="163" t="s">
        <v>3852</v>
      </c>
      <c r="F280" s="164" t="s">
        <v>3853</v>
      </c>
      <c r="G280" s="165" t="s">
        <v>358</v>
      </c>
      <c r="H280" s="166">
        <v>4</v>
      </c>
      <c r="I280" s="167"/>
      <c r="J280" s="168">
        <f t="shared" si="60"/>
        <v>0</v>
      </c>
      <c r="K280" s="164" t="s">
        <v>1</v>
      </c>
      <c r="L280" s="34"/>
      <c r="M280" s="169" t="s">
        <v>1</v>
      </c>
      <c r="N280" s="170" t="s">
        <v>43</v>
      </c>
      <c r="O280" s="59"/>
      <c r="P280" s="171">
        <f t="shared" si="61"/>
        <v>0</v>
      </c>
      <c r="Q280" s="171">
        <v>0</v>
      </c>
      <c r="R280" s="171">
        <f t="shared" si="62"/>
        <v>0</v>
      </c>
      <c r="S280" s="171">
        <v>0</v>
      </c>
      <c r="T280" s="172">
        <f t="shared" si="63"/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612</v>
      </c>
      <c r="AT280" s="173" t="s">
        <v>155</v>
      </c>
      <c r="AU280" s="173" t="s">
        <v>88</v>
      </c>
      <c r="AY280" s="18" t="s">
        <v>153</v>
      </c>
      <c r="BE280" s="174">
        <f t="shared" si="64"/>
        <v>0</v>
      </c>
      <c r="BF280" s="174">
        <f t="shared" si="65"/>
        <v>0</v>
      </c>
      <c r="BG280" s="174">
        <f t="shared" si="66"/>
        <v>0</v>
      </c>
      <c r="BH280" s="174">
        <f t="shared" si="67"/>
        <v>0</v>
      </c>
      <c r="BI280" s="174">
        <f t="shared" si="68"/>
        <v>0</v>
      </c>
      <c r="BJ280" s="18" t="s">
        <v>86</v>
      </c>
      <c r="BK280" s="174">
        <f t="shared" si="69"/>
        <v>0</v>
      </c>
      <c r="BL280" s="18" t="s">
        <v>612</v>
      </c>
      <c r="BM280" s="173" t="s">
        <v>3854</v>
      </c>
    </row>
    <row r="281" spans="1:65" s="14" customFormat="1" ht="10.199999999999999">
      <c r="B281" s="183"/>
      <c r="D281" s="176" t="s">
        <v>161</v>
      </c>
      <c r="E281" s="184" t="s">
        <v>1</v>
      </c>
      <c r="F281" s="185" t="s">
        <v>159</v>
      </c>
      <c r="H281" s="186">
        <v>4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161</v>
      </c>
      <c r="AU281" s="184" t="s">
        <v>88</v>
      </c>
      <c r="AV281" s="14" t="s">
        <v>88</v>
      </c>
      <c r="AW281" s="14" t="s">
        <v>34</v>
      </c>
      <c r="AX281" s="14" t="s">
        <v>78</v>
      </c>
      <c r="AY281" s="184" t="s">
        <v>153</v>
      </c>
    </row>
    <row r="282" spans="1:65" s="15" customFormat="1" ht="10.199999999999999">
      <c r="B282" s="191"/>
      <c r="D282" s="176" t="s">
        <v>161</v>
      </c>
      <c r="E282" s="192" t="s">
        <v>1</v>
      </c>
      <c r="F282" s="193" t="s">
        <v>165</v>
      </c>
      <c r="H282" s="194">
        <v>4</v>
      </c>
      <c r="I282" s="195"/>
      <c r="L282" s="191"/>
      <c r="M282" s="196"/>
      <c r="N282" s="197"/>
      <c r="O282" s="197"/>
      <c r="P282" s="197"/>
      <c r="Q282" s="197"/>
      <c r="R282" s="197"/>
      <c r="S282" s="197"/>
      <c r="T282" s="198"/>
      <c r="AT282" s="192" t="s">
        <v>161</v>
      </c>
      <c r="AU282" s="192" t="s">
        <v>88</v>
      </c>
      <c r="AV282" s="15" t="s">
        <v>159</v>
      </c>
      <c r="AW282" s="15" t="s">
        <v>34</v>
      </c>
      <c r="AX282" s="15" t="s">
        <v>86</v>
      </c>
      <c r="AY282" s="192" t="s">
        <v>153</v>
      </c>
    </row>
    <row r="283" spans="1:65" s="2" customFormat="1" ht="16.5" customHeight="1">
      <c r="A283" s="33"/>
      <c r="B283" s="161"/>
      <c r="C283" s="162" t="s">
        <v>1782</v>
      </c>
      <c r="D283" s="162" t="s">
        <v>155</v>
      </c>
      <c r="E283" s="163" t="s">
        <v>3855</v>
      </c>
      <c r="F283" s="164" t="s">
        <v>3856</v>
      </c>
      <c r="G283" s="165" t="s">
        <v>189</v>
      </c>
      <c r="H283" s="166">
        <v>0.82099999999999995</v>
      </c>
      <c r="I283" s="167"/>
      <c r="J283" s="168">
        <f>ROUND(I283*H283,2)</f>
        <v>0</v>
      </c>
      <c r="K283" s="164" t="s">
        <v>1</v>
      </c>
      <c r="L283" s="34"/>
      <c r="M283" s="224" t="s">
        <v>1</v>
      </c>
      <c r="N283" s="225" t="s">
        <v>43</v>
      </c>
      <c r="O283" s="226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173" t="s">
        <v>159</v>
      </c>
      <c r="AT283" s="173" t="s">
        <v>155</v>
      </c>
      <c r="AU283" s="173" t="s">
        <v>88</v>
      </c>
      <c r="AY283" s="18" t="s">
        <v>153</v>
      </c>
      <c r="BE283" s="174">
        <f>IF(N283="základní",J283,0)</f>
        <v>0</v>
      </c>
      <c r="BF283" s="174">
        <f>IF(N283="snížená",J283,0)</f>
        <v>0</v>
      </c>
      <c r="BG283" s="174">
        <f>IF(N283="zákl. přenesená",J283,0)</f>
        <v>0</v>
      </c>
      <c r="BH283" s="174">
        <f>IF(N283="sníž. přenesená",J283,0)</f>
        <v>0</v>
      </c>
      <c r="BI283" s="174">
        <f>IF(N283="nulová",J283,0)</f>
        <v>0</v>
      </c>
      <c r="BJ283" s="18" t="s">
        <v>86</v>
      </c>
      <c r="BK283" s="174">
        <f>ROUND(I283*H283,2)</f>
        <v>0</v>
      </c>
      <c r="BL283" s="18" t="s">
        <v>159</v>
      </c>
      <c r="BM283" s="173" t="s">
        <v>3857</v>
      </c>
    </row>
    <row r="284" spans="1:65" s="2" customFormat="1" ht="6.9" customHeight="1">
      <c r="A284" s="33"/>
      <c r="B284" s="48"/>
      <c r="C284" s="49"/>
      <c r="D284" s="49"/>
      <c r="E284" s="49"/>
      <c r="F284" s="49"/>
      <c r="G284" s="49"/>
      <c r="H284" s="49"/>
      <c r="I284" s="121"/>
      <c r="J284" s="49"/>
      <c r="K284" s="49"/>
      <c r="L284" s="34"/>
      <c r="M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</sheetData>
  <autoFilter ref="C123:K283" xr:uid="{00000000-0009-0000-0000-00000A000000}"/>
  <mergeCells count="10">
    <mergeCell ref="E87:H87"/>
    <mergeCell ref="E114:H114"/>
    <mergeCell ref="E116:H116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M143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5.710937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118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3858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ROUND((SUM(BE121:BE142)),  2)</f>
        <v>0</v>
      </c>
      <c r="G33" s="33"/>
      <c r="H33" s="33"/>
      <c r="I33" s="108">
        <v>0.21</v>
      </c>
      <c r="J33" s="107">
        <f>ROUND(((SUM(BE121:BE142))*I33),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ROUND((SUM(BF121:BF142)),  2)</f>
        <v>0</v>
      </c>
      <c r="G34" s="33"/>
      <c r="H34" s="33"/>
      <c r="I34" s="108">
        <v>0.15</v>
      </c>
      <c r="J34" s="107">
        <f>ROUND(((SUM(BF121:BF142))*I34),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ROUND((SUM(BG121:BG142)),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ROUND((SUM(BH121:BH142)),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ROUND((SUM(BI121:BI142)),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OST - Vedlejší a ostatní náklady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3859</v>
      </c>
      <c r="E97" s="129"/>
      <c r="F97" s="129"/>
      <c r="G97" s="129"/>
      <c r="H97" s="129"/>
      <c r="I97" s="130"/>
      <c r="J97" s="131">
        <f>J122</f>
        <v>0</v>
      </c>
      <c r="L97" s="127"/>
    </row>
    <row r="98" spans="1:31" s="10" customFormat="1" ht="19.95" customHeight="1">
      <c r="B98" s="132"/>
      <c r="D98" s="133" t="s">
        <v>3860</v>
      </c>
      <c r="E98" s="134"/>
      <c r="F98" s="134"/>
      <c r="G98" s="134"/>
      <c r="H98" s="134"/>
      <c r="I98" s="135"/>
      <c r="J98" s="136">
        <f>J123</f>
        <v>0</v>
      </c>
      <c r="L98" s="132"/>
    </row>
    <row r="99" spans="1:31" s="10" customFormat="1" ht="19.95" customHeight="1">
      <c r="B99" s="132"/>
      <c r="D99" s="133" t="s">
        <v>3861</v>
      </c>
      <c r="E99" s="134"/>
      <c r="F99" s="134"/>
      <c r="G99" s="134"/>
      <c r="H99" s="134"/>
      <c r="I99" s="135"/>
      <c r="J99" s="136">
        <f>J128</f>
        <v>0</v>
      </c>
      <c r="L99" s="132"/>
    </row>
    <row r="100" spans="1:31" s="10" customFormat="1" ht="19.95" customHeight="1">
      <c r="B100" s="132"/>
      <c r="D100" s="133" t="s">
        <v>3862</v>
      </c>
      <c r="E100" s="134"/>
      <c r="F100" s="134"/>
      <c r="G100" s="134"/>
      <c r="H100" s="134"/>
      <c r="I100" s="135"/>
      <c r="J100" s="136">
        <f>J135</f>
        <v>0</v>
      </c>
      <c r="L100" s="132"/>
    </row>
    <row r="101" spans="1:31" s="10" customFormat="1" ht="19.95" customHeight="1">
      <c r="B101" s="132"/>
      <c r="D101" s="133" t="s">
        <v>3863</v>
      </c>
      <c r="E101" s="134"/>
      <c r="F101" s="134"/>
      <c r="G101" s="134"/>
      <c r="H101" s="134"/>
      <c r="I101" s="135"/>
      <c r="J101" s="136">
        <f>J139</f>
        <v>0</v>
      </c>
      <c r="L101" s="132"/>
    </row>
    <row r="102" spans="1:31" s="2" customFormat="1" ht="21.75" customHeight="1">
      <c r="A102" s="33"/>
      <c r="B102" s="34"/>
      <c r="C102" s="33"/>
      <c r="D102" s="33"/>
      <c r="E102" s="33"/>
      <c r="F102" s="33"/>
      <c r="G102" s="33"/>
      <c r="H102" s="33"/>
      <c r="I102" s="97"/>
      <c r="J102" s="33"/>
      <c r="K102" s="33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pans="1:31" s="2" customFormat="1" ht="6.9" customHeight="1">
      <c r="A103" s="33"/>
      <c r="B103" s="48"/>
      <c r="C103" s="49"/>
      <c r="D103" s="49"/>
      <c r="E103" s="49"/>
      <c r="F103" s="49"/>
      <c r="G103" s="49"/>
      <c r="H103" s="49"/>
      <c r="I103" s="121"/>
      <c r="J103" s="49"/>
      <c r="K103" s="49"/>
      <c r="L103" s="4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pans="1:31" s="2" customFormat="1" ht="6.9" customHeight="1">
      <c r="A107" s="33"/>
      <c r="B107" s="50"/>
      <c r="C107" s="51"/>
      <c r="D107" s="51"/>
      <c r="E107" s="51"/>
      <c r="F107" s="51"/>
      <c r="G107" s="51"/>
      <c r="H107" s="51"/>
      <c r="I107" s="122"/>
      <c r="J107" s="51"/>
      <c r="K107" s="51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24.9" customHeight="1">
      <c r="A108" s="33"/>
      <c r="B108" s="34"/>
      <c r="C108" s="22" t="s">
        <v>138</v>
      </c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6.9" customHeight="1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2" customHeight="1">
      <c r="A110" s="33"/>
      <c r="B110" s="34"/>
      <c r="C110" s="28" t="s">
        <v>16</v>
      </c>
      <c r="D110" s="33"/>
      <c r="E110" s="33"/>
      <c r="F110" s="33"/>
      <c r="G110" s="33"/>
      <c r="H110" s="33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6.5" customHeight="1">
      <c r="A111" s="33"/>
      <c r="B111" s="34"/>
      <c r="C111" s="33"/>
      <c r="D111" s="33"/>
      <c r="E111" s="271" t="str">
        <f>E7</f>
        <v>Rekonstrukce domu Chopin - objekt B a D</v>
      </c>
      <c r="F111" s="272"/>
      <c r="G111" s="272"/>
      <c r="H111" s="272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2" customHeight="1">
      <c r="A112" s="33"/>
      <c r="B112" s="34"/>
      <c r="C112" s="28" t="s">
        <v>120</v>
      </c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6.5" customHeight="1">
      <c r="A113" s="33"/>
      <c r="B113" s="34"/>
      <c r="C113" s="33"/>
      <c r="D113" s="33"/>
      <c r="E113" s="251" t="str">
        <f>E9</f>
        <v>OST - Vedlejší a ostatní náklady</v>
      </c>
      <c r="F113" s="273"/>
      <c r="G113" s="273"/>
      <c r="H113" s="27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6.9" customHeight="1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>
      <c r="A115" s="33"/>
      <c r="B115" s="34"/>
      <c r="C115" s="28" t="s">
        <v>20</v>
      </c>
      <c r="D115" s="33"/>
      <c r="E115" s="33"/>
      <c r="F115" s="26" t="str">
        <f>F12</f>
        <v>Hlavní tř. 47, 353 01 Mariánské Lázně</v>
      </c>
      <c r="G115" s="33"/>
      <c r="H115" s="33"/>
      <c r="I115" s="98" t="s">
        <v>22</v>
      </c>
      <c r="J115" s="56">
        <f>IF(J12="","",J12)</f>
        <v>0</v>
      </c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6.9" customHeight="1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27.9" customHeight="1">
      <c r="A117" s="33"/>
      <c r="B117" s="34"/>
      <c r="C117" s="28" t="s">
        <v>23</v>
      </c>
      <c r="D117" s="33"/>
      <c r="E117" s="33"/>
      <c r="F117" s="26" t="str">
        <f>E15</f>
        <v>Město Mariánské Lázně</v>
      </c>
      <c r="G117" s="33"/>
      <c r="H117" s="33"/>
      <c r="I117" s="98" t="s">
        <v>31</v>
      </c>
      <c r="J117" s="31" t="str">
        <f>E21</f>
        <v>Ing. arch. Ondřej Tuček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5.15" customHeight="1">
      <c r="A118" s="33"/>
      <c r="B118" s="34"/>
      <c r="C118" s="28" t="s">
        <v>29</v>
      </c>
      <c r="D118" s="33"/>
      <c r="E118" s="33"/>
      <c r="F118" s="26" t="str">
        <f>IF(E18="","",E18)</f>
        <v>Vyplň údaj</v>
      </c>
      <c r="G118" s="33"/>
      <c r="H118" s="33"/>
      <c r="I118" s="98" t="s">
        <v>35</v>
      </c>
      <c r="J118" s="31" t="str">
        <f>E24</f>
        <v>Vyplň údaj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10.35" customHeight="1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11" customFormat="1" ht="29.25" customHeight="1">
      <c r="A120" s="137"/>
      <c r="B120" s="138"/>
      <c r="C120" s="139" t="s">
        <v>139</v>
      </c>
      <c r="D120" s="140" t="s">
        <v>63</v>
      </c>
      <c r="E120" s="140" t="s">
        <v>59</v>
      </c>
      <c r="F120" s="140" t="s">
        <v>60</v>
      </c>
      <c r="G120" s="140" t="s">
        <v>140</v>
      </c>
      <c r="H120" s="140" t="s">
        <v>141</v>
      </c>
      <c r="I120" s="141" t="s">
        <v>142</v>
      </c>
      <c r="J120" s="140" t="s">
        <v>125</v>
      </c>
      <c r="K120" s="142" t="s">
        <v>143</v>
      </c>
      <c r="L120" s="143"/>
      <c r="M120" s="63" t="s">
        <v>1</v>
      </c>
      <c r="N120" s="64" t="s">
        <v>42</v>
      </c>
      <c r="O120" s="64" t="s">
        <v>144</v>
      </c>
      <c r="P120" s="64" t="s">
        <v>145</v>
      </c>
      <c r="Q120" s="64" t="s">
        <v>146</v>
      </c>
      <c r="R120" s="64" t="s">
        <v>147</v>
      </c>
      <c r="S120" s="64" t="s">
        <v>148</v>
      </c>
      <c r="T120" s="65" t="s">
        <v>149</v>
      </c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</row>
    <row r="121" spans="1:65" s="2" customFormat="1" ht="22.8" customHeight="1">
      <c r="A121" s="33"/>
      <c r="B121" s="34"/>
      <c r="C121" s="70" t="s">
        <v>150</v>
      </c>
      <c r="D121" s="33"/>
      <c r="E121" s="33"/>
      <c r="F121" s="33"/>
      <c r="G121" s="33"/>
      <c r="H121" s="33"/>
      <c r="I121" s="97"/>
      <c r="J121" s="144">
        <f>BK121</f>
        <v>0</v>
      </c>
      <c r="K121" s="33"/>
      <c r="L121" s="34"/>
      <c r="M121" s="66"/>
      <c r="N121" s="57"/>
      <c r="O121" s="67"/>
      <c r="P121" s="145">
        <f>P122</f>
        <v>0</v>
      </c>
      <c r="Q121" s="67"/>
      <c r="R121" s="145">
        <f>R122</f>
        <v>0</v>
      </c>
      <c r="S121" s="67"/>
      <c r="T121" s="146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77</v>
      </c>
      <c r="AU121" s="18" t="s">
        <v>127</v>
      </c>
      <c r="BK121" s="147">
        <f>BK122</f>
        <v>0</v>
      </c>
    </row>
    <row r="122" spans="1:65" s="12" customFormat="1" ht="25.95" customHeight="1">
      <c r="B122" s="148"/>
      <c r="D122" s="149" t="s">
        <v>77</v>
      </c>
      <c r="E122" s="150" t="s">
        <v>3864</v>
      </c>
      <c r="F122" s="150" t="s">
        <v>3865</v>
      </c>
      <c r="I122" s="151"/>
      <c r="J122" s="152">
        <f>BK122</f>
        <v>0</v>
      </c>
      <c r="L122" s="148"/>
      <c r="M122" s="153"/>
      <c r="N122" s="154"/>
      <c r="O122" s="154"/>
      <c r="P122" s="155">
        <f>P123+P128+P135+P139</f>
        <v>0</v>
      </c>
      <c r="Q122" s="154"/>
      <c r="R122" s="155">
        <f>R123+R128+R135+R139</f>
        <v>0</v>
      </c>
      <c r="S122" s="154"/>
      <c r="T122" s="156">
        <f>T123+T128+T135+T139</f>
        <v>0</v>
      </c>
      <c r="AR122" s="149" t="s">
        <v>178</v>
      </c>
      <c r="AT122" s="157" t="s">
        <v>77</v>
      </c>
      <c r="AU122" s="157" t="s">
        <v>78</v>
      </c>
      <c r="AY122" s="149" t="s">
        <v>153</v>
      </c>
      <c r="BK122" s="158">
        <f>BK123+BK128+BK135+BK139</f>
        <v>0</v>
      </c>
    </row>
    <row r="123" spans="1:65" s="12" customFormat="1" ht="22.8" customHeight="1">
      <c r="B123" s="148"/>
      <c r="D123" s="149" t="s">
        <v>77</v>
      </c>
      <c r="E123" s="159" t="s">
        <v>3866</v>
      </c>
      <c r="F123" s="159" t="s">
        <v>3867</v>
      </c>
      <c r="I123" s="151"/>
      <c r="J123" s="160">
        <f>BK123</f>
        <v>0</v>
      </c>
      <c r="L123" s="148"/>
      <c r="M123" s="153"/>
      <c r="N123" s="154"/>
      <c r="O123" s="154"/>
      <c r="P123" s="155">
        <f>SUM(P124:P127)</f>
        <v>0</v>
      </c>
      <c r="Q123" s="154"/>
      <c r="R123" s="155">
        <f>SUM(R124:R127)</f>
        <v>0</v>
      </c>
      <c r="S123" s="154"/>
      <c r="T123" s="156">
        <f>SUM(T124:T127)</f>
        <v>0</v>
      </c>
      <c r="AR123" s="149" t="s">
        <v>178</v>
      </c>
      <c r="AT123" s="157" t="s">
        <v>77</v>
      </c>
      <c r="AU123" s="157" t="s">
        <v>86</v>
      </c>
      <c r="AY123" s="149" t="s">
        <v>153</v>
      </c>
      <c r="BK123" s="158">
        <f>SUM(BK124:BK127)</f>
        <v>0</v>
      </c>
    </row>
    <row r="124" spans="1:65" s="2" customFormat="1" ht="16.5" customHeight="1">
      <c r="A124" s="33"/>
      <c r="B124" s="161"/>
      <c r="C124" s="162" t="s">
        <v>88</v>
      </c>
      <c r="D124" s="162" t="s">
        <v>155</v>
      </c>
      <c r="E124" s="163" t="s">
        <v>3868</v>
      </c>
      <c r="F124" s="164" t="s">
        <v>3869</v>
      </c>
      <c r="G124" s="165" t="s">
        <v>465</v>
      </c>
      <c r="H124" s="166">
        <v>1</v>
      </c>
      <c r="I124" s="167"/>
      <c r="J124" s="168">
        <f>ROUND(I124*H124,2)</f>
        <v>0</v>
      </c>
      <c r="K124" s="164" t="s">
        <v>254</v>
      </c>
      <c r="L124" s="34"/>
      <c r="M124" s="169" t="s">
        <v>1</v>
      </c>
      <c r="N124" s="170" t="s">
        <v>43</v>
      </c>
      <c r="O124" s="59"/>
      <c r="P124" s="171">
        <f>O124*H124</f>
        <v>0</v>
      </c>
      <c r="Q124" s="171">
        <v>0</v>
      </c>
      <c r="R124" s="171">
        <f>Q124*H124</f>
        <v>0</v>
      </c>
      <c r="S124" s="171">
        <v>0</v>
      </c>
      <c r="T124" s="172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173" t="s">
        <v>3870</v>
      </c>
      <c r="AT124" s="173" t="s">
        <v>155</v>
      </c>
      <c r="AU124" s="173" t="s">
        <v>88</v>
      </c>
      <c r="AY124" s="18" t="s">
        <v>153</v>
      </c>
      <c r="BE124" s="174">
        <f>IF(N124="základní",J124,0)</f>
        <v>0</v>
      </c>
      <c r="BF124" s="174">
        <f>IF(N124="snížená",J124,0)</f>
        <v>0</v>
      </c>
      <c r="BG124" s="174">
        <f>IF(N124="zákl. přenesená",J124,0)</f>
        <v>0</v>
      </c>
      <c r="BH124" s="174">
        <f>IF(N124="sníž. přenesená",J124,0)</f>
        <v>0</v>
      </c>
      <c r="BI124" s="174">
        <f>IF(N124="nulová",J124,0)</f>
        <v>0</v>
      </c>
      <c r="BJ124" s="18" t="s">
        <v>86</v>
      </c>
      <c r="BK124" s="174">
        <f>ROUND(I124*H124,2)</f>
        <v>0</v>
      </c>
      <c r="BL124" s="18" t="s">
        <v>3870</v>
      </c>
      <c r="BM124" s="173" t="s">
        <v>3871</v>
      </c>
    </row>
    <row r="125" spans="1:65" s="2" customFormat="1" ht="16.5" customHeight="1">
      <c r="A125" s="33"/>
      <c r="B125" s="161"/>
      <c r="C125" s="162" t="s">
        <v>169</v>
      </c>
      <c r="D125" s="162" t="s">
        <v>155</v>
      </c>
      <c r="E125" s="163" t="s">
        <v>3872</v>
      </c>
      <c r="F125" s="164" t="s">
        <v>3873</v>
      </c>
      <c r="G125" s="165" t="s">
        <v>465</v>
      </c>
      <c r="H125" s="166">
        <v>1</v>
      </c>
      <c r="I125" s="167"/>
      <c r="J125" s="168">
        <f>ROUND(I125*H125,2)</f>
        <v>0</v>
      </c>
      <c r="K125" s="164" t="s">
        <v>1</v>
      </c>
      <c r="L125" s="34"/>
      <c r="M125" s="169" t="s">
        <v>1</v>
      </c>
      <c r="N125" s="170" t="s">
        <v>43</v>
      </c>
      <c r="O125" s="59"/>
      <c r="P125" s="171">
        <f>O125*H125</f>
        <v>0</v>
      </c>
      <c r="Q125" s="171">
        <v>0</v>
      </c>
      <c r="R125" s="171">
        <f>Q125*H125</f>
        <v>0</v>
      </c>
      <c r="S125" s="171">
        <v>0</v>
      </c>
      <c r="T125" s="172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3870</v>
      </c>
      <c r="AT125" s="173" t="s">
        <v>155</v>
      </c>
      <c r="AU125" s="173" t="s">
        <v>88</v>
      </c>
      <c r="AY125" s="18" t="s">
        <v>153</v>
      </c>
      <c r="BE125" s="174">
        <f>IF(N125="základní",J125,0)</f>
        <v>0</v>
      </c>
      <c r="BF125" s="174">
        <f>IF(N125="snížená",J125,0)</f>
        <v>0</v>
      </c>
      <c r="BG125" s="174">
        <f>IF(N125="zákl. přenesená",J125,0)</f>
        <v>0</v>
      </c>
      <c r="BH125" s="174">
        <f>IF(N125="sníž. přenesená",J125,0)</f>
        <v>0</v>
      </c>
      <c r="BI125" s="174">
        <f>IF(N125="nulová",J125,0)</f>
        <v>0</v>
      </c>
      <c r="BJ125" s="18" t="s">
        <v>86</v>
      </c>
      <c r="BK125" s="174">
        <f>ROUND(I125*H125,2)</f>
        <v>0</v>
      </c>
      <c r="BL125" s="18" t="s">
        <v>3870</v>
      </c>
      <c r="BM125" s="173" t="s">
        <v>3874</v>
      </c>
    </row>
    <row r="126" spans="1:65" s="2" customFormat="1" ht="16.5" customHeight="1">
      <c r="A126" s="33"/>
      <c r="B126" s="161"/>
      <c r="C126" s="162" t="s">
        <v>159</v>
      </c>
      <c r="D126" s="162" t="s">
        <v>155</v>
      </c>
      <c r="E126" s="163" t="s">
        <v>3875</v>
      </c>
      <c r="F126" s="164" t="s">
        <v>3876</v>
      </c>
      <c r="G126" s="165" t="s">
        <v>465</v>
      </c>
      <c r="H126" s="166">
        <v>1</v>
      </c>
      <c r="I126" s="167"/>
      <c r="J126" s="168">
        <f>ROUND(I126*H126,2)</f>
        <v>0</v>
      </c>
      <c r="K126" s="164" t="s">
        <v>254</v>
      </c>
      <c r="L126" s="34"/>
      <c r="M126" s="169" t="s">
        <v>1</v>
      </c>
      <c r="N126" s="170" t="s">
        <v>43</v>
      </c>
      <c r="O126" s="59"/>
      <c r="P126" s="171">
        <f>O126*H126</f>
        <v>0</v>
      </c>
      <c r="Q126" s="171">
        <v>0</v>
      </c>
      <c r="R126" s="171">
        <f>Q126*H126</f>
        <v>0</v>
      </c>
      <c r="S126" s="171">
        <v>0</v>
      </c>
      <c r="T126" s="172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3870</v>
      </c>
      <c r="AT126" s="173" t="s">
        <v>155</v>
      </c>
      <c r="AU126" s="173" t="s">
        <v>88</v>
      </c>
      <c r="AY126" s="18" t="s">
        <v>153</v>
      </c>
      <c r="BE126" s="174">
        <f>IF(N126="základní",J126,0)</f>
        <v>0</v>
      </c>
      <c r="BF126" s="174">
        <f>IF(N126="snížená",J126,0)</f>
        <v>0</v>
      </c>
      <c r="BG126" s="174">
        <f>IF(N126="zákl. přenesená",J126,0)</f>
        <v>0</v>
      </c>
      <c r="BH126" s="174">
        <f>IF(N126="sníž. přenesená",J126,0)</f>
        <v>0</v>
      </c>
      <c r="BI126" s="174">
        <f>IF(N126="nulová",J126,0)</f>
        <v>0</v>
      </c>
      <c r="BJ126" s="18" t="s">
        <v>86</v>
      </c>
      <c r="BK126" s="174">
        <f>ROUND(I126*H126,2)</f>
        <v>0</v>
      </c>
      <c r="BL126" s="18" t="s">
        <v>3870</v>
      </c>
      <c r="BM126" s="173" t="s">
        <v>3877</v>
      </c>
    </row>
    <row r="127" spans="1:65" s="2" customFormat="1" ht="16.5" customHeight="1">
      <c r="A127" s="33"/>
      <c r="B127" s="161"/>
      <c r="C127" s="162" t="s">
        <v>178</v>
      </c>
      <c r="D127" s="162" t="s">
        <v>155</v>
      </c>
      <c r="E127" s="163" t="s">
        <v>3878</v>
      </c>
      <c r="F127" s="164" t="s">
        <v>3879</v>
      </c>
      <c r="G127" s="165" t="s">
        <v>465</v>
      </c>
      <c r="H127" s="166">
        <v>1</v>
      </c>
      <c r="I127" s="167"/>
      <c r="J127" s="168">
        <f>ROUND(I127*H127,2)</f>
        <v>0</v>
      </c>
      <c r="K127" s="164" t="s">
        <v>254</v>
      </c>
      <c r="L127" s="34"/>
      <c r="M127" s="169" t="s">
        <v>1</v>
      </c>
      <c r="N127" s="170" t="s">
        <v>43</v>
      </c>
      <c r="O127" s="59"/>
      <c r="P127" s="171">
        <f>O127*H127</f>
        <v>0</v>
      </c>
      <c r="Q127" s="171">
        <v>0</v>
      </c>
      <c r="R127" s="171">
        <f>Q127*H127</f>
        <v>0</v>
      </c>
      <c r="S127" s="171">
        <v>0</v>
      </c>
      <c r="T127" s="172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3870</v>
      </c>
      <c r="AT127" s="173" t="s">
        <v>155</v>
      </c>
      <c r="AU127" s="173" t="s">
        <v>88</v>
      </c>
      <c r="AY127" s="18" t="s">
        <v>153</v>
      </c>
      <c r="BE127" s="174">
        <f>IF(N127="základní",J127,0)</f>
        <v>0</v>
      </c>
      <c r="BF127" s="174">
        <f>IF(N127="snížená",J127,0)</f>
        <v>0</v>
      </c>
      <c r="BG127" s="174">
        <f>IF(N127="zákl. přenesená",J127,0)</f>
        <v>0</v>
      </c>
      <c r="BH127" s="174">
        <f>IF(N127="sníž. přenesená",J127,0)</f>
        <v>0</v>
      </c>
      <c r="BI127" s="174">
        <f>IF(N127="nulová",J127,0)</f>
        <v>0</v>
      </c>
      <c r="BJ127" s="18" t="s">
        <v>86</v>
      </c>
      <c r="BK127" s="174">
        <f>ROUND(I127*H127,2)</f>
        <v>0</v>
      </c>
      <c r="BL127" s="18" t="s">
        <v>3870</v>
      </c>
      <c r="BM127" s="173" t="s">
        <v>3880</v>
      </c>
    </row>
    <row r="128" spans="1:65" s="12" customFormat="1" ht="22.8" customHeight="1">
      <c r="B128" s="148"/>
      <c r="D128" s="149" t="s">
        <v>77</v>
      </c>
      <c r="E128" s="159" t="s">
        <v>3881</v>
      </c>
      <c r="F128" s="159" t="s">
        <v>3882</v>
      </c>
      <c r="I128" s="151"/>
      <c r="J128" s="160">
        <f>BK128</f>
        <v>0</v>
      </c>
      <c r="L128" s="148"/>
      <c r="M128" s="153"/>
      <c r="N128" s="154"/>
      <c r="O128" s="154"/>
      <c r="P128" s="155">
        <f>SUM(P129:P134)</f>
        <v>0</v>
      </c>
      <c r="Q128" s="154"/>
      <c r="R128" s="155">
        <f>SUM(R129:R134)</f>
        <v>0</v>
      </c>
      <c r="S128" s="154"/>
      <c r="T128" s="156">
        <f>SUM(T129:T134)</f>
        <v>0</v>
      </c>
      <c r="AR128" s="149" t="s">
        <v>178</v>
      </c>
      <c r="AT128" s="157" t="s">
        <v>77</v>
      </c>
      <c r="AU128" s="157" t="s">
        <v>86</v>
      </c>
      <c r="AY128" s="149" t="s">
        <v>153</v>
      </c>
      <c r="BK128" s="158">
        <f>SUM(BK129:BK134)</f>
        <v>0</v>
      </c>
    </row>
    <row r="129" spans="1:65" s="2" customFormat="1" ht="16.5" customHeight="1">
      <c r="A129" s="33"/>
      <c r="B129" s="161"/>
      <c r="C129" s="162" t="s">
        <v>182</v>
      </c>
      <c r="D129" s="162" t="s">
        <v>155</v>
      </c>
      <c r="E129" s="163" t="s">
        <v>3883</v>
      </c>
      <c r="F129" s="164" t="s">
        <v>3884</v>
      </c>
      <c r="G129" s="165" t="s">
        <v>465</v>
      </c>
      <c r="H129" s="166">
        <v>1</v>
      </c>
      <c r="I129" s="167"/>
      <c r="J129" s="168">
        <f t="shared" ref="J129:J134" si="0">ROUND(I129*H129,2)</f>
        <v>0</v>
      </c>
      <c r="K129" s="164" t="s">
        <v>254</v>
      </c>
      <c r="L129" s="34"/>
      <c r="M129" s="169" t="s">
        <v>1</v>
      </c>
      <c r="N129" s="170" t="s">
        <v>43</v>
      </c>
      <c r="O129" s="59"/>
      <c r="P129" s="171">
        <f t="shared" ref="P129:P134" si="1">O129*H129</f>
        <v>0</v>
      </c>
      <c r="Q129" s="171">
        <v>0</v>
      </c>
      <c r="R129" s="171">
        <f t="shared" ref="R129:R134" si="2">Q129*H129</f>
        <v>0</v>
      </c>
      <c r="S129" s="171">
        <v>0</v>
      </c>
      <c r="T129" s="172">
        <f t="shared" ref="T129:T134" si="3"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3870</v>
      </c>
      <c r="AT129" s="173" t="s">
        <v>155</v>
      </c>
      <c r="AU129" s="173" t="s">
        <v>88</v>
      </c>
      <c r="AY129" s="18" t="s">
        <v>153</v>
      </c>
      <c r="BE129" s="174">
        <f t="shared" ref="BE129:BE134" si="4">IF(N129="základní",J129,0)</f>
        <v>0</v>
      </c>
      <c r="BF129" s="174">
        <f t="shared" ref="BF129:BF134" si="5">IF(N129="snížená",J129,0)</f>
        <v>0</v>
      </c>
      <c r="BG129" s="174">
        <f t="shared" ref="BG129:BG134" si="6">IF(N129="zákl. přenesená",J129,0)</f>
        <v>0</v>
      </c>
      <c r="BH129" s="174">
        <f t="shared" ref="BH129:BH134" si="7">IF(N129="sníž. přenesená",J129,0)</f>
        <v>0</v>
      </c>
      <c r="BI129" s="174">
        <f t="shared" ref="BI129:BI134" si="8">IF(N129="nulová",J129,0)</f>
        <v>0</v>
      </c>
      <c r="BJ129" s="18" t="s">
        <v>86</v>
      </c>
      <c r="BK129" s="174">
        <f t="shared" ref="BK129:BK134" si="9">ROUND(I129*H129,2)</f>
        <v>0</v>
      </c>
      <c r="BL129" s="18" t="s">
        <v>3870</v>
      </c>
      <c r="BM129" s="173" t="s">
        <v>3885</v>
      </c>
    </row>
    <row r="130" spans="1:65" s="2" customFormat="1" ht="16.5" customHeight="1">
      <c r="A130" s="33"/>
      <c r="B130" s="161"/>
      <c r="C130" s="162" t="s">
        <v>186</v>
      </c>
      <c r="D130" s="162" t="s">
        <v>155</v>
      </c>
      <c r="E130" s="163" t="s">
        <v>3886</v>
      </c>
      <c r="F130" s="164" t="s">
        <v>3887</v>
      </c>
      <c r="G130" s="165" t="s">
        <v>465</v>
      </c>
      <c r="H130" s="166">
        <v>1</v>
      </c>
      <c r="I130" s="167"/>
      <c r="J130" s="168">
        <f t="shared" si="0"/>
        <v>0</v>
      </c>
      <c r="K130" s="164" t="s">
        <v>254</v>
      </c>
      <c r="L130" s="34"/>
      <c r="M130" s="169" t="s">
        <v>1</v>
      </c>
      <c r="N130" s="170" t="s">
        <v>43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3870</v>
      </c>
      <c r="AT130" s="173" t="s">
        <v>155</v>
      </c>
      <c r="AU130" s="173" t="s">
        <v>88</v>
      </c>
      <c r="AY130" s="18" t="s">
        <v>153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86</v>
      </c>
      <c r="BK130" s="174">
        <f t="shared" si="9"/>
        <v>0</v>
      </c>
      <c r="BL130" s="18" t="s">
        <v>3870</v>
      </c>
      <c r="BM130" s="173" t="s">
        <v>3888</v>
      </c>
    </row>
    <row r="131" spans="1:65" s="2" customFormat="1" ht="24" customHeight="1">
      <c r="A131" s="33"/>
      <c r="B131" s="161"/>
      <c r="C131" s="162" t="s">
        <v>195</v>
      </c>
      <c r="D131" s="162" t="s">
        <v>155</v>
      </c>
      <c r="E131" s="163" t="s">
        <v>3889</v>
      </c>
      <c r="F131" s="164" t="s">
        <v>3890</v>
      </c>
      <c r="G131" s="165" t="s">
        <v>465</v>
      </c>
      <c r="H131" s="166">
        <v>1</v>
      </c>
      <c r="I131" s="167"/>
      <c r="J131" s="168">
        <f t="shared" si="0"/>
        <v>0</v>
      </c>
      <c r="K131" s="164" t="s">
        <v>254</v>
      </c>
      <c r="L131" s="34"/>
      <c r="M131" s="169" t="s">
        <v>1</v>
      </c>
      <c r="N131" s="170" t="s">
        <v>43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3870</v>
      </c>
      <c r="AT131" s="173" t="s">
        <v>155</v>
      </c>
      <c r="AU131" s="173" t="s">
        <v>88</v>
      </c>
      <c r="AY131" s="18" t="s">
        <v>153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86</v>
      </c>
      <c r="BK131" s="174">
        <f t="shared" si="9"/>
        <v>0</v>
      </c>
      <c r="BL131" s="18" t="s">
        <v>3870</v>
      </c>
      <c r="BM131" s="173" t="s">
        <v>3891</v>
      </c>
    </row>
    <row r="132" spans="1:65" s="2" customFormat="1" ht="16.5" customHeight="1">
      <c r="A132" s="33"/>
      <c r="B132" s="161"/>
      <c r="C132" s="162" t="s">
        <v>193</v>
      </c>
      <c r="D132" s="162" t="s">
        <v>155</v>
      </c>
      <c r="E132" s="163" t="s">
        <v>3892</v>
      </c>
      <c r="F132" s="164" t="s">
        <v>3893</v>
      </c>
      <c r="G132" s="165" t="s">
        <v>465</v>
      </c>
      <c r="H132" s="166">
        <v>1</v>
      </c>
      <c r="I132" s="167"/>
      <c r="J132" s="168">
        <f t="shared" si="0"/>
        <v>0</v>
      </c>
      <c r="K132" s="164" t="s">
        <v>254</v>
      </c>
      <c r="L132" s="34"/>
      <c r="M132" s="169" t="s">
        <v>1</v>
      </c>
      <c r="N132" s="170" t="s">
        <v>43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3870</v>
      </c>
      <c r="AT132" s="173" t="s">
        <v>155</v>
      </c>
      <c r="AU132" s="173" t="s">
        <v>88</v>
      </c>
      <c r="AY132" s="18" t="s">
        <v>153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86</v>
      </c>
      <c r="BK132" s="174">
        <f t="shared" si="9"/>
        <v>0</v>
      </c>
      <c r="BL132" s="18" t="s">
        <v>3870</v>
      </c>
      <c r="BM132" s="173" t="s">
        <v>3894</v>
      </c>
    </row>
    <row r="133" spans="1:65" s="2" customFormat="1" ht="16.5" customHeight="1">
      <c r="A133" s="33"/>
      <c r="B133" s="161"/>
      <c r="C133" s="162" t="s">
        <v>205</v>
      </c>
      <c r="D133" s="162" t="s">
        <v>155</v>
      </c>
      <c r="E133" s="163" t="s">
        <v>3895</v>
      </c>
      <c r="F133" s="164" t="s">
        <v>3896</v>
      </c>
      <c r="G133" s="165" t="s">
        <v>465</v>
      </c>
      <c r="H133" s="166">
        <v>1</v>
      </c>
      <c r="I133" s="167"/>
      <c r="J133" s="168">
        <f t="shared" si="0"/>
        <v>0</v>
      </c>
      <c r="K133" s="164" t="s">
        <v>254</v>
      </c>
      <c r="L133" s="34"/>
      <c r="M133" s="169" t="s">
        <v>1</v>
      </c>
      <c r="N133" s="170" t="s">
        <v>43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3870</v>
      </c>
      <c r="AT133" s="173" t="s">
        <v>155</v>
      </c>
      <c r="AU133" s="173" t="s">
        <v>88</v>
      </c>
      <c r="AY133" s="18" t="s">
        <v>153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86</v>
      </c>
      <c r="BK133" s="174">
        <f t="shared" si="9"/>
        <v>0</v>
      </c>
      <c r="BL133" s="18" t="s">
        <v>3870</v>
      </c>
      <c r="BM133" s="173" t="s">
        <v>3897</v>
      </c>
    </row>
    <row r="134" spans="1:65" s="2" customFormat="1" ht="16.5" customHeight="1">
      <c r="A134" s="33"/>
      <c r="B134" s="161"/>
      <c r="C134" s="162" t="s">
        <v>214</v>
      </c>
      <c r="D134" s="162" t="s">
        <v>155</v>
      </c>
      <c r="E134" s="163" t="s">
        <v>3898</v>
      </c>
      <c r="F134" s="164" t="s">
        <v>3899</v>
      </c>
      <c r="G134" s="165" t="s">
        <v>465</v>
      </c>
      <c r="H134" s="166">
        <v>1</v>
      </c>
      <c r="I134" s="167"/>
      <c r="J134" s="168">
        <f t="shared" si="0"/>
        <v>0</v>
      </c>
      <c r="K134" s="164" t="s">
        <v>254</v>
      </c>
      <c r="L134" s="34"/>
      <c r="M134" s="169" t="s">
        <v>1</v>
      </c>
      <c r="N134" s="170" t="s">
        <v>43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3870</v>
      </c>
      <c r="AT134" s="173" t="s">
        <v>155</v>
      </c>
      <c r="AU134" s="173" t="s">
        <v>88</v>
      </c>
      <c r="AY134" s="18" t="s">
        <v>153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86</v>
      </c>
      <c r="BK134" s="174">
        <f t="shared" si="9"/>
        <v>0</v>
      </c>
      <c r="BL134" s="18" t="s">
        <v>3870</v>
      </c>
      <c r="BM134" s="173" t="s">
        <v>3900</v>
      </c>
    </row>
    <row r="135" spans="1:65" s="12" customFormat="1" ht="22.8" customHeight="1">
      <c r="B135" s="148"/>
      <c r="D135" s="149" t="s">
        <v>77</v>
      </c>
      <c r="E135" s="159" t="s">
        <v>3901</v>
      </c>
      <c r="F135" s="159" t="s">
        <v>3902</v>
      </c>
      <c r="I135" s="151"/>
      <c r="J135" s="160">
        <f>BK135</f>
        <v>0</v>
      </c>
      <c r="L135" s="148"/>
      <c r="M135" s="153"/>
      <c r="N135" s="154"/>
      <c r="O135" s="154"/>
      <c r="P135" s="155">
        <f>SUM(P136:P138)</f>
        <v>0</v>
      </c>
      <c r="Q135" s="154"/>
      <c r="R135" s="155">
        <f>SUM(R136:R138)</f>
        <v>0</v>
      </c>
      <c r="S135" s="154"/>
      <c r="T135" s="156">
        <f>SUM(T136:T138)</f>
        <v>0</v>
      </c>
      <c r="AR135" s="149" t="s">
        <v>178</v>
      </c>
      <c r="AT135" s="157" t="s">
        <v>77</v>
      </c>
      <c r="AU135" s="157" t="s">
        <v>86</v>
      </c>
      <c r="AY135" s="149" t="s">
        <v>153</v>
      </c>
      <c r="BK135" s="158">
        <f>SUM(BK136:BK138)</f>
        <v>0</v>
      </c>
    </row>
    <row r="136" spans="1:65" s="2" customFormat="1" ht="16.5" customHeight="1">
      <c r="A136" s="33"/>
      <c r="B136" s="161"/>
      <c r="C136" s="162" t="s">
        <v>219</v>
      </c>
      <c r="D136" s="162" t="s">
        <v>155</v>
      </c>
      <c r="E136" s="163" t="s">
        <v>3903</v>
      </c>
      <c r="F136" s="164" t="s">
        <v>3904</v>
      </c>
      <c r="G136" s="165" t="s">
        <v>465</v>
      </c>
      <c r="H136" s="166">
        <v>1</v>
      </c>
      <c r="I136" s="167"/>
      <c r="J136" s="168">
        <f>ROUND(I136*H136,2)</f>
        <v>0</v>
      </c>
      <c r="K136" s="164" t="s">
        <v>254</v>
      </c>
      <c r="L136" s="34"/>
      <c r="M136" s="169" t="s">
        <v>1</v>
      </c>
      <c r="N136" s="170" t="s">
        <v>43</v>
      </c>
      <c r="O136" s="59"/>
      <c r="P136" s="171">
        <f>O136*H136</f>
        <v>0</v>
      </c>
      <c r="Q136" s="171">
        <v>0</v>
      </c>
      <c r="R136" s="171">
        <f>Q136*H136</f>
        <v>0</v>
      </c>
      <c r="S136" s="171">
        <v>0</v>
      </c>
      <c r="T136" s="172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3870</v>
      </c>
      <c r="AT136" s="173" t="s">
        <v>155</v>
      </c>
      <c r="AU136" s="173" t="s">
        <v>88</v>
      </c>
      <c r="AY136" s="18" t="s">
        <v>153</v>
      </c>
      <c r="BE136" s="174">
        <f>IF(N136="základní",J136,0)</f>
        <v>0</v>
      </c>
      <c r="BF136" s="174">
        <f>IF(N136="snížená",J136,0)</f>
        <v>0</v>
      </c>
      <c r="BG136" s="174">
        <f>IF(N136="zákl. přenesená",J136,0)</f>
        <v>0</v>
      </c>
      <c r="BH136" s="174">
        <f>IF(N136="sníž. přenesená",J136,0)</f>
        <v>0</v>
      </c>
      <c r="BI136" s="174">
        <f>IF(N136="nulová",J136,0)</f>
        <v>0</v>
      </c>
      <c r="BJ136" s="18" t="s">
        <v>86</v>
      </c>
      <c r="BK136" s="174">
        <f>ROUND(I136*H136,2)</f>
        <v>0</v>
      </c>
      <c r="BL136" s="18" t="s">
        <v>3870</v>
      </c>
      <c r="BM136" s="173" t="s">
        <v>3905</v>
      </c>
    </row>
    <row r="137" spans="1:65" s="2" customFormat="1" ht="16.5" customHeight="1">
      <c r="A137" s="33"/>
      <c r="B137" s="161"/>
      <c r="C137" s="162" t="s">
        <v>224</v>
      </c>
      <c r="D137" s="162" t="s">
        <v>155</v>
      </c>
      <c r="E137" s="163" t="s">
        <v>3906</v>
      </c>
      <c r="F137" s="164" t="s">
        <v>3907</v>
      </c>
      <c r="G137" s="165" t="s">
        <v>465</v>
      </c>
      <c r="H137" s="166">
        <v>1</v>
      </c>
      <c r="I137" s="167"/>
      <c r="J137" s="168">
        <f>ROUND(I137*H137,2)</f>
        <v>0</v>
      </c>
      <c r="K137" s="164" t="s">
        <v>254</v>
      </c>
      <c r="L137" s="34"/>
      <c r="M137" s="169" t="s">
        <v>1</v>
      </c>
      <c r="N137" s="170" t="s">
        <v>43</v>
      </c>
      <c r="O137" s="59"/>
      <c r="P137" s="171">
        <f>O137*H137</f>
        <v>0</v>
      </c>
      <c r="Q137" s="171">
        <v>0</v>
      </c>
      <c r="R137" s="171">
        <f>Q137*H137</f>
        <v>0</v>
      </c>
      <c r="S137" s="171">
        <v>0</v>
      </c>
      <c r="T137" s="172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3870</v>
      </c>
      <c r="AT137" s="173" t="s">
        <v>155</v>
      </c>
      <c r="AU137" s="173" t="s">
        <v>88</v>
      </c>
      <c r="AY137" s="18" t="s">
        <v>153</v>
      </c>
      <c r="BE137" s="174">
        <f>IF(N137="základní",J137,0)</f>
        <v>0</v>
      </c>
      <c r="BF137" s="174">
        <f>IF(N137="snížená",J137,0)</f>
        <v>0</v>
      </c>
      <c r="BG137" s="174">
        <f>IF(N137="zákl. přenesená",J137,0)</f>
        <v>0</v>
      </c>
      <c r="BH137" s="174">
        <f>IF(N137="sníž. přenesená",J137,0)</f>
        <v>0</v>
      </c>
      <c r="BI137" s="174">
        <f>IF(N137="nulová",J137,0)</f>
        <v>0</v>
      </c>
      <c r="BJ137" s="18" t="s">
        <v>86</v>
      </c>
      <c r="BK137" s="174">
        <f>ROUND(I137*H137,2)</f>
        <v>0</v>
      </c>
      <c r="BL137" s="18" t="s">
        <v>3870</v>
      </c>
      <c r="BM137" s="173" t="s">
        <v>3908</v>
      </c>
    </row>
    <row r="138" spans="1:65" s="2" customFormat="1" ht="28.8">
      <c r="A138" s="33"/>
      <c r="B138" s="34"/>
      <c r="C138" s="33"/>
      <c r="D138" s="176" t="s">
        <v>711</v>
      </c>
      <c r="E138" s="33"/>
      <c r="F138" s="221" t="s">
        <v>3909</v>
      </c>
      <c r="G138" s="33"/>
      <c r="H138" s="33"/>
      <c r="I138" s="97"/>
      <c r="J138" s="33"/>
      <c r="K138" s="33"/>
      <c r="L138" s="34"/>
      <c r="M138" s="222"/>
      <c r="N138" s="223"/>
      <c r="O138" s="59"/>
      <c r="P138" s="59"/>
      <c r="Q138" s="59"/>
      <c r="R138" s="59"/>
      <c r="S138" s="59"/>
      <c r="T138" s="60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T138" s="18" t="s">
        <v>711</v>
      </c>
      <c r="AU138" s="18" t="s">
        <v>88</v>
      </c>
    </row>
    <row r="139" spans="1:65" s="12" customFormat="1" ht="22.8" customHeight="1">
      <c r="B139" s="148"/>
      <c r="D139" s="149" t="s">
        <v>77</v>
      </c>
      <c r="E139" s="159" t="s">
        <v>3910</v>
      </c>
      <c r="F139" s="159" t="s">
        <v>3911</v>
      </c>
      <c r="I139" s="151"/>
      <c r="J139" s="160">
        <f>BK139</f>
        <v>0</v>
      </c>
      <c r="L139" s="148"/>
      <c r="M139" s="153"/>
      <c r="N139" s="154"/>
      <c r="O139" s="154"/>
      <c r="P139" s="155">
        <f>SUM(P140:P142)</f>
        <v>0</v>
      </c>
      <c r="Q139" s="154"/>
      <c r="R139" s="155">
        <f>SUM(R140:R142)</f>
        <v>0</v>
      </c>
      <c r="S139" s="154"/>
      <c r="T139" s="156">
        <f>SUM(T140:T142)</f>
        <v>0</v>
      </c>
      <c r="AR139" s="149" t="s">
        <v>178</v>
      </c>
      <c r="AT139" s="157" t="s">
        <v>77</v>
      </c>
      <c r="AU139" s="157" t="s">
        <v>86</v>
      </c>
      <c r="AY139" s="149" t="s">
        <v>153</v>
      </c>
      <c r="BK139" s="158">
        <f>SUM(BK140:BK142)</f>
        <v>0</v>
      </c>
    </row>
    <row r="140" spans="1:65" s="2" customFormat="1" ht="16.5" customHeight="1">
      <c r="A140" s="33"/>
      <c r="B140" s="161"/>
      <c r="C140" s="162" t="s">
        <v>229</v>
      </c>
      <c r="D140" s="162" t="s">
        <v>155</v>
      </c>
      <c r="E140" s="163" t="s">
        <v>3912</v>
      </c>
      <c r="F140" s="164" t="s">
        <v>3913</v>
      </c>
      <c r="G140" s="165" t="s">
        <v>465</v>
      </c>
      <c r="H140" s="166">
        <v>1</v>
      </c>
      <c r="I140" s="167"/>
      <c r="J140" s="168">
        <f>ROUND(I140*H140,2)</f>
        <v>0</v>
      </c>
      <c r="K140" s="164" t="s">
        <v>254</v>
      </c>
      <c r="L140" s="34"/>
      <c r="M140" s="169" t="s">
        <v>1</v>
      </c>
      <c r="N140" s="170" t="s">
        <v>43</v>
      </c>
      <c r="O140" s="59"/>
      <c r="P140" s="171">
        <f>O140*H140</f>
        <v>0</v>
      </c>
      <c r="Q140" s="171">
        <v>0</v>
      </c>
      <c r="R140" s="171">
        <f>Q140*H140</f>
        <v>0</v>
      </c>
      <c r="S140" s="171">
        <v>0</v>
      </c>
      <c r="T140" s="172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173" t="s">
        <v>3870</v>
      </c>
      <c r="AT140" s="173" t="s">
        <v>155</v>
      </c>
      <c r="AU140" s="173" t="s">
        <v>88</v>
      </c>
      <c r="AY140" s="18" t="s">
        <v>153</v>
      </c>
      <c r="BE140" s="174">
        <f>IF(N140="základní",J140,0)</f>
        <v>0</v>
      </c>
      <c r="BF140" s="174">
        <f>IF(N140="snížená",J140,0)</f>
        <v>0</v>
      </c>
      <c r="BG140" s="174">
        <f>IF(N140="zákl. přenesená",J140,0)</f>
        <v>0</v>
      </c>
      <c r="BH140" s="174">
        <f>IF(N140="sníž. přenesená",J140,0)</f>
        <v>0</v>
      </c>
      <c r="BI140" s="174">
        <f>IF(N140="nulová",J140,0)</f>
        <v>0</v>
      </c>
      <c r="BJ140" s="18" t="s">
        <v>86</v>
      </c>
      <c r="BK140" s="174">
        <f>ROUND(I140*H140,2)</f>
        <v>0</v>
      </c>
      <c r="BL140" s="18" t="s">
        <v>3870</v>
      </c>
      <c r="BM140" s="173" t="s">
        <v>3914</v>
      </c>
    </row>
    <row r="141" spans="1:65" s="2" customFormat="1" ht="24" customHeight="1">
      <c r="A141" s="33"/>
      <c r="B141" s="161"/>
      <c r="C141" s="162" t="s">
        <v>239</v>
      </c>
      <c r="D141" s="162" t="s">
        <v>155</v>
      </c>
      <c r="E141" s="163" t="s">
        <v>3915</v>
      </c>
      <c r="F141" s="164" t="s">
        <v>3916</v>
      </c>
      <c r="G141" s="165" t="s">
        <v>465</v>
      </c>
      <c r="H141" s="166">
        <v>1</v>
      </c>
      <c r="I141" s="167"/>
      <c r="J141" s="168">
        <f>ROUND(I141*H141,2)</f>
        <v>0</v>
      </c>
      <c r="K141" s="164" t="s">
        <v>1</v>
      </c>
      <c r="L141" s="34"/>
      <c r="M141" s="169" t="s">
        <v>1</v>
      </c>
      <c r="N141" s="170" t="s">
        <v>43</v>
      </c>
      <c r="O141" s="59"/>
      <c r="P141" s="171">
        <f>O141*H141</f>
        <v>0</v>
      </c>
      <c r="Q141" s="171">
        <v>0</v>
      </c>
      <c r="R141" s="171">
        <f>Q141*H141</f>
        <v>0</v>
      </c>
      <c r="S141" s="171">
        <v>0</v>
      </c>
      <c r="T141" s="172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3870</v>
      </c>
      <c r="AT141" s="173" t="s">
        <v>155</v>
      </c>
      <c r="AU141" s="173" t="s">
        <v>88</v>
      </c>
      <c r="AY141" s="18" t="s">
        <v>153</v>
      </c>
      <c r="BE141" s="174">
        <f>IF(N141="základní",J141,0)</f>
        <v>0</v>
      </c>
      <c r="BF141" s="174">
        <f>IF(N141="snížená",J141,0)</f>
        <v>0</v>
      </c>
      <c r="BG141" s="174">
        <f>IF(N141="zákl. přenesená",J141,0)</f>
        <v>0</v>
      </c>
      <c r="BH141" s="174">
        <f>IF(N141="sníž. přenesená",J141,0)</f>
        <v>0</v>
      </c>
      <c r="BI141" s="174">
        <f>IF(N141="nulová",J141,0)</f>
        <v>0</v>
      </c>
      <c r="BJ141" s="18" t="s">
        <v>86</v>
      </c>
      <c r="BK141" s="174">
        <f>ROUND(I141*H141,2)</f>
        <v>0</v>
      </c>
      <c r="BL141" s="18" t="s">
        <v>3870</v>
      </c>
      <c r="BM141" s="173" t="s">
        <v>3917</v>
      </c>
    </row>
    <row r="142" spans="1:65" s="2" customFormat="1" ht="38.4">
      <c r="A142" s="33"/>
      <c r="B142" s="34"/>
      <c r="C142" s="33"/>
      <c r="D142" s="176" t="s">
        <v>711</v>
      </c>
      <c r="E142" s="33"/>
      <c r="F142" s="221" t="s">
        <v>3918</v>
      </c>
      <c r="G142" s="33"/>
      <c r="H142" s="33"/>
      <c r="I142" s="97"/>
      <c r="J142" s="33"/>
      <c r="K142" s="33"/>
      <c r="L142" s="34"/>
      <c r="M142" s="229"/>
      <c r="N142" s="230"/>
      <c r="O142" s="226"/>
      <c r="P142" s="226"/>
      <c r="Q142" s="226"/>
      <c r="R142" s="226"/>
      <c r="S142" s="226"/>
      <c r="T142" s="231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T142" s="18" t="s">
        <v>711</v>
      </c>
      <c r="AU142" s="18" t="s">
        <v>88</v>
      </c>
    </row>
    <row r="143" spans="1:65" s="2" customFormat="1" ht="6.9" customHeight="1">
      <c r="A143" s="33"/>
      <c r="B143" s="48"/>
      <c r="C143" s="49"/>
      <c r="D143" s="49"/>
      <c r="E143" s="49"/>
      <c r="F143" s="49"/>
      <c r="G143" s="49"/>
      <c r="H143" s="49"/>
      <c r="I143" s="121"/>
      <c r="J143" s="49"/>
      <c r="K143" s="49"/>
      <c r="L143" s="34"/>
      <c r="M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</sheetData>
  <autoFilter ref="C120:K142" xr:uid="{00000000-0009-0000-0000-00000B000000}"/>
  <mergeCells count="10">
    <mergeCell ref="E87:H87"/>
    <mergeCell ref="E111:H111"/>
    <mergeCell ref="E113:H113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52B5-B771-4411-BCEC-5EEEF018836B}">
  <sheetPr>
    <pageSetUpPr fitToPage="1"/>
  </sheetPr>
  <dimension ref="A1:V29"/>
  <sheetViews>
    <sheetView showGridLines="0" zoomScale="85" zoomScaleNormal="85" workbookViewId="0"/>
  </sheetViews>
  <sheetFormatPr defaultColWidth="9.28515625" defaultRowHeight="10.199999999999999"/>
  <cols>
    <col min="1" max="16384" width="9.28515625" style="1"/>
  </cols>
  <sheetData>
    <row r="1" spans="1:22" ht="17.399999999999999">
      <c r="A1" s="285" t="s">
        <v>3921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7"/>
      <c r="O1" s="287"/>
      <c r="P1" s="287"/>
      <c r="Q1" s="287"/>
      <c r="R1" s="287"/>
      <c r="S1" s="287"/>
      <c r="T1" s="287"/>
      <c r="U1" s="287"/>
      <c r="V1" s="288"/>
    </row>
    <row r="2" spans="1:22" ht="6.75" customHeight="1">
      <c r="A2" s="289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5"/>
      <c r="O2" s="275"/>
      <c r="P2" s="275"/>
      <c r="Q2" s="275"/>
      <c r="R2" s="275"/>
      <c r="S2" s="275"/>
      <c r="T2" s="275"/>
      <c r="U2" s="275"/>
      <c r="V2" s="290"/>
    </row>
    <row r="3" spans="1:22" ht="54.75" customHeight="1">
      <c r="A3" s="291" t="s">
        <v>3922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3"/>
    </row>
    <row r="4" spans="1:22" ht="8.25" customHeight="1">
      <c r="A4" s="294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75"/>
      <c r="O4" s="275"/>
      <c r="P4" s="275"/>
      <c r="Q4" s="275"/>
      <c r="R4" s="275"/>
      <c r="S4" s="275"/>
      <c r="T4" s="275"/>
      <c r="U4" s="275"/>
      <c r="V4" s="290"/>
    </row>
    <row r="5" spans="1:22" ht="13.2">
      <c r="A5" s="296" t="s">
        <v>3923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8"/>
    </row>
    <row r="6" spans="1:22" ht="5.25" customHeight="1">
      <c r="A6" s="289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5"/>
      <c r="O6" s="275"/>
      <c r="P6" s="275"/>
      <c r="Q6" s="275"/>
      <c r="R6" s="275"/>
      <c r="S6" s="275"/>
      <c r="T6" s="275"/>
      <c r="U6" s="275"/>
      <c r="V6" s="290"/>
    </row>
    <row r="7" spans="1:22" ht="157.5" customHeight="1">
      <c r="A7" s="299" t="s">
        <v>3924</v>
      </c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1"/>
    </row>
    <row r="8" spans="1:22" ht="5.25" customHeight="1">
      <c r="A8" s="289"/>
      <c r="B8" s="275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5"/>
      <c r="O8" s="275"/>
      <c r="P8" s="275"/>
      <c r="Q8" s="275"/>
      <c r="R8" s="275"/>
      <c r="S8" s="275"/>
      <c r="T8" s="275"/>
      <c r="U8" s="275"/>
      <c r="V8" s="290"/>
    </row>
    <row r="9" spans="1:22" ht="48.75" customHeight="1">
      <c r="A9" s="291" t="s">
        <v>3925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3"/>
    </row>
    <row r="10" spans="1:22" ht="4.5" customHeight="1">
      <c r="A10" s="302"/>
      <c r="B10" s="275"/>
      <c r="C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90"/>
    </row>
    <row r="11" spans="1:22" ht="27.75" customHeight="1">
      <c r="A11" s="291" t="s">
        <v>3926</v>
      </c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3"/>
    </row>
    <row r="12" spans="1:22" ht="5.25" customHeight="1">
      <c r="A12" s="302"/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90"/>
    </row>
    <row r="13" spans="1:22" ht="13.2">
      <c r="A13" s="291" t="s">
        <v>3927</v>
      </c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3"/>
    </row>
    <row r="14" spans="1:22" ht="5.25" customHeight="1">
      <c r="A14" s="302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90"/>
    </row>
    <row r="15" spans="1:22" ht="46.8" customHeight="1">
      <c r="A15" s="291" t="s">
        <v>3928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3"/>
    </row>
    <row r="16" spans="1:22" ht="14.4">
      <c r="A16" s="302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90"/>
    </row>
    <row r="17" spans="1:22" ht="13.2">
      <c r="A17" s="296" t="s">
        <v>3929</v>
      </c>
      <c r="B17" s="297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8"/>
    </row>
    <row r="18" spans="1:22" ht="7.5" customHeight="1">
      <c r="A18" s="302"/>
      <c r="B18" s="275"/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90"/>
    </row>
    <row r="19" spans="1:22" ht="45.75" customHeight="1">
      <c r="A19" s="299" t="s">
        <v>3930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1"/>
    </row>
    <row r="20" spans="1:22" ht="8.25" customHeight="1">
      <c r="A20" s="302"/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90"/>
    </row>
    <row r="21" spans="1:22" ht="13.2">
      <c r="A21" s="291" t="s">
        <v>3931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3"/>
    </row>
    <row r="22" spans="1:22" ht="7.5" customHeight="1">
      <c r="A22" s="302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90"/>
    </row>
    <row r="23" spans="1:22" ht="30.75" customHeight="1">
      <c r="A23" s="291" t="s">
        <v>3932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3"/>
    </row>
    <row r="24" spans="1:22" ht="6" customHeight="1">
      <c r="A24" s="302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90"/>
    </row>
    <row r="25" spans="1:22" ht="27.75" customHeight="1">
      <c r="A25" s="291" t="s">
        <v>3933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3"/>
    </row>
    <row r="26" spans="1:22" ht="6" customHeight="1">
      <c r="A26" s="302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90"/>
    </row>
    <row r="27" spans="1:22" ht="51.6" customHeight="1">
      <c r="A27" s="291" t="s">
        <v>3934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3"/>
    </row>
    <row r="28" spans="1:22" ht="6" customHeight="1">
      <c r="A28" s="302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90"/>
    </row>
    <row r="29" spans="1:22" ht="43.5" customHeight="1">
      <c r="A29" s="303" t="s">
        <v>3935</v>
      </c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5"/>
    </row>
  </sheetData>
  <mergeCells count="14">
    <mergeCell ref="A27:V27"/>
    <mergeCell ref="A29:V29"/>
    <mergeCell ref="A15:V15"/>
    <mergeCell ref="A17:V17"/>
    <mergeCell ref="A19:V19"/>
    <mergeCell ref="A21:V21"/>
    <mergeCell ref="A23:V23"/>
    <mergeCell ref="A25:V25"/>
    <mergeCell ref="A3:V3"/>
    <mergeCell ref="A5:V5"/>
    <mergeCell ref="A7:V7"/>
    <mergeCell ref="A9:V9"/>
    <mergeCell ref="A11:V11"/>
    <mergeCell ref="A13:V13"/>
  </mergeCells>
  <printOptions horizontalCentered="1"/>
  <pageMargins left="0" right="0" top="0" bottom="0" header="0" footer="0"/>
  <pageSetup paperSize="9"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7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 ht="10.199999999999999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" customHeight="1">
      <c r="AR2" s="243" t="s">
        <v>5</v>
      </c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S2" s="18" t="s">
        <v>6</v>
      </c>
      <c r="BT2" s="18" t="s">
        <v>7</v>
      </c>
    </row>
    <row r="3" spans="1:74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s="1" customFormat="1" ht="24.9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s="1" customFormat="1" ht="12" customHeight="1">
      <c r="B5" s="21"/>
      <c r="D5" s="25" t="s">
        <v>13</v>
      </c>
      <c r="K5" s="254" t="s">
        <v>14</v>
      </c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R5" s="21"/>
      <c r="BE5" s="234" t="s">
        <v>15</v>
      </c>
      <c r="BS5" s="18" t="s">
        <v>6</v>
      </c>
    </row>
    <row r="6" spans="1:74" s="1" customFormat="1" ht="36.9" customHeight="1">
      <c r="B6" s="21"/>
      <c r="D6" s="27" t="s">
        <v>16</v>
      </c>
      <c r="K6" s="255" t="s">
        <v>17</v>
      </c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R6" s="21"/>
      <c r="BE6" s="235"/>
      <c r="BS6" s="18" t="s">
        <v>6</v>
      </c>
    </row>
    <row r="7" spans="1:74" s="1" customFormat="1" ht="12" customHeight="1">
      <c r="B7" s="21"/>
      <c r="D7" s="28" t="s">
        <v>18</v>
      </c>
      <c r="K7" s="26" t="s">
        <v>1</v>
      </c>
      <c r="AK7" s="28" t="s">
        <v>19</v>
      </c>
      <c r="AN7" s="26" t="s">
        <v>1</v>
      </c>
      <c r="AR7" s="21"/>
      <c r="BE7" s="235"/>
      <c r="BS7" s="18" t="s">
        <v>6</v>
      </c>
    </row>
    <row r="8" spans="1:74" s="1" customFormat="1" ht="12" customHeight="1">
      <c r="B8" s="21"/>
      <c r="D8" s="28" t="s">
        <v>20</v>
      </c>
      <c r="K8" s="26" t="s">
        <v>21</v>
      </c>
      <c r="AK8" s="28" t="s">
        <v>22</v>
      </c>
      <c r="AN8" s="29"/>
      <c r="AR8" s="21"/>
      <c r="BE8" s="235"/>
      <c r="BS8" s="18" t="s">
        <v>6</v>
      </c>
    </row>
    <row r="9" spans="1:74" s="1" customFormat="1" ht="14.4" customHeight="1">
      <c r="B9" s="21"/>
      <c r="AR9" s="21"/>
      <c r="BE9" s="235"/>
      <c r="BS9" s="18" t="s">
        <v>6</v>
      </c>
    </row>
    <row r="10" spans="1:74" s="1" customFormat="1" ht="12" customHeight="1">
      <c r="B10" s="21"/>
      <c r="D10" s="28" t="s">
        <v>23</v>
      </c>
      <c r="AK10" s="28" t="s">
        <v>24</v>
      </c>
      <c r="AN10" s="26" t="s">
        <v>25</v>
      </c>
      <c r="AR10" s="21"/>
      <c r="BE10" s="235"/>
      <c r="BS10" s="18" t="s">
        <v>6</v>
      </c>
    </row>
    <row r="11" spans="1:74" s="1" customFormat="1" ht="18.45" customHeight="1">
      <c r="B11" s="21"/>
      <c r="E11" s="26" t="s">
        <v>26</v>
      </c>
      <c r="AK11" s="28" t="s">
        <v>27</v>
      </c>
      <c r="AN11" s="26" t="s">
        <v>28</v>
      </c>
      <c r="AR11" s="21"/>
      <c r="BE11" s="235"/>
      <c r="BS11" s="18" t="s">
        <v>6</v>
      </c>
    </row>
    <row r="12" spans="1:74" s="1" customFormat="1" ht="6.9" customHeight="1">
      <c r="B12" s="21"/>
      <c r="AR12" s="21"/>
      <c r="BE12" s="235"/>
      <c r="BS12" s="18" t="s">
        <v>6</v>
      </c>
    </row>
    <row r="13" spans="1:74" s="1" customFormat="1" ht="12" customHeight="1">
      <c r="B13" s="21"/>
      <c r="D13" s="28" t="s">
        <v>29</v>
      </c>
      <c r="AK13" s="28" t="s">
        <v>24</v>
      </c>
      <c r="AN13" s="30" t="s">
        <v>30</v>
      </c>
      <c r="AR13" s="21"/>
      <c r="BE13" s="235"/>
      <c r="BS13" s="18" t="s">
        <v>6</v>
      </c>
    </row>
    <row r="14" spans="1:74" ht="13.2">
      <c r="B14" s="21"/>
      <c r="E14" s="256" t="s">
        <v>30</v>
      </c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8" t="s">
        <v>27</v>
      </c>
      <c r="AN14" s="30" t="s">
        <v>30</v>
      </c>
      <c r="AR14" s="21"/>
      <c r="BE14" s="235"/>
      <c r="BS14" s="18" t="s">
        <v>6</v>
      </c>
    </row>
    <row r="15" spans="1:74" s="1" customFormat="1" ht="6.9" customHeight="1">
      <c r="B15" s="21"/>
      <c r="AR15" s="21"/>
      <c r="BE15" s="235"/>
      <c r="BS15" s="18" t="s">
        <v>3</v>
      </c>
    </row>
    <row r="16" spans="1:74" s="1" customFormat="1" ht="12" customHeight="1">
      <c r="B16" s="21"/>
      <c r="D16" s="28" t="s">
        <v>31</v>
      </c>
      <c r="AK16" s="28" t="s">
        <v>24</v>
      </c>
      <c r="AN16" s="26" t="s">
        <v>32</v>
      </c>
      <c r="AR16" s="21"/>
      <c r="BE16" s="235"/>
      <c r="BS16" s="18" t="s">
        <v>3</v>
      </c>
    </row>
    <row r="17" spans="1:71" s="1" customFormat="1" ht="18.45" customHeight="1">
      <c r="B17" s="21"/>
      <c r="E17" s="26" t="s">
        <v>33</v>
      </c>
      <c r="AK17" s="28" t="s">
        <v>27</v>
      </c>
      <c r="AN17" s="26" t="s">
        <v>1</v>
      </c>
      <c r="AR17" s="21"/>
      <c r="BE17" s="235"/>
      <c r="BS17" s="18" t="s">
        <v>34</v>
      </c>
    </row>
    <row r="18" spans="1:71" s="1" customFormat="1" ht="6.9" customHeight="1">
      <c r="B18" s="21"/>
      <c r="AR18" s="21"/>
      <c r="BE18" s="235"/>
      <c r="BS18" s="18" t="s">
        <v>6</v>
      </c>
    </row>
    <row r="19" spans="1:71" s="1" customFormat="1" ht="12" customHeight="1">
      <c r="B19" s="21"/>
      <c r="D19" s="28" t="s">
        <v>35</v>
      </c>
      <c r="AK19" s="28" t="s">
        <v>24</v>
      </c>
      <c r="AN19" s="30" t="s">
        <v>30</v>
      </c>
      <c r="AR19" s="21"/>
      <c r="BE19" s="235"/>
      <c r="BS19" s="18" t="s">
        <v>6</v>
      </c>
    </row>
    <row r="20" spans="1:71" s="1" customFormat="1" ht="18.45" customHeight="1">
      <c r="B20" s="21"/>
      <c r="E20" s="256" t="s">
        <v>30</v>
      </c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8" t="s">
        <v>27</v>
      </c>
      <c r="AN20" s="30" t="s">
        <v>30</v>
      </c>
      <c r="AR20" s="21"/>
      <c r="BE20" s="235"/>
      <c r="BS20" s="18" t="s">
        <v>3</v>
      </c>
    </row>
    <row r="21" spans="1:71" s="1" customFormat="1" ht="6.9" customHeight="1">
      <c r="B21" s="21"/>
      <c r="AR21" s="21"/>
      <c r="BE21" s="235"/>
    </row>
    <row r="22" spans="1:71" s="1" customFormat="1" ht="12" customHeight="1">
      <c r="B22" s="21"/>
      <c r="D22" s="28" t="s">
        <v>36</v>
      </c>
      <c r="AR22" s="21"/>
      <c r="BE22" s="235"/>
    </row>
    <row r="23" spans="1:71" s="1" customFormat="1" ht="25.5" customHeight="1">
      <c r="B23" s="21"/>
      <c r="E23" s="258" t="s">
        <v>37</v>
      </c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R23" s="21"/>
      <c r="BE23" s="235"/>
    </row>
    <row r="24" spans="1:71" s="1" customFormat="1" ht="6.9" customHeight="1">
      <c r="B24" s="21"/>
      <c r="AR24" s="21"/>
      <c r="BE24" s="235"/>
    </row>
    <row r="25" spans="1:71" s="1" customFormat="1" ht="6.9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35"/>
    </row>
    <row r="26" spans="1:71" s="2" customFormat="1" ht="25.95" customHeight="1">
      <c r="A26" s="33"/>
      <c r="B26" s="34"/>
      <c r="C26" s="33"/>
      <c r="D26" s="35" t="s">
        <v>38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237">
        <f>ROUND(AG94,2)</f>
        <v>0</v>
      </c>
      <c r="AL26" s="238"/>
      <c r="AM26" s="238"/>
      <c r="AN26" s="238"/>
      <c r="AO26" s="238"/>
      <c r="AP26" s="33"/>
      <c r="AQ26" s="33"/>
      <c r="AR26" s="34"/>
      <c r="BE26" s="235"/>
    </row>
    <row r="27" spans="1:71" s="2" customFormat="1" ht="6.9" customHeight="1">
      <c r="A27" s="33"/>
      <c r="B27" s="34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4"/>
      <c r="BE27" s="235"/>
    </row>
    <row r="28" spans="1:71" s="2" customFormat="1" ht="13.2">
      <c r="A28" s="33"/>
      <c r="B28" s="34"/>
      <c r="C28" s="33"/>
      <c r="D28" s="33"/>
      <c r="E28" s="33"/>
      <c r="F28" s="33"/>
      <c r="G28" s="33"/>
      <c r="H28" s="33"/>
      <c r="I28" s="33"/>
      <c r="J28" s="33"/>
      <c r="K28" s="33"/>
      <c r="L28" s="259" t="s">
        <v>39</v>
      </c>
      <c r="M28" s="259"/>
      <c r="N28" s="259"/>
      <c r="O28" s="259"/>
      <c r="P28" s="259"/>
      <c r="Q28" s="33"/>
      <c r="R28" s="33"/>
      <c r="S28" s="33"/>
      <c r="T28" s="33"/>
      <c r="U28" s="33"/>
      <c r="V28" s="33"/>
      <c r="W28" s="259" t="s">
        <v>40</v>
      </c>
      <c r="X28" s="259"/>
      <c r="Y28" s="259"/>
      <c r="Z28" s="259"/>
      <c r="AA28" s="259"/>
      <c r="AB28" s="259"/>
      <c r="AC28" s="259"/>
      <c r="AD28" s="259"/>
      <c r="AE28" s="259"/>
      <c r="AF28" s="33"/>
      <c r="AG28" s="33"/>
      <c r="AH28" s="33"/>
      <c r="AI28" s="33"/>
      <c r="AJ28" s="33"/>
      <c r="AK28" s="259" t="s">
        <v>41</v>
      </c>
      <c r="AL28" s="259"/>
      <c r="AM28" s="259"/>
      <c r="AN28" s="259"/>
      <c r="AO28" s="259"/>
      <c r="AP28" s="33"/>
      <c r="AQ28" s="33"/>
      <c r="AR28" s="34"/>
      <c r="BE28" s="235"/>
    </row>
    <row r="29" spans="1:71" s="3" customFormat="1" ht="14.4" customHeight="1">
      <c r="B29" s="38"/>
      <c r="D29" s="28" t="s">
        <v>42</v>
      </c>
      <c r="F29" s="28" t="s">
        <v>43</v>
      </c>
      <c r="L29" s="260">
        <v>0.21</v>
      </c>
      <c r="M29" s="233"/>
      <c r="N29" s="233"/>
      <c r="O29" s="233"/>
      <c r="P29" s="233"/>
      <c r="W29" s="232">
        <f>ROUND(AZ94, 2)</f>
        <v>0</v>
      </c>
      <c r="X29" s="233"/>
      <c r="Y29" s="233"/>
      <c r="Z29" s="233"/>
      <c r="AA29" s="233"/>
      <c r="AB29" s="233"/>
      <c r="AC29" s="233"/>
      <c r="AD29" s="233"/>
      <c r="AE29" s="233"/>
      <c r="AK29" s="232">
        <f>ROUND(AV94, 2)</f>
        <v>0</v>
      </c>
      <c r="AL29" s="233"/>
      <c r="AM29" s="233"/>
      <c r="AN29" s="233"/>
      <c r="AO29" s="233"/>
      <c r="AR29" s="38"/>
      <c r="BE29" s="236"/>
    </row>
    <row r="30" spans="1:71" s="3" customFormat="1" ht="14.4" customHeight="1">
      <c r="B30" s="38"/>
      <c r="F30" s="28" t="s">
        <v>44</v>
      </c>
      <c r="L30" s="260">
        <v>0.15</v>
      </c>
      <c r="M30" s="233"/>
      <c r="N30" s="233"/>
      <c r="O30" s="233"/>
      <c r="P30" s="233"/>
      <c r="W30" s="232">
        <f>ROUND(BA94, 2)</f>
        <v>0</v>
      </c>
      <c r="X30" s="233"/>
      <c r="Y30" s="233"/>
      <c r="Z30" s="233"/>
      <c r="AA30" s="233"/>
      <c r="AB30" s="233"/>
      <c r="AC30" s="233"/>
      <c r="AD30" s="233"/>
      <c r="AE30" s="233"/>
      <c r="AK30" s="232">
        <f>ROUND(AW94, 2)</f>
        <v>0</v>
      </c>
      <c r="AL30" s="233"/>
      <c r="AM30" s="233"/>
      <c r="AN30" s="233"/>
      <c r="AO30" s="233"/>
      <c r="AR30" s="38"/>
      <c r="BE30" s="236"/>
    </row>
    <row r="31" spans="1:71" s="3" customFormat="1" ht="14.4" hidden="1" customHeight="1">
      <c r="B31" s="38"/>
      <c r="F31" s="28" t="s">
        <v>45</v>
      </c>
      <c r="L31" s="260">
        <v>0.21</v>
      </c>
      <c r="M31" s="233"/>
      <c r="N31" s="233"/>
      <c r="O31" s="233"/>
      <c r="P31" s="233"/>
      <c r="W31" s="232">
        <f>ROUND(BB94, 2)</f>
        <v>0</v>
      </c>
      <c r="X31" s="233"/>
      <c r="Y31" s="233"/>
      <c r="Z31" s="233"/>
      <c r="AA31" s="233"/>
      <c r="AB31" s="233"/>
      <c r="AC31" s="233"/>
      <c r="AD31" s="233"/>
      <c r="AE31" s="233"/>
      <c r="AK31" s="232">
        <v>0</v>
      </c>
      <c r="AL31" s="233"/>
      <c r="AM31" s="233"/>
      <c r="AN31" s="233"/>
      <c r="AO31" s="233"/>
      <c r="AR31" s="38"/>
      <c r="BE31" s="236"/>
    </row>
    <row r="32" spans="1:71" s="3" customFormat="1" ht="14.4" hidden="1" customHeight="1">
      <c r="B32" s="38"/>
      <c r="F32" s="28" t="s">
        <v>46</v>
      </c>
      <c r="L32" s="260">
        <v>0.15</v>
      </c>
      <c r="M32" s="233"/>
      <c r="N32" s="233"/>
      <c r="O32" s="233"/>
      <c r="P32" s="233"/>
      <c r="W32" s="232">
        <f>ROUND(BC94, 2)</f>
        <v>0</v>
      </c>
      <c r="X32" s="233"/>
      <c r="Y32" s="233"/>
      <c r="Z32" s="233"/>
      <c r="AA32" s="233"/>
      <c r="AB32" s="233"/>
      <c r="AC32" s="233"/>
      <c r="AD32" s="233"/>
      <c r="AE32" s="233"/>
      <c r="AK32" s="232">
        <v>0</v>
      </c>
      <c r="AL32" s="233"/>
      <c r="AM32" s="233"/>
      <c r="AN32" s="233"/>
      <c r="AO32" s="233"/>
      <c r="AR32" s="38"/>
      <c r="BE32" s="236"/>
    </row>
    <row r="33" spans="1:57" s="3" customFormat="1" ht="14.4" hidden="1" customHeight="1">
      <c r="B33" s="38"/>
      <c r="F33" s="28" t="s">
        <v>47</v>
      </c>
      <c r="L33" s="260">
        <v>0</v>
      </c>
      <c r="M33" s="233"/>
      <c r="N33" s="233"/>
      <c r="O33" s="233"/>
      <c r="P33" s="233"/>
      <c r="W33" s="232">
        <f>ROUND(BD94, 2)</f>
        <v>0</v>
      </c>
      <c r="X33" s="233"/>
      <c r="Y33" s="233"/>
      <c r="Z33" s="233"/>
      <c r="AA33" s="233"/>
      <c r="AB33" s="233"/>
      <c r="AC33" s="233"/>
      <c r="AD33" s="233"/>
      <c r="AE33" s="233"/>
      <c r="AK33" s="232">
        <v>0</v>
      </c>
      <c r="AL33" s="233"/>
      <c r="AM33" s="233"/>
      <c r="AN33" s="233"/>
      <c r="AO33" s="233"/>
      <c r="AR33" s="38"/>
      <c r="BE33" s="236"/>
    </row>
    <row r="34" spans="1:57" s="2" customFormat="1" ht="6.9" customHeight="1">
      <c r="A34" s="33"/>
      <c r="B34" s="3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4"/>
      <c r="BE34" s="235"/>
    </row>
    <row r="35" spans="1:57" s="2" customFormat="1" ht="25.95" customHeight="1">
      <c r="A35" s="33"/>
      <c r="B35" s="34"/>
      <c r="C35" s="39"/>
      <c r="D35" s="40" t="s">
        <v>48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49</v>
      </c>
      <c r="U35" s="41"/>
      <c r="V35" s="41"/>
      <c r="W35" s="41"/>
      <c r="X35" s="239" t="s">
        <v>50</v>
      </c>
      <c r="Y35" s="240"/>
      <c r="Z35" s="240"/>
      <c r="AA35" s="240"/>
      <c r="AB35" s="240"/>
      <c r="AC35" s="41"/>
      <c r="AD35" s="41"/>
      <c r="AE35" s="41"/>
      <c r="AF35" s="41"/>
      <c r="AG35" s="41"/>
      <c r="AH35" s="41"/>
      <c r="AI35" s="41"/>
      <c r="AJ35" s="41"/>
      <c r="AK35" s="241">
        <f>SUM(AK26:AK33)</f>
        <v>0</v>
      </c>
      <c r="AL35" s="240"/>
      <c r="AM35" s="240"/>
      <c r="AN35" s="240"/>
      <c r="AO35" s="242"/>
      <c r="AP35" s="39"/>
      <c r="AQ35" s="39"/>
      <c r="AR35" s="34"/>
      <c r="BE35" s="33"/>
    </row>
    <row r="36" spans="1:57" s="2" customFormat="1" ht="6.9" customHeight="1">
      <c r="A36" s="33"/>
      <c r="B36" s="34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4"/>
      <c r="BE36" s="33"/>
    </row>
    <row r="37" spans="1:57" s="2" customFormat="1" ht="14.4" customHeight="1">
      <c r="A37" s="33"/>
      <c r="B37" s="34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4"/>
      <c r="BE37" s="33"/>
    </row>
    <row r="38" spans="1:57" s="1" customFormat="1" ht="14.4" customHeight="1">
      <c r="B38" s="21"/>
      <c r="AR38" s="21"/>
    </row>
    <row r="39" spans="1:57" s="1" customFormat="1" ht="14.4" customHeight="1">
      <c r="B39" s="21"/>
      <c r="AR39" s="21"/>
    </row>
    <row r="40" spans="1:57" s="1" customFormat="1" ht="14.4" customHeight="1">
      <c r="B40" s="21"/>
      <c r="AR40" s="21"/>
    </row>
    <row r="41" spans="1:57" s="1" customFormat="1" ht="14.4" customHeight="1">
      <c r="B41" s="21"/>
      <c r="AR41" s="21"/>
    </row>
    <row r="42" spans="1:57" s="1" customFormat="1" ht="14.4" customHeight="1">
      <c r="B42" s="21"/>
      <c r="AR42" s="21"/>
    </row>
    <row r="43" spans="1:57" s="1" customFormat="1" ht="14.4" customHeight="1">
      <c r="B43" s="21"/>
      <c r="AR43" s="21"/>
    </row>
    <row r="44" spans="1:57" s="1" customFormat="1" ht="14.4" customHeight="1">
      <c r="B44" s="21"/>
      <c r="AR44" s="21"/>
    </row>
    <row r="45" spans="1:57" s="1" customFormat="1" ht="14.4" customHeight="1">
      <c r="B45" s="21"/>
      <c r="AR45" s="21"/>
    </row>
    <row r="46" spans="1:57" s="1" customFormat="1" ht="14.4" customHeight="1">
      <c r="B46" s="21"/>
      <c r="AR46" s="21"/>
    </row>
    <row r="47" spans="1:57" s="1" customFormat="1" ht="14.4" customHeight="1">
      <c r="B47" s="21"/>
      <c r="AR47" s="21"/>
    </row>
    <row r="48" spans="1:57" s="1" customFormat="1" ht="14.4" customHeight="1">
      <c r="B48" s="21"/>
      <c r="AR48" s="21"/>
    </row>
    <row r="49" spans="1:57" s="2" customFormat="1" ht="14.4" customHeight="1">
      <c r="B49" s="43"/>
      <c r="D49" s="44" t="s">
        <v>51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52</v>
      </c>
      <c r="AI49" s="45"/>
      <c r="AJ49" s="45"/>
      <c r="AK49" s="45"/>
      <c r="AL49" s="45"/>
      <c r="AM49" s="45"/>
      <c r="AN49" s="45"/>
      <c r="AO49" s="45"/>
      <c r="AR49" s="43"/>
    </row>
    <row r="50" spans="1:57" ht="10.199999999999999">
      <c r="B50" s="21"/>
      <c r="AR50" s="21"/>
    </row>
    <row r="51" spans="1:57" ht="10.199999999999999">
      <c r="B51" s="21"/>
      <c r="AR51" s="21"/>
    </row>
    <row r="52" spans="1:57" ht="10.199999999999999">
      <c r="B52" s="21"/>
      <c r="AR52" s="21"/>
    </row>
    <row r="53" spans="1:57" ht="10.199999999999999">
      <c r="B53" s="21"/>
      <c r="AR53" s="21"/>
    </row>
    <row r="54" spans="1:57" ht="10.199999999999999">
      <c r="B54" s="21"/>
      <c r="AR54" s="21"/>
    </row>
    <row r="55" spans="1:57" ht="10.199999999999999">
      <c r="B55" s="21"/>
      <c r="AR55" s="21"/>
    </row>
    <row r="56" spans="1:57" ht="10.199999999999999">
      <c r="B56" s="21"/>
      <c r="AR56" s="21"/>
    </row>
    <row r="57" spans="1:57" ht="10.199999999999999">
      <c r="B57" s="21"/>
      <c r="AR57" s="21"/>
    </row>
    <row r="58" spans="1:57" ht="10.199999999999999">
      <c r="B58" s="21"/>
      <c r="AR58" s="21"/>
    </row>
    <row r="59" spans="1:57" ht="10.199999999999999">
      <c r="B59" s="21"/>
      <c r="AR59" s="21"/>
    </row>
    <row r="60" spans="1:57" s="2" customFormat="1" ht="13.2">
      <c r="A60" s="33"/>
      <c r="B60" s="34"/>
      <c r="C60" s="33"/>
      <c r="D60" s="46" t="s">
        <v>53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46" t="s">
        <v>54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46" t="s">
        <v>53</v>
      </c>
      <c r="AI60" s="36"/>
      <c r="AJ60" s="36"/>
      <c r="AK60" s="36"/>
      <c r="AL60" s="36"/>
      <c r="AM60" s="46" t="s">
        <v>54</v>
      </c>
      <c r="AN60" s="36"/>
      <c r="AO60" s="36"/>
      <c r="AP60" s="33"/>
      <c r="AQ60" s="33"/>
      <c r="AR60" s="34"/>
      <c r="BE60" s="33"/>
    </row>
    <row r="61" spans="1:57" ht="10.199999999999999">
      <c r="B61" s="21"/>
      <c r="AR61" s="21"/>
    </row>
    <row r="62" spans="1:57" ht="10.199999999999999">
      <c r="B62" s="21"/>
      <c r="AR62" s="21"/>
    </row>
    <row r="63" spans="1:57" ht="10.199999999999999">
      <c r="B63" s="21"/>
      <c r="AR63" s="21"/>
    </row>
    <row r="64" spans="1:57" s="2" customFormat="1" ht="13.2">
      <c r="A64" s="33"/>
      <c r="B64" s="34"/>
      <c r="C64" s="33"/>
      <c r="D64" s="44" t="s">
        <v>55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56</v>
      </c>
      <c r="AI64" s="47"/>
      <c r="AJ64" s="47"/>
      <c r="AK64" s="47"/>
      <c r="AL64" s="47"/>
      <c r="AM64" s="47"/>
      <c r="AN64" s="47"/>
      <c r="AO64" s="47"/>
      <c r="AP64" s="33"/>
      <c r="AQ64" s="33"/>
      <c r="AR64" s="34"/>
      <c r="BE64" s="33"/>
    </row>
    <row r="65" spans="1:57" ht="10.199999999999999">
      <c r="B65" s="21"/>
      <c r="AR65" s="21"/>
    </row>
    <row r="66" spans="1:57" ht="10.199999999999999">
      <c r="B66" s="21"/>
      <c r="AR66" s="21"/>
    </row>
    <row r="67" spans="1:57" ht="10.199999999999999">
      <c r="B67" s="21"/>
      <c r="AR67" s="21"/>
    </row>
    <row r="68" spans="1:57" ht="10.199999999999999">
      <c r="B68" s="21"/>
      <c r="AR68" s="21"/>
    </row>
    <row r="69" spans="1:57" ht="10.199999999999999">
      <c r="B69" s="21"/>
      <c r="AR69" s="21"/>
    </row>
    <row r="70" spans="1:57" ht="10.199999999999999">
      <c r="B70" s="21"/>
      <c r="AR70" s="21"/>
    </row>
    <row r="71" spans="1:57" ht="10.199999999999999">
      <c r="B71" s="21"/>
      <c r="AR71" s="21"/>
    </row>
    <row r="72" spans="1:57" ht="10.199999999999999">
      <c r="B72" s="21"/>
      <c r="AR72" s="21"/>
    </row>
    <row r="73" spans="1:57" ht="10.199999999999999">
      <c r="B73" s="21"/>
      <c r="AR73" s="21"/>
    </row>
    <row r="74" spans="1:57" ht="10.199999999999999">
      <c r="B74" s="21"/>
      <c r="AR74" s="21"/>
    </row>
    <row r="75" spans="1:57" s="2" customFormat="1" ht="13.2">
      <c r="A75" s="33"/>
      <c r="B75" s="34"/>
      <c r="C75" s="33"/>
      <c r="D75" s="46" t="s">
        <v>53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46" t="s">
        <v>54</v>
      </c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46" t="s">
        <v>53</v>
      </c>
      <c r="AI75" s="36"/>
      <c r="AJ75" s="36"/>
      <c r="AK75" s="36"/>
      <c r="AL75" s="36"/>
      <c r="AM75" s="46" t="s">
        <v>54</v>
      </c>
      <c r="AN75" s="36"/>
      <c r="AO75" s="36"/>
      <c r="AP75" s="33"/>
      <c r="AQ75" s="33"/>
      <c r="AR75" s="34"/>
      <c r="BE75" s="33"/>
    </row>
    <row r="76" spans="1:57" s="2" customFormat="1" ht="10.199999999999999">
      <c r="A76" s="33"/>
      <c r="B76" s="34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4"/>
      <c r="BE76" s="33"/>
    </row>
    <row r="77" spans="1:57" s="2" customFormat="1" ht="6.9" customHeight="1">
      <c r="A77" s="33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4"/>
      <c r="BE77" s="33"/>
    </row>
    <row r="81" spans="1:91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4"/>
      <c r="BE81" s="33"/>
    </row>
    <row r="82" spans="1:91" s="2" customFormat="1" ht="24.9" customHeight="1">
      <c r="A82" s="33"/>
      <c r="B82" s="34"/>
      <c r="C82" s="22" t="s">
        <v>57</v>
      </c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4"/>
      <c r="BE82" s="33"/>
    </row>
    <row r="83" spans="1:91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4"/>
      <c r="BE83" s="33"/>
    </row>
    <row r="84" spans="1:91" s="4" customFormat="1" ht="12" customHeight="1">
      <c r="B84" s="52"/>
      <c r="C84" s="28" t="s">
        <v>13</v>
      </c>
      <c r="L84" s="4" t="str">
        <f>K5</f>
        <v>47</v>
      </c>
      <c r="AR84" s="52"/>
    </row>
    <row r="85" spans="1:91" s="5" customFormat="1" ht="36.9" customHeight="1">
      <c r="B85" s="53"/>
      <c r="C85" s="54" t="s">
        <v>16</v>
      </c>
      <c r="L85" s="251" t="str">
        <f>K6</f>
        <v>Rekonstrukce domu Chopin - objekt B a D</v>
      </c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R85" s="53"/>
    </row>
    <row r="86" spans="1:91" s="2" customFormat="1" ht="6.9" customHeight="1">
      <c r="A86" s="33"/>
      <c r="B86" s="34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4"/>
      <c r="BE86" s="33"/>
    </row>
    <row r="87" spans="1:91" s="2" customFormat="1" ht="12" customHeight="1">
      <c r="A87" s="33"/>
      <c r="B87" s="34"/>
      <c r="C87" s="28" t="s">
        <v>20</v>
      </c>
      <c r="D87" s="33"/>
      <c r="E87" s="33"/>
      <c r="F87" s="33"/>
      <c r="G87" s="33"/>
      <c r="H87" s="33"/>
      <c r="I87" s="33"/>
      <c r="J87" s="33"/>
      <c r="K87" s="33"/>
      <c r="L87" s="55" t="str">
        <f>IF(K8="","",K8)</f>
        <v>Hlavní tř. 47, 353 01 Mariánské Lázně</v>
      </c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28" t="s">
        <v>22</v>
      </c>
      <c r="AJ87" s="33"/>
      <c r="AK87" s="33"/>
      <c r="AL87" s="33"/>
      <c r="AM87" s="253" t="str">
        <f>IF(AN8= "","",AN8)</f>
        <v/>
      </c>
      <c r="AN87" s="253"/>
      <c r="AO87" s="33"/>
      <c r="AP87" s="33"/>
      <c r="AQ87" s="33"/>
      <c r="AR87" s="34"/>
      <c r="BE87" s="33"/>
    </row>
    <row r="88" spans="1:91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4"/>
      <c r="BE88" s="33"/>
    </row>
    <row r="89" spans="1:91" s="2" customFormat="1" ht="15.15" customHeight="1">
      <c r="A89" s="33"/>
      <c r="B89" s="34"/>
      <c r="C89" s="28" t="s">
        <v>23</v>
      </c>
      <c r="D89" s="33"/>
      <c r="E89" s="33"/>
      <c r="F89" s="33"/>
      <c r="G89" s="33"/>
      <c r="H89" s="33"/>
      <c r="I89" s="33"/>
      <c r="J89" s="33"/>
      <c r="K89" s="33"/>
      <c r="L89" s="4" t="str">
        <f>IF(E11= "","",E11)</f>
        <v>Město Mariánské Lázně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28" t="s">
        <v>31</v>
      </c>
      <c r="AJ89" s="33"/>
      <c r="AK89" s="33"/>
      <c r="AL89" s="33"/>
      <c r="AM89" s="249" t="str">
        <f>IF(E17="","",E17)</f>
        <v>Ing. arch. Ondřej Tuček</v>
      </c>
      <c r="AN89" s="250"/>
      <c r="AO89" s="250"/>
      <c r="AP89" s="250"/>
      <c r="AQ89" s="33"/>
      <c r="AR89" s="34"/>
      <c r="AS89" s="245" t="s">
        <v>58</v>
      </c>
      <c r="AT89" s="246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3"/>
    </row>
    <row r="90" spans="1:91" s="2" customFormat="1" ht="15.15" customHeight="1">
      <c r="A90" s="33"/>
      <c r="B90" s="34"/>
      <c r="C90" s="28" t="s">
        <v>29</v>
      </c>
      <c r="D90" s="33"/>
      <c r="E90" s="33"/>
      <c r="F90" s="33"/>
      <c r="G90" s="33"/>
      <c r="H90" s="33"/>
      <c r="I90" s="33"/>
      <c r="J90" s="33"/>
      <c r="K90" s="33"/>
      <c r="L90" s="4" t="str">
        <f>IF(E14= "Vyplň údaj","",E14)</f>
        <v/>
      </c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28" t="s">
        <v>35</v>
      </c>
      <c r="AJ90" s="33"/>
      <c r="AK90" s="33"/>
      <c r="AL90" s="33"/>
      <c r="AM90" s="249" t="str">
        <f>IF(E20="","",E20)</f>
        <v>Vyplň údaj</v>
      </c>
      <c r="AN90" s="250"/>
      <c r="AO90" s="250"/>
      <c r="AP90" s="250"/>
      <c r="AQ90" s="33"/>
      <c r="AR90" s="34"/>
      <c r="AS90" s="247"/>
      <c r="AT90" s="248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3"/>
    </row>
    <row r="91" spans="1:91" s="2" customFormat="1" ht="10.8" customHeight="1">
      <c r="A91" s="33"/>
      <c r="B91" s="34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4"/>
      <c r="AS91" s="247"/>
      <c r="AT91" s="248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3"/>
    </row>
    <row r="92" spans="1:91" s="2" customFormat="1" ht="29.25" customHeight="1">
      <c r="A92" s="33"/>
      <c r="B92" s="34"/>
      <c r="C92" s="264" t="s">
        <v>59</v>
      </c>
      <c r="D92" s="265"/>
      <c r="E92" s="265"/>
      <c r="F92" s="265"/>
      <c r="G92" s="265"/>
      <c r="H92" s="61"/>
      <c r="I92" s="266" t="s">
        <v>60</v>
      </c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8" t="s">
        <v>61</v>
      </c>
      <c r="AH92" s="265"/>
      <c r="AI92" s="265"/>
      <c r="AJ92" s="265"/>
      <c r="AK92" s="265"/>
      <c r="AL92" s="265"/>
      <c r="AM92" s="265"/>
      <c r="AN92" s="266" t="s">
        <v>62</v>
      </c>
      <c r="AO92" s="265"/>
      <c r="AP92" s="267"/>
      <c r="AQ92" s="62" t="s">
        <v>63</v>
      </c>
      <c r="AR92" s="34"/>
      <c r="AS92" s="63" t="s">
        <v>64</v>
      </c>
      <c r="AT92" s="64" t="s">
        <v>65</v>
      </c>
      <c r="AU92" s="64" t="s">
        <v>66</v>
      </c>
      <c r="AV92" s="64" t="s">
        <v>67</v>
      </c>
      <c r="AW92" s="64" t="s">
        <v>68</v>
      </c>
      <c r="AX92" s="64" t="s">
        <v>69</v>
      </c>
      <c r="AY92" s="64" t="s">
        <v>70</v>
      </c>
      <c r="AZ92" s="64" t="s">
        <v>71</v>
      </c>
      <c r="BA92" s="64" t="s">
        <v>72</v>
      </c>
      <c r="BB92" s="64" t="s">
        <v>73</v>
      </c>
      <c r="BC92" s="64" t="s">
        <v>74</v>
      </c>
      <c r="BD92" s="65" t="s">
        <v>75</v>
      </c>
      <c r="BE92" s="33"/>
    </row>
    <row r="93" spans="1:91" s="2" customFormat="1" ht="10.8" customHeight="1">
      <c r="A93" s="33"/>
      <c r="B93" s="34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4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3"/>
    </row>
    <row r="94" spans="1:91" s="6" customFormat="1" ht="32.4" customHeight="1">
      <c r="B94" s="69"/>
      <c r="C94" s="70" t="s">
        <v>76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269">
        <f>ROUND(SUM(AG95:AG105),2)</f>
        <v>0</v>
      </c>
      <c r="AH94" s="269"/>
      <c r="AI94" s="269"/>
      <c r="AJ94" s="269"/>
      <c r="AK94" s="269"/>
      <c r="AL94" s="269"/>
      <c r="AM94" s="269"/>
      <c r="AN94" s="270">
        <f t="shared" ref="AN94:AN105" si="0">SUM(AG94,AT94)</f>
        <v>0</v>
      </c>
      <c r="AO94" s="270"/>
      <c r="AP94" s="270"/>
      <c r="AQ94" s="73" t="s">
        <v>1</v>
      </c>
      <c r="AR94" s="69"/>
      <c r="AS94" s="74">
        <f>ROUND(SUM(AS95:AS105),2)</f>
        <v>0</v>
      </c>
      <c r="AT94" s="75">
        <f t="shared" ref="AT94:AT105" si="1">ROUND(SUM(AV94:AW94),2)</f>
        <v>0</v>
      </c>
      <c r="AU94" s="76">
        <f>ROUND(SUM(AU95:AU105),5)</f>
        <v>0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ROUND(SUM(AZ95:AZ105),2)</f>
        <v>0</v>
      </c>
      <c r="BA94" s="75">
        <f>ROUND(SUM(BA95:BA105),2)</f>
        <v>0</v>
      </c>
      <c r="BB94" s="75">
        <f>ROUND(SUM(BB95:BB105),2)</f>
        <v>0</v>
      </c>
      <c r="BC94" s="75">
        <f>ROUND(SUM(BC95:BC105),2)</f>
        <v>0</v>
      </c>
      <c r="BD94" s="77">
        <f>ROUND(SUM(BD95:BD105),2)</f>
        <v>0</v>
      </c>
      <c r="BS94" s="78" t="s">
        <v>77</v>
      </c>
      <c r="BT94" s="78" t="s">
        <v>78</v>
      </c>
      <c r="BU94" s="79" t="s">
        <v>79</v>
      </c>
      <c r="BV94" s="78" t="s">
        <v>80</v>
      </c>
      <c r="BW94" s="78" t="s">
        <v>4</v>
      </c>
      <c r="BX94" s="78" t="s">
        <v>81</v>
      </c>
      <c r="CL94" s="78" t="s">
        <v>1</v>
      </c>
    </row>
    <row r="95" spans="1:91" s="7" customFormat="1" ht="16.5" customHeight="1">
      <c r="A95" s="80" t="s">
        <v>82</v>
      </c>
      <c r="B95" s="81"/>
      <c r="C95" s="82"/>
      <c r="D95" s="263" t="s">
        <v>83</v>
      </c>
      <c r="E95" s="263"/>
      <c r="F95" s="263"/>
      <c r="G95" s="263"/>
      <c r="H95" s="263"/>
      <c r="I95" s="83"/>
      <c r="J95" s="263" t="s">
        <v>84</v>
      </c>
      <c r="K95" s="263"/>
      <c r="L95" s="263"/>
      <c r="M95" s="263"/>
      <c r="N95" s="263"/>
      <c r="O95" s="263"/>
      <c r="P95" s="263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263"/>
      <c r="AG95" s="261">
        <f>'SO 01 - Demolice spojovac...'!J30</f>
        <v>0</v>
      </c>
      <c r="AH95" s="262"/>
      <c r="AI95" s="262"/>
      <c r="AJ95" s="262"/>
      <c r="AK95" s="262"/>
      <c r="AL95" s="262"/>
      <c r="AM95" s="262"/>
      <c r="AN95" s="261">
        <f t="shared" si="0"/>
        <v>0</v>
      </c>
      <c r="AO95" s="262"/>
      <c r="AP95" s="262"/>
      <c r="AQ95" s="84" t="s">
        <v>85</v>
      </c>
      <c r="AR95" s="81"/>
      <c r="AS95" s="85">
        <v>0</v>
      </c>
      <c r="AT95" s="86">
        <f t="shared" si="1"/>
        <v>0</v>
      </c>
      <c r="AU95" s="87">
        <f>'SO 01 - Demolice spojovac...'!P126</f>
        <v>0</v>
      </c>
      <c r="AV95" s="86">
        <f>'SO 01 - Demolice spojovac...'!J33</f>
        <v>0</v>
      </c>
      <c r="AW95" s="86">
        <f>'SO 01 - Demolice spojovac...'!J34</f>
        <v>0</v>
      </c>
      <c r="AX95" s="86">
        <f>'SO 01 - Demolice spojovac...'!J35</f>
        <v>0</v>
      </c>
      <c r="AY95" s="86">
        <f>'SO 01 - Demolice spojovac...'!J36</f>
        <v>0</v>
      </c>
      <c r="AZ95" s="86">
        <f>'SO 01 - Demolice spojovac...'!F33</f>
        <v>0</v>
      </c>
      <c r="BA95" s="86">
        <f>'SO 01 - Demolice spojovac...'!F34</f>
        <v>0</v>
      </c>
      <c r="BB95" s="86">
        <f>'SO 01 - Demolice spojovac...'!F35</f>
        <v>0</v>
      </c>
      <c r="BC95" s="86">
        <f>'SO 01 - Demolice spojovac...'!F36</f>
        <v>0</v>
      </c>
      <c r="BD95" s="88">
        <f>'SO 01 - Demolice spojovac...'!F37</f>
        <v>0</v>
      </c>
      <c r="BT95" s="89" t="s">
        <v>86</v>
      </c>
      <c r="BV95" s="89" t="s">
        <v>80</v>
      </c>
      <c r="BW95" s="89" t="s">
        <v>87</v>
      </c>
      <c r="BX95" s="89" t="s">
        <v>4</v>
      </c>
      <c r="CL95" s="89" t="s">
        <v>1</v>
      </c>
      <c r="CM95" s="89" t="s">
        <v>88</v>
      </c>
    </row>
    <row r="96" spans="1:91" s="7" customFormat="1" ht="27" customHeight="1">
      <c r="A96" s="80" t="s">
        <v>82</v>
      </c>
      <c r="B96" s="81"/>
      <c r="C96" s="82"/>
      <c r="D96" s="263" t="s">
        <v>89</v>
      </c>
      <c r="E96" s="263"/>
      <c r="F96" s="263"/>
      <c r="G96" s="263"/>
      <c r="H96" s="263"/>
      <c r="I96" s="83"/>
      <c r="J96" s="263" t="s">
        <v>90</v>
      </c>
      <c r="K96" s="263"/>
      <c r="L96" s="263"/>
      <c r="M96" s="263"/>
      <c r="N96" s="263"/>
      <c r="O96" s="263"/>
      <c r="P96" s="263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263"/>
      <c r="AG96" s="261">
        <f>'SO 02 - Budova A - staveb...'!J30</f>
        <v>0</v>
      </c>
      <c r="AH96" s="262"/>
      <c r="AI96" s="262"/>
      <c r="AJ96" s="262"/>
      <c r="AK96" s="262"/>
      <c r="AL96" s="262"/>
      <c r="AM96" s="262"/>
      <c r="AN96" s="261">
        <f t="shared" si="0"/>
        <v>0</v>
      </c>
      <c r="AO96" s="262"/>
      <c r="AP96" s="262"/>
      <c r="AQ96" s="84" t="s">
        <v>85</v>
      </c>
      <c r="AR96" s="81"/>
      <c r="AS96" s="85">
        <v>0</v>
      </c>
      <c r="AT96" s="86">
        <f t="shared" si="1"/>
        <v>0</v>
      </c>
      <c r="AU96" s="87">
        <f>'SO 02 - Budova A - staveb...'!P128</f>
        <v>0</v>
      </c>
      <c r="AV96" s="86">
        <f>'SO 02 - Budova A - staveb...'!J33</f>
        <v>0</v>
      </c>
      <c r="AW96" s="86">
        <f>'SO 02 - Budova A - staveb...'!J34</f>
        <v>0</v>
      </c>
      <c r="AX96" s="86">
        <f>'SO 02 - Budova A - staveb...'!J35</f>
        <v>0</v>
      </c>
      <c r="AY96" s="86">
        <f>'SO 02 - Budova A - staveb...'!J36</f>
        <v>0</v>
      </c>
      <c r="AZ96" s="86">
        <f>'SO 02 - Budova A - staveb...'!F33</f>
        <v>0</v>
      </c>
      <c r="BA96" s="86">
        <f>'SO 02 - Budova A - staveb...'!F34</f>
        <v>0</v>
      </c>
      <c r="BB96" s="86">
        <f>'SO 02 - Budova A - staveb...'!F35</f>
        <v>0</v>
      </c>
      <c r="BC96" s="86">
        <f>'SO 02 - Budova A - staveb...'!F36</f>
        <v>0</v>
      </c>
      <c r="BD96" s="88">
        <f>'SO 02 - Budova A - staveb...'!F37</f>
        <v>0</v>
      </c>
      <c r="BT96" s="89" t="s">
        <v>86</v>
      </c>
      <c r="BV96" s="89" t="s">
        <v>80</v>
      </c>
      <c r="BW96" s="89" t="s">
        <v>91</v>
      </c>
      <c r="BX96" s="89" t="s">
        <v>4</v>
      </c>
      <c r="CL96" s="89" t="s">
        <v>1</v>
      </c>
      <c r="CM96" s="89" t="s">
        <v>88</v>
      </c>
    </row>
    <row r="97" spans="1:91" s="7" customFormat="1" ht="27" customHeight="1">
      <c r="A97" s="80" t="s">
        <v>82</v>
      </c>
      <c r="B97" s="81"/>
      <c r="C97" s="82"/>
      <c r="D97" s="263" t="s">
        <v>92</v>
      </c>
      <c r="E97" s="263"/>
      <c r="F97" s="263"/>
      <c r="G97" s="263"/>
      <c r="H97" s="263"/>
      <c r="I97" s="83"/>
      <c r="J97" s="263" t="s">
        <v>93</v>
      </c>
      <c r="K97" s="263"/>
      <c r="L97" s="263"/>
      <c r="M97" s="263"/>
      <c r="N97" s="263"/>
      <c r="O97" s="263"/>
      <c r="P97" s="263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263"/>
      <c r="AG97" s="261">
        <f>'SO 03 - Budova B - oprava...'!J30</f>
        <v>0</v>
      </c>
      <c r="AH97" s="262"/>
      <c r="AI97" s="262"/>
      <c r="AJ97" s="262"/>
      <c r="AK97" s="262"/>
      <c r="AL97" s="262"/>
      <c r="AM97" s="262"/>
      <c r="AN97" s="261">
        <f t="shared" si="0"/>
        <v>0</v>
      </c>
      <c r="AO97" s="262"/>
      <c r="AP97" s="262"/>
      <c r="AQ97" s="84" t="s">
        <v>85</v>
      </c>
      <c r="AR97" s="81"/>
      <c r="AS97" s="85">
        <v>0</v>
      </c>
      <c r="AT97" s="86">
        <f t="shared" si="1"/>
        <v>0</v>
      </c>
      <c r="AU97" s="87">
        <f>'SO 03 - Budova B - oprava...'!P133</f>
        <v>0</v>
      </c>
      <c r="AV97" s="86">
        <f>'SO 03 - Budova B - oprava...'!J33</f>
        <v>0</v>
      </c>
      <c r="AW97" s="86">
        <f>'SO 03 - Budova B - oprava...'!J34</f>
        <v>0</v>
      </c>
      <c r="AX97" s="86">
        <f>'SO 03 - Budova B - oprava...'!J35</f>
        <v>0</v>
      </c>
      <c r="AY97" s="86">
        <f>'SO 03 - Budova B - oprava...'!J36</f>
        <v>0</v>
      </c>
      <c r="AZ97" s="86">
        <f>'SO 03 - Budova B - oprava...'!F33</f>
        <v>0</v>
      </c>
      <c r="BA97" s="86">
        <f>'SO 03 - Budova B - oprava...'!F34</f>
        <v>0</v>
      </c>
      <c r="BB97" s="86">
        <f>'SO 03 - Budova B - oprava...'!F35</f>
        <v>0</v>
      </c>
      <c r="BC97" s="86">
        <f>'SO 03 - Budova B - oprava...'!F36</f>
        <v>0</v>
      </c>
      <c r="BD97" s="88">
        <f>'SO 03 - Budova B - oprava...'!F37</f>
        <v>0</v>
      </c>
      <c r="BT97" s="89" t="s">
        <v>86</v>
      </c>
      <c r="BV97" s="89" t="s">
        <v>80</v>
      </c>
      <c r="BW97" s="89" t="s">
        <v>94</v>
      </c>
      <c r="BX97" s="89" t="s">
        <v>4</v>
      </c>
      <c r="CL97" s="89" t="s">
        <v>1</v>
      </c>
      <c r="CM97" s="89" t="s">
        <v>88</v>
      </c>
    </row>
    <row r="98" spans="1:91" s="7" customFormat="1" ht="27" customHeight="1">
      <c r="A98" s="80" t="s">
        <v>82</v>
      </c>
      <c r="B98" s="81"/>
      <c r="C98" s="82"/>
      <c r="D98" s="263" t="s">
        <v>95</v>
      </c>
      <c r="E98" s="263"/>
      <c r="F98" s="263"/>
      <c r="G98" s="263"/>
      <c r="H98" s="263"/>
      <c r="I98" s="83"/>
      <c r="J98" s="263" t="s">
        <v>96</v>
      </c>
      <c r="K98" s="263"/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263"/>
      <c r="AG98" s="261">
        <f>'SO 04 - Budova B - staveb...'!J30</f>
        <v>0</v>
      </c>
      <c r="AH98" s="262"/>
      <c r="AI98" s="262"/>
      <c r="AJ98" s="262"/>
      <c r="AK98" s="262"/>
      <c r="AL98" s="262"/>
      <c r="AM98" s="262"/>
      <c r="AN98" s="261">
        <f t="shared" si="0"/>
        <v>0</v>
      </c>
      <c r="AO98" s="262"/>
      <c r="AP98" s="262"/>
      <c r="AQ98" s="84" t="s">
        <v>85</v>
      </c>
      <c r="AR98" s="81"/>
      <c r="AS98" s="85">
        <v>0</v>
      </c>
      <c r="AT98" s="86">
        <f t="shared" si="1"/>
        <v>0</v>
      </c>
      <c r="AU98" s="87">
        <f>'SO 04 - Budova B - staveb...'!P141</f>
        <v>0</v>
      </c>
      <c r="AV98" s="86">
        <f>'SO 04 - Budova B - staveb...'!J33</f>
        <v>0</v>
      </c>
      <c r="AW98" s="86">
        <f>'SO 04 - Budova B - staveb...'!J34</f>
        <v>0</v>
      </c>
      <c r="AX98" s="86">
        <f>'SO 04 - Budova B - staveb...'!J35</f>
        <v>0</v>
      </c>
      <c r="AY98" s="86">
        <f>'SO 04 - Budova B - staveb...'!J36</f>
        <v>0</v>
      </c>
      <c r="AZ98" s="86">
        <f>'SO 04 - Budova B - staveb...'!F33</f>
        <v>0</v>
      </c>
      <c r="BA98" s="86">
        <f>'SO 04 - Budova B - staveb...'!F34</f>
        <v>0</v>
      </c>
      <c r="BB98" s="86">
        <f>'SO 04 - Budova B - staveb...'!F35</f>
        <v>0</v>
      </c>
      <c r="BC98" s="86">
        <f>'SO 04 - Budova B - staveb...'!F36</f>
        <v>0</v>
      </c>
      <c r="BD98" s="88">
        <f>'SO 04 - Budova B - staveb...'!F37</f>
        <v>0</v>
      </c>
      <c r="BT98" s="89" t="s">
        <v>86</v>
      </c>
      <c r="BV98" s="89" t="s">
        <v>80</v>
      </c>
      <c r="BW98" s="89" t="s">
        <v>97</v>
      </c>
      <c r="BX98" s="89" t="s">
        <v>4</v>
      </c>
      <c r="CL98" s="89" t="s">
        <v>1</v>
      </c>
      <c r="CM98" s="89" t="s">
        <v>88</v>
      </c>
    </row>
    <row r="99" spans="1:91" s="7" customFormat="1" ht="27" customHeight="1">
      <c r="A99" s="80" t="s">
        <v>82</v>
      </c>
      <c r="B99" s="81"/>
      <c r="C99" s="82"/>
      <c r="D99" s="263" t="s">
        <v>98</v>
      </c>
      <c r="E99" s="263"/>
      <c r="F99" s="263"/>
      <c r="G99" s="263"/>
      <c r="H99" s="263"/>
      <c r="I99" s="83"/>
      <c r="J99" s="263" t="s">
        <v>99</v>
      </c>
      <c r="K99" s="263"/>
      <c r="L99" s="263"/>
      <c r="M99" s="263"/>
      <c r="N99" s="263"/>
      <c r="O99" s="263"/>
      <c r="P99" s="263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263"/>
      <c r="AG99" s="261">
        <f>'SO 05 - Budova D - staveb...'!J30</f>
        <v>0</v>
      </c>
      <c r="AH99" s="262"/>
      <c r="AI99" s="262"/>
      <c r="AJ99" s="262"/>
      <c r="AK99" s="262"/>
      <c r="AL99" s="262"/>
      <c r="AM99" s="262"/>
      <c r="AN99" s="261">
        <f t="shared" si="0"/>
        <v>0</v>
      </c>
      <c r="AO99" s="262"/>
      <c r="AP99" s="262"/>
      <c r="AQ99" s="84" t="s">
        <v>85</v>
      </c>
      <c r="AR99" s="81"/>
      <c r="AS99" s="85">
        <v>0</v>
      </c>
      <c r="AT99" s="86">
        <f t="shared" si="1"/>
        <v>0</v>
      </c>
      <c r="AU99" s="87">
        <f>'SO 05 - Budova D - staveb...'!P134</f>
        <v>0</v>
      </c>
      <c r="AV99" s="86">
        <f>'SO 05 - Budova D - staveb...'!J33</f>
        <v>0</v>
      </c>
      <c r="AW99" s="86">
        <f>'SO 05 - Budova D - staveb...'!J34</f>
        <v>0</v>
      </c>
      <c r="AX99" s="86">
        <f>'SO 05 - Budova D - staveb...'!J35</f>
        <v>0</v>
      </c>
      <c r="AY99" s="86">
        <f>'SO 05 - Budova D - staveb...'!J36</f>
        <v>0</v>
      </c>
      <c r="AZ99" s="86">
        <f>'SO 05 - Budova D - staveb...'!F33</f>
        <v>0</v>
      </c>
      <c r="BA99" s="86">
        <f>'SO 05 - Budova D - staveb...'!F34</f>
        <v>0</v>
      </c>
      <c r="BB99" s="86">
        <f>'SO 05 - Budova D - staveb...'!F35</f>
        <v>0</v>
      </c>
      <c r="BC99" s="86">
        <f>'SO 05 - Budova D - staveb...'!F36</f>
        <v>0</v>
      </c>
      <c r="BD99" s="88">
        <f>'SO 05 - Budova D - staveb...'!F37</f>
        <v>0</v>
      </c>
      <c r="BT99" s="89" t="s">
        <v>86</v>
      </c>
      <c r="BV99" s="89" t="s">
        <v>80</v>
      </c>
      <c r="BW99" s="89" t="s">
        <v>100</v>
      </c>
      <c r="BX99" s="89" t="s">
        <v>4</v>
      </c>
      <c r="CL99" s="89" t="s">
        <v>1</v>
      </c>
      <c r="CM99" s="89" t="s">
        <v>88</v>
      </c>
    </row>
    <row r="100" spans="1:91" s="7" customFormat="1" ht="16.5" customHeight="1">
      <c r="A100" s="80" t="s">
        <v>82</v>
      </c>
      <c r="B100" s="81"/>
      <c r="C100" s="82"/>
      <c r="D100" s="263" t="s">
        <v>101</v>
      </c>
      <c r="E100" s="263"/>
      <c r="F100" s="263"/>
      <c r="G100" s="263"/>
      <c r="H100" s="263"/>
      <c r="I100" s="83"/>
      <c r="J100" s="263" t="s">
        <v>102</v>
      </c>
      <c r="K100" s="263"/>
      <c r="L100" s="263"/>
      <c r="M100" s="263"/>
      <c r="N100" s="263"/>
      <c r="O100" s="263"/>
      <c r="P100" s="263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263"/>
      <c r="AG100" s="261">
        <f>'SO 06 - Dvůr - stavební a...'!J30</f>
        <v>0</v>
      </c>
      <c r="AH100" s="262"/>
      <c r="AI100" s="262"/>
      <c r="AJ100" s="262"/>
      <c r="AK100" s="262"/>
      <c r="AL100" s="262"/>
      <c r="AM100" s="262"/>
      <c r="AN100" s="261">
        <f t="shared" si="0"/>
        <v>0</v>
      </c>
      <c r="AO100" s="262"/>
      <c r="AP100" s="262"/>
      <c r="AQ100" s="84" t="s">
        <v>85</v>
      </c>
      <c r="AR100" s="81"/>
      <c r="AS100" s="85">
        <v>0</v>
      </c>
      <c r="AT100" s="86">
        <f t="shared" si="1"/>
        <v>0</v>
      </c>
      <c r="AU100" s="87">
        <f>'SO 06 - Dvůr - stavební a...'!P128</f>
        <v>0</v>
      </c>
      <c r="AV100" s="86">
        <f>'SO 06 - Dvůr - stavební a...'!J33</f>
        <v>0</v>
      </c>
      <c r="AW100" s="86">
        <f>'SO 06 - Dvůr - stavební a...'!J34</f>
        <v>0</v>
      </c>
      <c r="AX100" s="86">
        <f>'SO 06 - Dvůr - stavební a...'!J35</f>
        <v>0</v>
      </c>
      <c r="AY100" s="86">
        <f>'SO 06 - Dvůr - stavební a...'!J36</f>
        <v>0</v>
      </c>
      <c r="AZ100" s="86">
        <f>'SO 06 - Dvůr - stavební a...'!F33</f>
        <v>0</v>
      </c>
      <c r="BA100" s="86">
        <f>'SO 06 - Dvůr - stavební a...'!F34</f>
        <v>0</v>
      </c>
      <c r="BB100" s="86">
        <f>'SO 06 - Dvůr - stavební a...'!F35</f>
        <v>0</v>
      </c>
      <c r="BC100" s="86">
        <f>'SO 06 - Dvůr - stavební a...'!F36</f>
        <v>0</v>
      </c>
      <c r="BD100" s="88">
        <f>'SO 06 - Dvůr - stavební a...'!F37</f>
        <v>0</v>
      </c>
      <c r="BT100" s="89" t="s">
        <v>86</v>
      </c>
      <c r="BV100" s="89" t="s">
        <v>80</v>
      </c>
      <c r="BW100" s="89" t="s">
        <v>103</v>
      </c>
      <c r="BX100" s="89" t="s">
        <v>4</v>
      </c>
      <c r="CL100" s="89" t="s">
        <v>1</v>
      </c>
      <c r="CM100" s="89" t="s">
        <v>88</v>
      </c>
    </row>
    <row r="101" spans="1:91" s="7" customFormat="1" ht="16.5" customHeight="1">
      <c r="A101" s="80" t="s">
        <v>82</v>
      </c>
      <c r="B101" s="81"/>
      <c r="C101" s="82"/>
      <c r="D101" s="263" t="s">
        <v>104</v>
      </c>
      <c r="E101" s="263"/>
      <c r="F101" s="263"/>
      <c r="G101" s="263"/>
      <c r="H101" s="263"/>
      <c r="I101" s="83"/>
      <c r="J101" s="263" t="s">
        <v>105</v>
      </c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263"/>
      <c r="AG101" s="261">
        <f>'SO 07 - Elektroinstalace'!J30</f>
        <v>0</v>
      </c>
      <c r="AH101" s="262"/>
      <c r="AI101" s="262"/>
      <c r="AJ101" s="262"/>
      <c r="AK101" s="262"/>
      <c r="AL101" s="262"/>
      <c r="AM101" s="262"/>
      <c r="AN101" s="261">
        <f t="shared" si="0"/>
        <v>0</v>
      </c>
      <c r="AO101" s="262"/>
      <c r="AP101" s="262"/>
      <c r="AQ101" s="84" t="s">
        <v>85</v>
      </c>
      <c r="AR101" s="81"/>
      <c r="AS101" s="85">
        <v>0</v>
      </c>
      <c r="AT101" s="86">
        <f t="shared" si="1"/>
        <v>0</v>
      </c>
      <c r="AU101" s="87">
        <f>'SO 07 - Elektroinstalace'!P132</f>
        <v>0</v>
      </c>
      <c r="AV101" s="86">
        <f>'SO 07 - Elektroinstalace'!J33</f>
        <v>0</v>
      </c>
      <c r="AW101" s="86">
        <f>'SO 07 - Elektroinstalace'!J34</f>
        <v>0</v>
      </c>
      <c r="AX101" s="86">
        <f>'SO 07 - Elektroinstalace'!J35</f>
        <v>0</v>
      </c>
      <c r="AY101" s="86">
        <f>'SO 07 - Elektroinstalace'!J36</f>
        <v>0</v>
      </c>
      <c r="AZ101" s="86">
        <f>'SO 07 - Elektroinstalace'!F33</f>
        <v>0</v>
      </c>
      <c r="BA101" s="86">
        <f>'SO 07 - Elektroinstalace'!F34</f>
        <v>0</v>
      </c>
      <c r="BB101" s="86">
        <f>'SO 07 - Elektroinstalace'!F35</f>
        <v>0</v>
      </c>
      <c r="BC101" s="86">
        <f>'SO 07 - Elektroinstalace'!F36</f>
        <v>0</v>
      </c>
      <c r="BD101" s="88">
        <f>'SO 07 - Elektroinstalace'!F37</f>
        <v>0</v>
      </c>
      <c r="BT101" s="89" t="s">
        <v>86</v>
      </c>
      <c r="BV101" s="89" t="s">
        <v>80</v>
      </c>
      <c r="BW101" s="89" t="s">
        <v>106</v>
      </c>
      <c r="BX101" s="89" t="s">
        <v>4</v>
      </c>
      <c r="CL101" s="89" t="s">
        <v>1</v>
      </c>
      <c r="CM101" s="89" t="s">
        <v>88</v>
      </c>
    </row>
    <row r="102" spans="1:91" s="7" customFormat="1" ht="16.5" customHeight="1">
      <c r="A102" s="80" t="s">
        <v>82</v>
      </c>
      <c r="B102" s="81"/>
      <c r="C102" s="82"/>
      <c r="D102" s="263" t="s">
        <v>107</v>
      </c>
      <c r="E102" s="263"/>
      <c r="F102" s="263"/>
      <c r="G102" s="263"/>
      <c r="H102" s="263"/>
      <c r="I102" s="83"/>
      <c r="J102" s="263" t="s">
        <v>108</v>
      </c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263"/>
      <c r="AG102" s="261">
        <f>'SO 08 - Ústřední vytápění'!J30</f>
        <v>0</v>
      </c>
      <c r="AH102" s="262"/>
      <c r="AI102" s="262"/>
      <c r="AJ102" s="262"/>
      <c r="AK102" s="262"/>
      <c r="AL102" s="262"/>
      <c r="AM102" s="262"/>
      <c r="AN102" s="261">
        <f t="shared" si="0"/>
        <v>0</v>
      </c>
      <c r="AO102" s="262"/>
      <c r="AP102" s="262"/>
      <c r="AQ102" s="84" t="s">
        <v>85</v>
      </c>
      <c r="AR102" s="81"/>
      <c r="AS102" s="85">
        <v>0</v>
      </c>
      <c r="AT102" s="86">
        <f t="shared" si="1"/>
        <v>0</v>
      </c>
      <c r="AU102" s="87">
        <f>'SO 08 - Ústřední vytápění'!P121</f>
        <v>0</v>
      </c>
      <c r="AV102" s="86">
        <f>'SO 08 - Ústřední vytápění'!J33</f>
        <v>0</v>
      </c>
      <c r="AW102" s="86">
        <f>'SO 08 - Ústřední vytápění'!J34</f>
        <v>0</v>
      </c>
      <c r="AX102" s="86">
        <f>'SO 08 - Ústřední vytápění'!J35</f>
        <v>0</v>
      </c>
      <c r="AY102" s="86">
        <f>'SO 08 - Ústřední vytápění'!J36</f>
        <v>0</v>
      </c>
      <c r="AZ102" s="86">
        <f>'SO 08 - Ústřední vytápění'!F33</f>
        <v>0</v>
      </c>
      <c r="BA102" s="86">
        <f>'SO 08 - Ústřední vytápění'!F34</f>
        <v>0</v>
      </c>
      <c r="BB102" s="86">
        <f>'SO 08 - Ústřední vytápění'!F35</f>
        <v>0</v>
      </c>
      <c r="BC102" s="86">
        <f>'SO 08 - Ústřední vytápění'!F36</f>
        <v>0</v>
      </c>
      <c r="BD102" s="88">
        <f>'SO 08 - Ústřední vytápění'!F37</f>
        <v>0</v>
      </c>
      <c r="BT102" s="89" t="s">
        <v>86</v>
      </c>
      <c r="BV102" s="89" t="s">
        <v>80</v>
      </c>
      <c r="BW102" s="89" t="s">
        <v>109</v>
      </c>
      <c r="BX102" s="89" t="s">
        <v>4</v>
      </c>
      <c r="CL102" s="89" t="s">
        <v>1</v>
      </c>
      <c r="CM102" s="89" t="s">
        <v>88</v>
      </c>
    </row>
    <row r="103" spans="1:91" s="7" customFormat="1" ht="16.5" customHeight="1">
      <c r="A103" s="80" t="s">
        <v>82</v>
      </c>
      <c r="B103" s="81"/>
      <c r="C103" s="82"/>
      <c r="D103" s="263" t="s">
        <v>110</v>
      </c>
      <c r="E103" s="263"/>
      <c r="F103" s="263"/>
      <c r="G103" s="263"/>
      <c r="H103" s="263"/>
      <c r="I103" s="83"/>
      <c r="J103" s="263" t="s">
        <v>111</v>
      </c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263"/>
      <c r="AG103" s="261">
        <f>'SO 09 - Vzduchotechnika'!J30</f>
        <v>0</v>
      </c>
      <c r="AH103" s="262"/>
      <c r="AI103" s="262"/>
      <c r="AJ103" s="262"/>
      <c r="AK103" s="262"/>
      <c r="AL103" s="262"/>
      <c r="AM103" s="262"/>
      <c r="AN103" s="261">
        <f t="shared" si="0"/>
        <v>0</v>
      </c>
      <c r="AO103" s="262"/>
      <c r="AP103" s="262"/>
      <c r="AQ103" s="84" t="s">
        <v>85</v>
      </c>
      <c r="AR103" s="81"/>
      <c r="AS103" s="85">
        <v>0</v>
      </c>
      <c r="AT103" s="86">
        <f t="shared" si="1"/>
        <v>0</v>
      </c>
      <c r="AU103" s="87">
        <f>'SO 09 - Vzduchotechnika'!P120</f>
        <v>0</v>
      </c>
      <c r="AV103" s="86">
        <f>'SO 09 - Vzduchotechnika'!J33</f>
        <v>0</v>
      </c>
      <c r="AW103" s="86">
        <f>'SO 09 - Vzduchotechnika'!J34</f>
        <v>0</v>
      </c>
      <c r="AX103" s="86">
        <f>'SO 09 - Vzduchotechnika'!J35</f>
        <v>0</v>
      </c>
      <c r="AY103" s="86">
        <f>'SO 09 - Vzduchotechnika'!J36</f>
        <v>0</v>
      </c>
      <c r="AZ103" s="86">
        <f>'SO 09 - Vzduchotechnika'!F33</f>
        <v>0</v>
      </c>
      <c r="BA103" s="86">
        <f>'SO 09 - Vzduchotechnika'!F34</f>
        <v>0</v>
      </c>
      <c r="BB103" s="86">
        <f>'SO 09 - Vzduchotechnika'!F35</f>
        <v>0</v>
      </c>
      <c r="BC103" s="86">
        <f>'SO 09 - Vzduchotechnika'!F36</f>
        <v>0</v>
      </c>
      <c r="BD103" s="88">
        <f>'SO 09 - Vzduchotechnika'!F37</f>
        <v>0</v>
      </c>
      <c r="BT103" s="89" t="s">
        <v>86</v>
      </c>
      <c r="BV103" s="89" t="s">
        <v>80</v>
      </c>
      <c r="BW103" s="89" t="s">
        <v>112</v>
      </c>
      <c r="BX103" s="89" t="s">
        <v>4</v>
      </c>
      <c r="CL103" s="89" t="s">
        <v>1</v>
      </c>
      <c r="CM103" s="89" t="s">
        <v>88</v>
      </c>
    </row>
    <row r="104" spans="1:91" s="7" customFormat="1" ht="16.5" customHeight="1">
      <c r="A104" s="80" t="s">
        <v>82</v>
      </c>
      <c r="B104" s="81"/>
      <c r="C104" s="82"/>
      <c r="D104" s="263" t="s">
        <v>113</v>
      </c>
      <c r="E104" s="263"/>
      <c r="F104" s="263"/>
      <c r="G104" s="263"/>
      <c r="H104" s="263"/>
      <c r="I104" s="83"/>
      <c r="J104" s="263" t="s">
        <v>114</v>
      </c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263"/>
      <c r="AG104" s="261">
        <f>'SO 10 - Zdravotechnika'!J30</f>
        <v>0</v>
      </c>
      <c r="AH104" s="262"/>
      <c r="AI104" s="262"/>
      <c r="AJ104" s="262"/>
      <c r="AK104" s="262"/>
      <c r="AL104" s="262"/>
      <c r="AM104" s="262"/>
      <c r="AN104" s="261">
        <f t="shared" si="0"/>
        <v>0</v>
      </c>
      <c r="AO104" s="262"/>
      <c r="AP104" s="262"/>
      <c r="AQ104" s="84" t="s">
        <v>85</v>
      </c>
      <c r="AR104" s="81"/>
      <c r="AS104" s="85">
        <v>0</v>
      </c>
      <c r="AT104" s="86">
        <f t="shared" si="1"/>
        <v>0</v>
      </c>
      <c r="AU104" s="87">
        <f>'SO 10 - Zdravotechnika'!P124</f>
        <v>0</v>
      </c>
      <c r="AV104" s="86">
        <f>'SO 10 - Zdravotechnika'!J33</f>
        <v>0</v>
      </c>
      <c r="AW104" s="86">
        <f>'SO 10 - Zdravotechnika'!J34</f>
        <v>0</v>
      </c>
      <c r="AX104" s="86">
        <f>'SO 10 - Zdravotechnika'!J35</f>
        <v>0</v>
      </c>
      <c r="AY104" s="86">
        <f>'SO 10 - Zdravotechnika'!J36</f>
        <v>0</v>
      </c>
      <c r="AZ104" s="86">
        <f>'SO 10 - Zdravotechnika'!F33</f>
        <v>0</v>
      </c>
      <c r="BA104" s="86">
        <f>'SO 10 - Zdravotechnika'!F34</f>
        <v>0</v>
      </c>
      <c r="BB104" s="86">
        <f>'SO 10 - Zdravotechnika'!F35</f>
        <v>0</v>
      </c>
      <c r="BC104" s="86">
        <f>'SO 10 - Zdravotechnika'!F36</f>
        <v>0</v>
      </c>
      <c r="BD104" s="88">
        <f>'SO 10 - Zdravotechnika'!F37</f>
        <v>0</v>
      </c>
      <c r="BT104" s="89" t="s">
        <v>86</v>
      </c>
      <c r="BV104" s="89" t="s">
        <v>80</v>
      </c>
      <c r="BW104" s="89" t="s">
        <v>115</v>
      </c>
      <c r="BX104" s="89" t="s">
        <v>4</v>
      </c>
      <c r="CL104" s="89" t="s">
        <v>1</v>
      </c>
      <c r="CM104" s="89" t="s">
        <v>88</v>
      </c>
    </row>
    <row r="105" spans="1:91" s="7" customFormat="1" ht="16.5" customHeight="1">
      <c r="A105" s="80" t="s">
        <v>82</v>
      </c>
      <c r="B105" s="81"/>
      <c r="C105" s="82"/>
      <c r="D105" s="263" t="s">
        <v>116</v>
      </c>
      <c r="E105" s="263"/>
      <c r="F105" s="263"/>
      <c r="G105" s="263"/>
      <c r="H105" s="263"/>
      <c r="I105" s="83"/>
      <c r="J105" s="263" t="s">
        <v>117</v>
      </c>
      <c r="K105" s="263"/>
      <c r="L105" s="263"/>
      <c r="M105" s="263"/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1">
        <f>'OST - Vedlejší a ostatní ...'!J30</f>
        <v>0</v>
      </c>
      <c r="AH105" s="262"/>
      <c r="AI105" s="262"/>
      <c r="AJ105" s="262"/>
      <c r="AK105" s="262"/>
      <c r="AL105" s="262"/>
      <c r="AM105" s="262"/>
      <c r="AN105" s="261">
        <f t="shared" si="0"/>
        <v>0</v>
      </c>
      <c r="AO105" s="262"/>
      <c r="AP105" s="262"/>
      <c r="AQ105" s="84" t="s">
        <v>85</v>
      </c>
      <c r="AR105" s="81"/>
      <c r="AS105" s="90">
        <v>0</v>
      </c>
      <c r="AT105" s="91">
        <f t="shared" si="1"/>
        <v>0</v>
      </c>
      <c r="AU105" s="92">
        <f>'OST - Vedlejší a ostatní ...'!P121</f>
        <v>0</v>
      </c>
      <c r="AV105" s="91">
        <f>'OST - Vedlejší a ostatní ...'!J33</f>
        <v>0</v>
      </c>
      <c r="AW105" s="91">
        <f>'OST - Vedlejší a ostatní ...'!J34</f>
        <v>0</v>
      </c>
      <c r="AX105" s="91">
        <f>'OST - Vedlejší a ostatní ...'!J35</f>
        <v>0</v>
      </c>
      <c r="AY105" s="91">
        <f>'OST - Vedlejší a ostatní ...'!J36</f>
        <v>0</v>
      </c>
      <c r="AZ105" s="91">
        <f>'OST - Vedlejší a ostatní ...'!F33</f>
        <v>0</v>
      </c>
      <c r="BA105" s="91">
        <f>'OST - Vedlejší a ostatní ...'!F34</f>
        <v>0</v>
      </c>
      <c r="BB105" s="91">
        <f>'OST - Vedlejší a ostatní ...'!F35</f>
        <v>0</v>
      </c>
      <c r="BC105" s="91">
        <f>'OST - Vedlejší a ostatní ...'!F36</f>
        <v>0</v>
      </c>
      <c r="BD105" s="93">
        <f>'OST - Vedlejší a ostatní ...'!F37</f>
        <v>0</v>
      </c>
      <c r="BT105" s="89" t="s">
        <v>86</v>
      </c>
      <c r="BV105" s="89" t="s">
        <v>80</v>
      </c>
      <c r="BW105" s="89" t="s">
        <v>118</v>
      </c>
      <c r="BX105" s="89" t="s">
        <v>4</v>
      </c>
      <c r="CL105" s="89" t="s">
        <v>1</v>
      </c>
      <c r="CM105" s="89" t="s">
        <v>88</v>
      </c>
    </row>
    <row r="106" spans="1:91" s="2" customFormat="1" ht="30" customHeight="1">
      <c r="A106" s="33"/>
      <c r="B106" s="34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4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</row>
    <row r="107" spans="1:91" s="2" customFormat="1" ht="6.9" customHeight="1">
      <c r="A107" s="33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34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</row>
  </sheetData>
  <mergeCells count="83">
    <mergeCell ref="AN94:AP94"/>
    <mergeCell ref="E20:AJ20"/>
    <mergeCell ref="AG99:AM99"/>
    <mergeCell ref="AG100:AM100"/>
    <mergeCell ref="AG101:AM101"/>
    <mergeCell ref="AG102:AM102"/>
    <mergeCell ref="AG94:AM94"/>
    <mergeCell ref="AN96:AP96"/>
    <mergeCell ref="AG96:AM96"/>
    <mergeCell ref="AN97:AP97"/>
    <mergeCell ref="AG97:AM97"/>
    <mergeCell ref="AG98:AM98"/>
    <mergeCell ref="C92:G92"/>
    <mergeCell ref="I92:AF92"/>
    <mergeCell ref="J95:AF95"/>
    <mergeCell ref="J96:AF96"/>
    <mergeCell ref="J97:AF97"/>
    <mergeCell ref="D100:H100"/>
    <mergeCell ref="D101:H101"/>
    <mergeCell ref="D103:H103"/>
    <mergeCell ref="D104:H104"/>
    <mergeCell ref="D105:H105"/>
    <mergeCell ref="D95:H95"/>
    <mergeCell ref="D96:H96"/>
    <mergeCell ref="D97:H97"/>
    <mergeCell ref="D98:H98"/>
    <mergeCell ref="D99:H99"/>
    <mergeCell ref="AN102:AP102"/>
    <mergeCell ref="AN103:AP103"/>
    <mergeCell ref="AN104:AP104"/>
    <mergeCell ref="AN105:AP105"/>
    <mergeCell ref="D102:H102"/>
    <mergeCell ref="AG104:AM104"/>
    <mergeCell ref="AG103:AM103"/>
    <mergeCell ref="AG105:AM105"/>
    <mergeCell ref="J102:AF102"/>
    <mergeCell ref="J103:AF103"/>
    <mergeCell ref="J104:AF104"/>
    <mergeCell ref="J105:AF105"/>
    <mergeCell ref="L30:P30"/>
    <mergeCell ref="L31:P31"/>
    <mergeCell ref="L32:P32"/>
    <mergeCell ref="L33:P33"/>
    <mergeCell ref="AN101:AP101"/>
    <mergeCell ref="AN98:AP98"/>
    <mergeCell ref="AN99:AP99"/>
    <mergeCell ref="AN100:AP100"/>
    <mergeCell ref="J98:AF98"/>
    <mergeCell ref="J99:AF99"/>
    <mergeCell ref="J100:AF100"/>
    <mergeCell ref="J101:AF101"/>
    <mergeCell ref="AN92:AP92"/>
    <mergeCell ref="AG92:AM92"/>
    <mergeCell ref="AN95:AP95"/>
    <mergeCell ref="AG95:AM95"/>
    <mergeCell ref="X35:AB35"/>
    <mergeCell ref="AK35:AO35"/>
    <mergeCell ref="AR2:BE2"/>
    <mergeCell ref="AS89:AT91"/>
    <mergeCell ref="AM90:AP90"/>
    <mergeCell ref="L85:AO85"/>
    <mergeCell ref="AM87:AN87"/>
    <mergeCell ref="AM89:AP89"/>
    <mergeCell ref="K5:AO5"/>
    <mergeCell ref="K6:AO6"/>
    <mergeCell ref="E14:AJ14"/>
    <mergeCell ref="E23:AN23"/>
    <mergeCell ref="L28:P28"/>
    <mergeCell ref="W28:AE28"/>
    <mergeCell ref="AK28:AO28"/>
    <mergeCell ref="L29:P29"/>
    <mergeCell ref="W31:AE31"/>
    <mergeCell ref="BE5:BE34"/>
    <mergeCell ref="AK26:AO26"/>
    <mergeCell ref="W29:AE29"/>
    <mergeCell ref="AK29:AO29"/>
    <mergeCell ref="W30:AE30"/>
    <mergeCell ref="AK30:AO30"/>
    <mergeCell ref="AK31:AO31"/>
    <mergeCell ref="W32:AE32"/>
    <mergeCell ref="AK32:AO32"/>
    <mergeCell ref="W33:AE33"/>
    <mergeCell ref="AK33:AO33"/>
  </mergeCells>
  <hyperlinks>
    <hyperlink ref="A95" location="'SO 01 - Demolice spojovac...'!C2" display="/" xr:uid="{00000000-0004-0000-0000-000000000000}"/>
    <hyperlink ref="A96" location="'SO 02 - Budova A - staveb...'!C2" display="/" xr:uid="{00000000-0004-0000-0000-000001000000}"/>
    <hyperlink ref="A97" location="'SO 03 - Budova B - oprava...'!C2" display="/" xr:uid="{00000000-0004-0000-0000-000002000000}"/>
    <hyperlink ref="A98" location="'SO 04 - Budova B - staveb...'!C2" display="/" xr:uid="{00000000-0004-0000-0000-000003000000}"/>
    <hyperlink ref="A99" location="'SO 05 - Budova D - staveb...'!C2" display="/" xr:uid="{00000000-0004-0000-0000-000004000000}"/>
    <hyperlink ref="A100" location="'SO 06 - Dvůr - stavební a...'!C2" display="/" xr:uid="{00000000-0004-0000-0000-000005000000}"/>
    <hyperlink ref="A101" location="'SO 07 - Elektroinstalace'!C2" display="/" xr:uid="{00000000-0004-0000-0000-000006000000}"/>
    <hyperlink ref="A102" location="'SO 08 - Ústřední vytápění'!C2" display="/" xr:uid="{00000000-0004-0000-0000-000007000000}"/>
    <hyperlink ref="A103" location="'SO 09 - Vzduchotechnika'!C2" display="/" xr:uid="{00000000-0004-0000-0000-000008000000}"/>
    <hyperlink ref="A104" location="'SO 10 - Zdravotechnika'!C2" display="/" xr:uid="{00000000-0004-0000-0000-000009000000}"/>
    <hyperlink ref="A105" location="'OST - Vedlejší a ostatní ...'!C2" display="/" xr:uid="{00000000-0004-0000-0000-00000A000000}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M251"/>
  <sheetViews>
    <sheetView showGridLines="0" zoomScale="85" zoomScaleNormal="85" zoomScaleSheetLayoutView="70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7.4257812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87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121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ROUND(J126,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ROUND((SUM(BE126:BE250)),  2)</f>
        <v>0</v>
      </c>
      <c r="G33" s="33"/>
      <c r="H33" s="33"/>
      <c r="I33" s="108">
        <v>0.21</v>
      </c>
      <c r="J33" s="107">
        <f>ROUND(((SUM(BE126:BE250))*I33),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ROUND((SUM(BF126:BF250)),  2)</f>
        <v>0</v>
      </c>
      <c r="G34" s="33"/>
      <c r="H34" s="33"/>
      <c r="I34" s="108">
        <v>0.15</v>
      </c>
      <c r="J34" s="107">
        <f>ROUND(((SUM(BF126:BF250))*I34),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ROUND((SUM(BG126:BG250)),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ROUND((SUM(BH126:BH250)),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ROUND((SUM(BI126:BI250)),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01 - Demolice spojovacího krčku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J126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J127</f>
        <v>0</v>
      </c>
      <c r="L97" s="127"/>
    </row>
    <row r="98" spans="1:31" s="10" customFormat="1" ht="19.95" customHeight="1">
      <c r="B98" s="132"/>
      <c r="D98" s="133" t="s">
        <v>129</v>
      </c>
      <c r="E98" s="134"/>
      <c r="F98" s="134"/>
      <c r="G98" s="134"/>
      <c r="H98" s="134"/>
      <c r="I98" s="135"/>
      <c r="J98" s="136">
        <f>J128</f>
        <v>0</v>
      </c>
      <c r="L98" s="132"/>
    </row>
    <row r="99" spans="1:31" s="10" customFormat="1" ht="19.95" customHeight="1">
      <c r="B99" s="132"/>
      <c r="D99" s="133" t="s">
        <v>130</v>
      </c>
      <c r="E99" s="134"/>
      <c r="F99" s="134"/>
      <c r="G99" s="134"/>
      <c r="H99" s="134"/>
      <c r="I99" s="135"/>
      <c r="J99" s="136">
        <f>J164</f>
        <v>0</v>
      </c>
      <c r="L99" s="132"/>
    </row>
    <row r="100" spans="1:31" s="10" customFormat="1" ht="19.95" customHeight="1">
      <c r="B100" s="132"/>
      <c r="D100" s="133" t="s">
        <v>131</v>
      </c>
      <c r="E100" s="134"/>
      <c r="F100" s="134"/>
      <c r="G100" s="134"/>
      <c r="H100" s="134"/>
      <c r="I100" s="135"/>
      <c r="J100" s="136">
        <f>J210</f>
        <v>0</v>
      </c>
      <c r="L100" s="132"/>
    </row>
    <row r="101" spans="1:31" s="9" customFormat="1" ht="24.9" customHeight="1">
      <c r="B101" s="127"/>
      <c r="D101" s="128" t="s">
        <v>132</v>
      </c>
      <c r="E101" s="129"/>
      <c r="F101" s="129"/>
      <c r="G101" s="129"/>
      <c r="H101" s="129"/>
      <c r="I101" s="130"/>
      <c r="J101" s="131">
        <f>J219</f>
        <v>0</v>
      </c>
      <c r="L101" s="127"/>
    </row>
    <row r="102" spans="1:31" s="10" customFormat="1" ht="19.95" customHeight="1">
      <c r="B102" s="132"/>
      <c r="D102" s="133" t="s">
        <v>133</v>
      </c>
      <c r="E102" s="134"/>
      <c r="F102" s="134"/>
      <c r="G102" s="134"/>
      <c r="H102" s="134"/>
      <c r="I102" s="135"/>
      <c r="J102" s="136">
        <f>J220</f>
        <v>0</v>
      </c>
      <c r="L102" s="132"/>
    </row>
    <row r="103" spans="1:31" s="10" customFormat="1" ht="19.95" customHeight="1">
      <c r="B103" s="132"/>
      <c r="D103" s="133" t="s">
        <v>134</v>
      </c>
      <c r="E103" s="134"/>
      <c r="F103" s="134"/>
      <c r="G103" s="134"/>
      <c r="H103" s="134"/>
      <c r="I103" s="135"/>
      <c r="J103" s="136">
        <f>J226</f>
        <v>0</v>
      </c>
      <c r="L103" s="132"/>
    </row>
    <row r="104" spans="1:31" s="10" customFormat="1" ht="19.95" customHeight="1">
      <c r="B104" s="132"/>
      <c r="D104" s="133" t="s">
        <v>135</v>
      </c>
      <c r="E104" s="134"/>
      <c r="F104" s="134"/>
      <c r="G104" s="134"/>
      <c r="H104" s="134"/>
      <c r="I104" s="135"/>
      <c r="J104" s="136">
        <f>J235</f>
        <v>0</v>
      </c>
      <c r="L104" s="132"/>
    </row>
    <row r="105" spans="1:31" s="10" customFormat="1" ht="19.95" customHeight="1">
      <c r="B105" s="132"/>
      <c r="D105" s="133" t="s">
        <v>136</v>
      </c>
      <c r="E105" s="134"/>
      <c r="F105" s="134"/>
      <c r="G105" s="134"/>
      <c r="H105" s="134"/>
      <c r="I105" s="135"/>
      <c r="J105" s="136">
        <f>J240</f>
        <v>0</v>
      </c>
      <c r="L105" s="132"/>
    </row>
    <row r="106" spans="1:31" s="10" customFormat="1" ht="19.95" customHeight="1">
      <c r="B106" s="132"/>
      <c r="D106" s="133" t="s">
        <v>137</v>
      </c>
      <c r="E106" s="134"/>
      <c r="F106" s="134"/>
      <c r="G106" s="134"/>
      <c r="H106" s="134"/>
      <c r="I106" s="135"/>
      <c r="J106" s="136">
        <f>J245</f>
        <v>0</v>
      </c>
      <c r="L106" s="132"/>
    </row>
    <row r="107" spans="1:31" s="2" customFormat="1" ht="21.75" customHeight="1">
      <c r="A107" s="33"/>
      <c r="B107" s="34"/>
      <c r="C107" s="33"/>
      <c r="D107" s="33"/>
      <c r="E107" s="33"/>
      <c r="F107" s="33"/>
      <c r="G107" s="33"/>
      <c r="H107" s="33"/>
      <c r="I107" s="97"/>
      <c r="J107" s="33"/>
      <c r="K107" s="33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6.9" customHeight="1">
      <c r="A108" s="33"/>
      <c r="B108" s="48"/>
      <c r="C108" s="49"/>
      <c r="D108" s="49"/>
      <c r="E108" s="49"/>
      <c r="F108" s="49"/>
      <c r="G108" s="49"/>
      <c r="H108" s="49"/>
      <c r="I108" s="121"/>
      <c r="J108" s="49"/>
      <c r="K108" s="49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12" spans="1:31" s="2" customFormat="1" ht="6.9" customHeight="1">
      <c r="A112" s="33"/>
      <c r="B112" s="50"/>
      <c r="C112" s="51"/>
      <c r="D112" s="51"/>
      <c r="E112" s="51"/>
      <c r="F112" s="51"/>
      <c r="G112" s="51"/>
      <c r="H112" s="51"/>
      <c r="I112" s="122"/>
      <c r="J112" s="51"/>
      <c r="K112" s="51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3" s="2" customFormat="1" ht="24.9" customHeight="1">
      <c r="A113" s="33"/>
      <c r="B113" s="34"/>
      <c r="C113" s="22" t="s">
        <v>138</v>
      </c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3" s="2" customFormat="1" ht="6.9" customHeight="1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12" customHeight="1">
      <c r="A115" s="33"/>
      <c r="B115" s="34"/>
      <c r="C115" s="28" t="s">
        <v>16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16.5" customHeight="1">
      <c r="A116" s="33"/>
      <c r="B116" s="34"/>
      <c r="C116" s="33"/>
      <c r="D116" s="33"/>
      <c r="E116" s="271" t="str">
        <f>E7</f>
        <v>Rekonstrukce domu Chopin - objekt B a D</v>
      </c>
      <c r="F116" s="272"/>
      <c r="G116" s="272"/>
      <c r="H116" s="272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2" customHeight="1">
      <c r="A117" s="33"/>
      <c r="B117" s="34"/>
      <c r="C117" s="28" t="s">
        <v>120</v>
      </c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6.5" customHeight="1">
      <c r="A118" s="33"/>
      <c r="B118" s="34"/>
      <c r="C118" s="33"/>
      <c r="D118" s="33"/>
      <c r="E118" s="251" t="str">
        <f>E9</f>
        <v>SO 01 - Demolice spojovacího krčku</v>
      </c>
      <c r="F118" s="273"/>
      <c r="G118" s="273"/>
      <c r="H118" s="273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6.9" customHeight="1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12" customHeight="1">
      <c r="A120" s="33"/>
      <c r="B120" s="34"/>
      <c r="C120" s="28" t="s">
        <v>20</v>
      </c>
      <c r="D120" s="33"/>
      <c r="E120" s="33"/>
      <c r="F120" s="26" t="str">
        <f>F12</f>
        <v>Hlavní tř. 47, 353 01 Mariánské Lázně</v>
      </c>
      <c r="G120" s="33"/>
      <c r="H120" s="33"/>
      <c r="I120" s="98" t="s">
        <v>22</v>
      </c>
      <c r="J120" s="56">
        <f>IF(J12="","",J12)</f>
        <v>0</v>
      </c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6.9" customHeight="1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27.9" customHeight="1">
      <c r="A122" s="33"/>
      <c r="B122" s="34"/>
      <c r="C122" s="28" t="s">
        <v>23</v>
      </c>
      <c r="D122" s="33"/>
      <c r="E122" s="33"/>
      <c r="F122" s="26" t="str">
        <f>E15</f>
        <v>Město Mariánské Lázně</v>
      </c>
      <c r="G122" s="33"/>
      <c r="H122" s="33"/>
      <c r="I122" s="98" t="s">
        <v>31</v>
      </c>
      <c r="J122" s="31" t="str">
        <f>E21</f>
        <v>Ing. arch. Ondřej Tuček</v>
      </c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15.15" customHeight="1">
      <c r="A123" s="33"/>
      <c r="B123" s="34"/>
      <c r="C123" s="28" t="s">
        <v>29</v>
      </c>
      <c r="D123" s="33"/>
      <c r="E123" s="33"/>
      <c r="F123" s="26" t="str">
        <f>IF(E18="","",E18)</f>
        <v>Vyplň údaj</v>
      </c>
      <c r="G123" s="33"/>
      <c r="H123" s="33"/>
      <c r="I123" s="98" t="s">
        <v>35</v>
      </c>
      <c r="J123" s="31" t="str">
        <f>E24</f>
        <v>Vyplň údaj</v>
      </c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10.35" customHeight="1">
      <c r="A124" s="33"/>
      <c r="B124" s="34"/>
      <c r="C124" s="33"/>
      <c r="D124" s="33"/>
      <c r="E124" s="33"/>
      <c r="F124" s="33"/>
      <c r="G124" s="33"/>
      <c r="H124" s="33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11" customFormat="1" ht="29.25" customHeight="1">
      <c r="A125" s="137"/>
      <c r="B125" s="138"/>
      <c r="C125" s="139" t="s">
        <v>139</v>
      </c>
      <c r="D125" s="140" t="s">
        <v>63</v>
      </c>
      <c r="E125" s="140" t="s">
        <v>59</v>
      </c>
      <c r="F125" s="140" t="s">
        <v>60</v>
      </c>
      <c r="G125" s="140" t="s">
        <v>140</v>
      </c>
      <c r="H125" s="140" t="s">
        <v>141</v>
      </c>
      <c r="I125" s="141" t="s">
        <v>142</v>
      </c>
      <c r="J125" s="140" t="s">
        <v>125</v>
      </c>
      <c r="K125" s="142" t="s">
        <v>143</v>
      </c>
      <c r="L125" s="143"/>
      <c r="M125" s="63" t="s">
        <v>1</v>
      </c>
      <c r="N125" s="64" t="s">
        <v>42</v>
      </c>
      <c r="O125" s="64" t="s">
        <v>144</v>
      </c>
      <c r="P125" s="64" t="s">
        <v>145</v>
      </c>
      <c r="Q125" s="64" t="s">
        <v>146</v>
      </c>
      <c r="R125" s="64" t="s">
        <v>147</v>
      </c>
      <c r="S125" s="64" t="s">
        <v>148</v>
      </c>
      <c r="T125" s="65" t="s">
        <v>149</v>
      </c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</row>
    <row r="126" spans="1:63" s="2" customFormat="1" ht="22.8" customHeight="1">
      <c r="A126" s="33"/>
      <c r="B126" s="34"/>
      <c r="C126" s="70" t="s">
        <v>150</v>
      </c>
      <c r="D126" s="33"/>
      <c r="E126" s="33"/>
      <c r="F126" s="33"/>
      <c r="G126" s="33"/>
      <c r="H126" s="33"/>
      <c r="I126" s="97"/>
      <c r="J126" s="144">
        <f>BK126</f>
        <v>0</v>
      </c>
      <c r="K126" s="33"/>
      <c r="L126" s="34"/>
      <c r="M126" s="66"/>
      <c r="N126" s="57"/>
      <c r="O126" s="67"/>
      <c r="P126" s="145">
        <f>P127+P219</f>
        <v>0</v>
      </c>
      <c r="Q126" s="67"/>
      <c r="R126" s="145">
        <f>R127+R219</f>
        <v>0</v>
      </c>
      <c r="S126" s="67"/>
      <c r="T126" s="146">
        <f>T127+T219</f>
        <v>176.38289169999999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T126" s="18" t="s">
        <v>77</v>
      </c>
      <c r="AU126" s="18" t="s">
        <v>127</v>
      </c>
      <c r="BK126" s="147">
        <f>BK127+BK219</f>
        <v>0</v>
      </c>
    </row>
    <row r="127" spans="1:63" s="12" customFormat="1" ht="25.95" customHeight="1">
      <c r="B127" s="148"/>
      <c r="D127" s="149" t="s">
        <v>77</v>
      </c>
      <c r="E127" s="150" t="s">
        <v>151</v>
      </c>
      <c r="F127" s="150" t="s">
        <v>152</v>
      </c>
      <c r="I127" s="151"/>
      <c r="J127" s="152">
        <f>BK127</f>
        <v>0</v>
      </c>
      <c r="L127" s="148"/>
      <c r="M127" s="153"/>
      <c r="N127" s="154"/>
      <c r="O127" s="154"/>
      <c r="P127" s="155">
        <f>P128+P164+P210</f>
        <v>0</v>
      </c>
      <c r="Q127" s="154"/>
      <c r="R127" s="155">
        <f>R128+R164+R210</f>
        <v>0</v>
      </c>
      <c r="S127" s="154"/>
      <c r="T127" s="156">
        <f>T128+T164+T210</f>
        <v>166.10461999999998</v>
      </c>
      <c r="AR127" s="149" t="s">
        <v>86</v>
      </c>
      <c r="AT127" s="157" t="s">
        <v>77</v>
      </c>
      <c r="AU127" s="157" t="s">
        <v>78</v>
      </c>
      <c r="AY127" s="149" t="s">
        <v>153</v>
      </c>
      <c r="BK127" s="158">
        <f>BK128+BK164+BK210</f>
        <v>0</v>
      </c>
    </row>
    <row r="128" spans="1:63" s="12" customFormat="1" ht="22.8" customHeight="1">
      <c r="B128" s="148"/>
      <c r="D128" s="149" t="s">
        <v>77</v>
      </c>
      <c r="E128" s="159" t="s">
        <v>86</v>
      </c>
      <c r="F128" s="159" t="s">
        <v>154</v>
      </c>
      <c r="I128" s="151"/>
      <c r="J128" s="160">
        <f>BK128</f>
        <v>0</v>
      </c>
      <c r="L128" s="148"/>
      <c r="M128" s="153"/>
      <c r="N128" s="154"/>
      <c r="O128" s="154"/>
      <c r="P128" s="155">
        <f>SUM(P129:P163)</f>
        <v>0</v>
      </c>
      <c r="Q128" s="154"/>
      <c r="R128" s="155">
        <f>SUM(R129:R163)</f>
        <v>0</v>
      </c>
      <c r="S128" s="154"/>
      <c r="T128" s="156">
        <f>SUM(T129:T163)</f>
        <v>0</v>
      </c>
      <c r="AR128" s="149" t="s">
        <v>86</v>
      </c>
      <c r="AT128" s="157" t="s">
        <v>77</v>
      </c>
      <c r="AU128" s="157" t="s">
        <v>86</v>
      </c>
      <c r="AY128" s="149" t="s">
        <v>153</v>
      </c>
      <c r="BK128" s="158">
        <f>SUM(BK129:BK163)</f>
        <v>0</v>
      </c>
    </row>
    <row r="129" spans="1:65" s="2" customFormat="1" ht="48" customHeight="1">
      <c r="A129" s="33"/>
      <c r="B129" s="161"/>
      <c r="C129" s="162" t="s">
        <v>86</v>
      </c>
      <c r="D129" s="162" t="s">
        <v>155</v>
      </c>
      <c r="E129" s="163" t="s">
        <v>156</v>
      </c>
      <c r="F129" s="164" t="s">
        <v>157</v>
      </c>
      <c r="G129" s="165" t="s">
        <v>158</v>
      </c>
      <c r="H129" s="166">
        <v>31.08</v>
      </c>
      <c r="I129" s="167"/>
      <c r="J129" s="168">
        <f>ROUND(I129*H129,2)</f>
        <v>0</v>
      </c>
      <c r="K129" s="164" t="s">
        <v>254</v>
      </c>
      <c r="L129" s="34"/>
      <c r="M129" s="169" t="s">
        <v>1</v>
      </c>
      <c r="N129" s="170" t="s">
        <v>43</v>
      </c>
      <c r="O129" s="59"/>
      <c r="P129" s="171">
        <f>O129*H129</f>
        <v>0</v>
      </c>
      <c r="Q129" s="171">
        <v>0</v>
      </c>
      <c r="R129" s="171">
        <f>Q129*H129</f>
        <v>0</v>
      </c>
      <c r="S129" s="171">
        <v>0</v>
      </c>
      <c r="T129" s="172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159</v>
      </c>
      <c r="AT129" s="173" t="s">
        <v>155</v>
      </c>
      <c r="AU129" s="173" t="s">
        <v>88</v>
      </c>
      <c r="AY129" s="18" t="s">
        <v>153</v>
      </c>
      <c r="BE129" s="174">
        <f>IF(N129="základní",J129,0)</f>
        <v>0</v>
      </c>
      <c r="BF129" s="174">
        <f>IF(N129="snížená",J129,0)</f>
        <v>0</v>
      </c>
      <c r="BG129" s="174">
        <f>IF(N129="zákl. přenesená",J129,0)</f>
        <v>0</v>
      </c>
      <c r="BH129" s="174">
        <f>IF(N129="sníž. přenesená",J129,0)</f>
        <v>0</v>
      </c>
      <c r="BI129" s="174">
        <f>IF(N129="nulová",J129,0)</f>
        <v>0</v>
      </c>
      <c r="BJ129" s="18" t="s">
        <v>86</v>
      </c>
      <c r="BK129" s="174">
        <f>ROUND(I129*H129,2)</f>
        <v>0</v>
      </c>
      <c r="BL129" s="18" t="s">
        <v>159</v>
      </c>
      <c r="BM129" s="173" t="s">
        <v>160</v>
      </c>
    </row>
    <row r="130" spans="1:65" s="13" customFormat="1" ht="10.199999999999999">
      <c r="B130" s="175"/>
      <c r="D130" s="176" t="s">
        <v>161</v>
      </c>
      <c r="E130" s="177" t="s">
        <v>1</v>
      </c>
      <c r="F130" s="178" t="s">
        <v>162</v>
      </c>
      <c r="H130" s="177" t="s">
        <v>1</v>
      </c>
      <c r="I130" s="179"/>
      <c r="L130" s="175"/>
      <c r="M130" s="180"/>
      <c r="N130" s="181"/>
      <c r="O130" s="181"/>
      <c r="P130" s="181"/>
      <c r="Q130" s="181"/>
      <c r="R130" s="181"/>
      <c r="S130" s="181"/>
      <c r="T130" s="182"/>
      <c r="AT130" s="177" t="s">
        <v>161</v>
      </c>
      <c r="AU130" s="177" t="s">
        <v>88</v>
      </c>
      <c r="AV130" s="13" t="s">
        <v>86</v>
      </c>
      <c r="AW130" s="13" t="s">
        <v>34</v>
      </c>
      <c r="AX130" s="13" t="s">
        <v>78</v>
      </c>
      <c r="AY130" s="177" t="s">
        <v>153</v>
      </c>
    </row>
    <row r="131" spans="1:65" s="14" customFormat="1" ht="10.199999999999999">
      <c r="B131" s="183"/>
      <c r="D131" s="176" t="s">
        <v>161</v>
      </c>
      <c r="E131" s="184" t="s">
        <v>1</v>
      </c>
      <c r="F131" s="185" t="s">
        <v>163</v>
      </c>
      <c r="H131" s="186">
        <v>27.95</v>
      </c>
      <c r="I131" s="187"/>
      <c r="L131" s="183"/>
      <c r="M131" s="188"/>
      <c r="N131" s="189"/>
      <c r="O131" s="189"/>
      <c r="P131" s="189"/>
      <c r="Q131" s="189"/>
      <c r="R131" s="189"/>
      <c r="S131" s="189"/>
      <c r="T131" s="190"/>
      <c r="AT131" s="184" t="s">
        <v>161</v>
      </c>
      <c r="AU131" s="184" t="s">
        <v>88</v>
      </c>
      <c r="AV131" s="14" t="s">
        <v>88</v>
      </c>
      <c r="AW131" s="14" t="s">
        <v>34</v>
      </c>
      <c r="AX131" s="14" t="s">
        <v>78</v>
      </c>
      <c r="AY131" s="184" t="s">
        <v>153</v>
      </c>
    </row>
    <row r="132" spans="1:65" s="14" customFormat="1" ht="10.199999999999999">
      <c r="B132" s="183"/>
      <c r="D132" s="176" t="s">
        <v>161</v>
      </c>
      <c r="E132" s="184" t="s">
        <v>1</v>
      </c>
      <c r="F132" s="185" t="s">
        <v>164</v>
      </c>
      <c r="H132" s="186">
        <v>3.13</v>
      </c>
      <c r="I132" s="187"/>
      <c r="L132" s="183"/>
      <c r="M132" s="188"/>
      <c r="N132" s="189"/>
      <c r="O132" s="189"/>
      <c r="P132" s="189"/>
      <c r="Q132" s="189"/>
      <c r="R132" s="189"/>
      <c r="S132" s="189"/>
      <c r="T132" s="190"/>
      <c r="AT132" s="184" t="s">
        <v>161</v>
      </c>
      <c r="AU132" s="184" t="s">
        <v>88</v>
      </c>
      <c r="AV132" s="14" t="s">
        <v>88</v>
      </c>
      <c r="AW132" s="14" t="s">
        <v>34</v>
      </c>
      <c r="AX132" s="14" t="s">
        <v>78</v>
      </c>
      <c r="AY132" s="184" t="s">
        <v>153</v>
      </c>
    </row>
    <row r="133" spans="1:65" s="15" customFormat="1" ht="10.199999999999999">
      <c r="B133" s="191"/>
      <c r="D133" s="176" t="s">
        <v>161</v>
      </c>
      <c r="E133" s="192" t="s">
        <v>1</v>
      </c>
      <c r="F133" s="193" t="s">
        <v>165</v>
      </c>
      <c r="H133" s="194">
        <v>31.08</v>
      </c>
      <c r="I133" s="195"/>
      <c r="L133" s="191"/>
      <c r="M133" s="196"/>
      <c r="N133" s="197"/>
      <c r="O133" s="197"/>
      <c r="P133" s="197"/>
      <c r="Q133" s="197"/>
      <c r="R133" s="197"/>
      <c r="S133" s="197"/>
      <c r="T133" s="198"/>
      <c r="AT133" s="192" t="s">
        <v>161</v>
      </c>
      <c r="AU133" s="192" t="s">
        <v>88</v>
      </c>
      <c r="AV133" s="15" t="s">
        <v>159</v>
      </c>
      <c r="AW133" s="15" t="s">
        <v>34</v>
      </c>
      <c r="AX133" s="15" t="s">
        <v>86</v>
      </c>
      <c r="AY133" s="192" t="s">
        <v>153</v>
      </c>
    </row>
    <row r="134" spans="1:65" s="2" customFormat="1" ht="60" customHeight="1">
      <c r="A134" s="33"/>
      <c r="B134" s="161"/>
      <c r="C134" s="162" t="s">
        <v>88</v>
      </c>
      <c r="D134" s="162" t="s">
        <v>155</v>
      </c>
      <c r="E134" s="163" t="s">
        <v>166</v>
      </c>
      <c r="F134" s="164" t="s">
        <v>167</v>
      </c>
      <c r="G134" s="165" t="s">
        <v>158</v>
      </c>
      <c r="H134" s="166">
        <v>31.08</v>
      </c>
      <c r="I134" s="167"/>
      <c r="J134" s="168">
        <f>ROUND(I134*H134,2)</f>
        <v>0</v>
      </c>
      <c r="K134" s="164" t="s">
        <v>254</v>
      </c>
      <c r="L134" s="34"/>
      <c r="M134" s="169" t="s">
        <v>1</v>
      </c>
      <c r="N134" s="170" t="s">
        <v>43</v>
      </c>
      <c r="O134" s="59"/>
      <c r="P134" s="171">
        <f>O134*H134</f>
        <v>0</v>
      </c>
      <c r="Q134" s="171">
        <v>0</v>
      </c>
      <c r="R134" s="171">
        <f>Q134*H134</f>
        <v>0</v>
      </c>
      <c r="S134" s="171">
        <v>0</v>
      </c>
      <c r="T134" s="172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159</v>
      </c>
      <c r="AT134" s="173" t="s">
        <v>155</v>
      </c>
      <c r="AU134" s="173" t="s">
        <v>88</v>
      </c>
      <c r="AY134" s="18" t="s">
        <v>153</v>
      </c>
      <c r="BE134" s="174">
        <f>IF(N134="základní",J134,0)</f>
        <v>0</v>
      </c>
      <c r="BF134" s="174">
        <f>IF(N134="snížená",J134,0)</f>
        <v>0</v>
      </c>
      <c r="BG134" s="174">
        <f>IF(N134="zákl. přenesená",J134,0)</f>
        <v>0</v>
      </c>
      <c r="BH134" s="174">
        <f>IF(N134="sníž. přenesená",J134,0)</f>
        <v>0</v>
      </c>
      <c r="BI134" s="174">
        <f>IF(N134="nulová",J134,0)</f>
        <v>0</v>
      </c>
      <c r="BJ134" s="18" t="s">
        <v>86</v>
      </c>
      <c r="BK134" s="174">
        <f>ROUND(I134*H134,2)</f>
        <v>0</v>
      </c>
      <c r="BL134" s="18" t="s">
        <v>159</v>
      </c>
      <c r="BM134" s="173" t="s">
        <v>168</v>
      </c>
    </row>
    <row r="135" spans="1:65" s="13" customFormat="1" ht="10.199999999999999">
      <c r="B135" s="175"/>
      <c r="D135" s="176" t="s">
        <v>161</v>
      </c>
      <c r="E135" s="177" t="s">
        <v>1</v>
      </c>
      <c r="F135" s="178" t="s">
        <v>162</v>
      </c>
      <c r="H135" s="177" t="s">
        <v>1</v>
      </c>
      <c r="I135" s="179"/>
      <c r="L135" s="175"/>
      <c r="M135" s="180"/>
      <c r="N135" s="181"/>
      <c r="O135" s="181"/>
      <c r="P135" s="181"/>
      <c r="Q135" s="181"/>
      <c r="R135" s="181"/>
      <c r="S135" s="181"/>
      <c r="T135" s="182"/>
      <c r="AT135" s="177" t="s">
        <v>161</v>
      </c>
      <c r="AU135" s="177" t="s">
        <v>88</v>
      </c>
      <c r="AV135" s="13" t="s">
        <v>86</v>
      </c>
      <c r="AW135" s="13" t="s">
        <v>34</v>
      </c>
      <c r="AX135" s="13" t="s">
        <v>78</v>
      </c>
      <c r="AY135" s="177" t="s">
        <v>153</v>
      </c>
    </row>
    <row r="136" spans="1:65" s="14" customFormat="1" ht="10.199999999999999">
      <c r="B136" s="183"/>
      <c r="D136" s="176" t="s">
        <v>161</v>
      </c>
      <c r="E136" s="184" t="s">
        <v>1</v>
      </c>
      <c r="F136" s="185" t="s">
        <v>163</v>
      </c>
      <c r="H136" s="186">
        <v>27.95</v>
      </c>
      <c r="I136" s="187"/>
      <c r="L136" s="183"/>
      <c r="M136" s="188"/>
      <c r="N136" s="189"/>
      <c r="O136" s="189"/>
      <c r="P136" s="189"/>
      <c r="Q136" s="189"/>
      <c r="R136" s="189"/>
      <c r="S136" s="189"/>
      <c r="T136" s="190"/>
      <c r="AT136" s="184" t="s">
        <v>161</v>
      </c>
      <c r="AU136" s="184" t="s">
        <v>88</v>
      </c>
      <c r="AV136" s="14" t="s">
        <v>88</v>
      </c>
      <c r="AW136" s="14" t="s">
        <v>34</v>
      </c>
      <c r="AX136" s="14" t="s">
        <v>78</v>
      </c>
      <c r="AY136" s="184" t="s">
        <v>153</v>
      </c>
    </row>
    <row r="137" spans="1:65" s="14" customFormat="1" ht="10.199999999999999">
      <c r="B137" s="183"/>
      <c r="D137" s="176" t="s">
        <v>161</v>
      </c>
      <c r="E137" s="184" t="s">
        <v>1</v>
      </c>
      <c r="F137" s="185" t="s">
        <v>164</v>
      </c>
      <c r="H137" s="186">
        <v>3.13</v>
      </c>
      <c r="I137" s="187"/>
      <c r="L137" s="183"/>
      <c r="M137" s="188"/>
      <c r="N137" s="189"/>
      <c r="O137" s="189"/>
      <c r="P137" s="189"/>
      <c r="Q137" s="189"/>
      <c r="R137" s="189"/>
      <c r="S137" s="189"/>
      <c r="T137" s="190"/>
      <c r="AT137" s="184" t="s">
        <v>161</v>
      </c>
      <c r="AU137" s="184" t="s">
        <v>88</v>
      </c>
      <c r="AV137" s="14" t="s">
        <v>88</v>
      </c>
      <c r="AW137" s="14" t="s">
        <v>34</v>
      </c>
      <c r="AX137" s="14" t="s">
        <v>78</v>
      </c>
      <c r="AY137" s="184" t="s">
        <v>153</v>
      </c>
    </row>
    <row r="138" spans="1:65" s="15" customFormat="1" ht="10.199999999999999">
      <c r="B138" s="191"/>
      <c r="D138" s="176" t="s">
        <v>161</v>
      </c>
      <c r="E138" s="192" t="s">
        <v>1</v>
      </c>
      <c r="F138" s="193" t="s">
        <v>165</v>
      </c>
      <c r="H138" s="194">
        <v>31.08</v>
      </c>
      <c r="I138" s="195"/>
      <c r="L138" s="191"/>
      <c r="M138" s="196"/>
      <c r="N138" s="197"/>
      <c r="O138" s="197"/>
      <c r="P138" s="197"/>
      <c r="Q138" s="197"/>
      <c r="R138" s="197"/>
      <c r="S138" s="197"/>
      <c r="T138" s="198"/>
      <c r="AT138" s="192" t="s">
        <v>161</v>
      </c>
      <c r="AU138" s="192" t="s">
        <v>88</v>
      </c>
      <c r="AV138" s="15" t="s">
        <v>159</v>
      </c>
      <c r="AW138" s="15" t="s">
        <v>34</v>
      </c>
      <c r="AX138" s="15" t="s">
        <v>86</v>
      </c>
      <c r="AY138" s="192" t="s">
        <v>153</v>
      </c>
    </row>
    <row r="139" spans="1:65" s="2" customFormat="1" ht="60" customHeight="1">
      <c r="A139" s="33"/>
      <c r="B139" s="161"/>
      <c r="C139" s="162" t="s">
        <v>169</v>
      </c>
      <c r="D139" s="162" t="s">
        <v>155</v>
      </c>
      <c r="E139" s="163" t="s">
        <v>170</v>
      </c>
      <c r="F139" s="164" t="s">
        <v>171</v>
      </c>
      <c r="G139" s="165" t="s">
        <v>158</v>
      </c>
      <c r="H139" s="166">
        <v>31.08</v>
      </c>
      <c r="I139" s="167"/>
      <c r="J139" s="168">
        <f>ROUND(I139*H139,2)</f>
        <v>0</v>
      </c>
      <c r="K139" s="164" t="s">
        <v>254</v>
      </c>
      <c r="L139" s="34"/>
      <c r="M139" s="169" t="s">
        <v>1</v>
      </c>
      <c r="N139" s="170" t="s">
        <v>43</v>
      </c>
      <c r="O139" s="59"/>
      <c r="P139" s="171">
        <f>O139*H139</f>
        <v>0</v>
      </c>
      <c r="Q139" s="171">
        <v>0</v>
      </c>
      <c r="R139" s="171">
        <f>Q139*H139</f>
        <v>0</v>
      </c>
      <c r="S139" s="171">
        <v>0</v>
      </c>
      <c r="T139" s="172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159</v>
      </c>
      <c r="AT139" s="173" t="s">
        <v>155</v>
      </c>
      <c r="AU139" s="173" t="s">
        <v>88</v>
      </c>
      <c r="AY139" s="18" t="s">
        <v>153</v>
      </c>
      <c r="BE139" s="174">
        <f>IF(N139="základní",J139,0)</f>
        <v>0</v>
      </c>
      <c r="BF139" s="174">
        <f>IF(N139="snížená",J139,0)</f>
        <v>0</v>
      </c>
      <c r="BG139" s="174">
        <f>IF(N139="zákl. přenesená",J139,0)</f>
        <v>0</v>
      </c>
      <c r="BH139" s="174">
        <f>IF(N139="sníž. přenesená",J139,0)</f>
        <v>0</v>
      </c>
      <c r="BI139" s="174">
        <f>IF(N139="nulová",J139,0)</f>
        <v>0</v>
      </c>
      <c r="BJ139" s="18" t="s">
        <v>86</v>
      </c>
      <c r="BK139" s="174">
        <f>ROUND(I139*H139,2)</f>
        <v>0</v>
      </c>
      <c r="BL139" s="18" t="s">
        <v>159</v>
      </c>
      <c r="BM139" s="173" t="s">
        <v>172</v>
      </c>
    </row>
    <row r="140" spans="1:65" s="13" customFormat="1" ht="10.199999999999999">
      <c r="B140" s="175"/>
      <c r="D140" s="176" t="s">
        <v>161</v>
      </c>
      <c r="E140" s="177" t="s">
        <v>1</v>
      </c>
      <c r="F140" s="178" t="s">
        <v>162</v>
      </c>
      <c r="H140" s="177" t="s">
        <v>1</v>
      </c>
      <c r="I140" s="179"/>
      <c r="L140" s="175"/>
      <c r="M140" s="180"/>
      <c r="N140" s="181"/>
      <c r="O140" s="181"/>
      <c r="P140" s="181"/>
      <c r="Q140" s="181"/>
      <c r="R140" s="181"/>
      <c r="S140" s="181"/>
      <c r="T140" s="182"/>
      <c r="AT140" s="177" t="s">
        <v>161</v>
      </c>
      <c r="AU140" s="177" t="s">
        <v>88</v>
      </c>
      <c r="AV140" s="13" t="s">
        <v>86</v>
      </c>
      <c r="AW140" s="13" t="s">
        <v>34</v>
      </c>
      <c r="AX140" s="13" t="s">
        <v>78</v>
      </c>
      <c r="AY140" s="177" t="s">
        <v>153</v>
      </c>
    </row>
    <row r="141" spans="1:65" s="14" customFormat="1" ht="10.199999999999999">
      <c r="B141" s="183"/>
      <c r="D141" s="176" t="s">
        <v>161</v>
      </c>
      <c r="E141" s="184" t="s">
        <v>1</v>
      </c>
      <c r="F141" s="185" t="s">
        <v>163</v>
      </c>
      <c r="H141" s="186">
        <v>27.95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161</v>
      </c>
      <c r="AU141" s="184" t="s">
        <v>88</v>
      </c>
      <c r="AV141" s="14" t="s">
        <v>88</v>
      </c>
      <c r="AW141" s="14" t="s">
        <v>34</v>
      </c>
      <c r="AX141" s="14" t="s">
        <v>78</v>
      </c>
      <c r="AY141" s="184" t="s">
        <v>153</v>
      </c>
    </row>
    <row r="142" spans="1:65" s="14" customFormat="1" ht="10.199999999999999">
      <c r="B142" s="183"/>
      <c r="D142" s="176" t="s">
        <v>161</v>
      </c>
      <c r="E142" s="184" t="s">
        <v>1</v>
      </c>
      <c r="F142" s="185" t="s">
        <v>164</v>
      </c>
      <c r="H142" s="186">
        <v>3.13</v>
      </c>
      <c r="I142" s="187"/>
      <c r="L142" s="183"/>
      <c r="M142" s="188"/>
      <c r="N142" s="189"/>
      <c r="O142" s="189"/>
      <c r="P142" s="189"/>
      <c r="Q142" s="189"/>
      <c r="R142" s="189"/>
      <c r="S142" s="189"/>
      <c r="T142" s="190"/>
      <c r="AT142" s="184" t="s">
        <v>161</v>
      </c>
      <c r="AU142" s="184" t="s">
        <v>88</v>
      </c>
      <c r="AV142" s="14" t="s">
        <v>88</v>
      </c>
      <c r="AW142" s="14" t="s">
        <v>34</v>
      </c>
      <c r="AX142" s="14" t="s">
        <v>78</v>
      </c>
      <c r="AY142" s="184" t="s">
        <v>153</v>
      </c>
    </row>
    <row r="143" spans="1:65" s="15" customFormat="1" ht="10.199999999999999">
      <c r="B143" s="191"/>
      <c r="D143" s="176" t="s">
        <v>161</v>
      </c>
      <c r="E143" s="192" t="s">
        <v>1</v>
      </c>
      <c r="F143" s="193" t="s">
        <v>165</v>
      </c>
      <c r="H143" s="194">
        <v>31.08</v>
      </c>
      <c r="I143" s="195"/>
      <c r="L143" s="191"/>
      <c r="M143" s="196"/>
      <c r="N143" s="197"/>
      <c r="O143" s="197"/>
      <c r="P143" s="197"/>
      <c r="Q143" s="197"/>
      <c r="R143" s="197"/>
      <c r="S143" s="197"/>
      <c r="T143" s="198"/>
      <c r="AT143" s="192" t="s">
        <v>161</v>
      </c>
      <c r="AU143" s="192" t="s">
        <v>88</v>
      </c>
      <c r="AV143" s="15" t="s">
        <v>159</v>
      </c>
      <c r="AW143" s="15" t="s">
        <v>34</v>
      </c>
      <c r="AX143" s="15" t="s">
        <v>86</v>
      </c>
      <c r="AY143" s="192" t="s">
        <v>153</v>
      </c>
    </row>
    <row r="144" spans="1:65" s="2" customFormat="1" ht="60" customHeight="1">
      <c r="A144" s="33"/>
      <c r="B144" s="161"/>
      <c r="C144" s="162" t="s">
        <v>159</v>
      </c>
      <c r="D144" s="162" t="s">
        <v>155</v>
      </c>
      <c r="E144" s="163" t="s">
        <v>173</v>
      </c>
      <c r="F144" s="164" t="s">
        <v>174</v>
      </c>
      <c r="G144" s="165" t="s">
        <v>158</v>
      </c>
      <c r="H144" s="166">
        <v>466.2</v>
      </c>
      <c r="I144" s="167"/>
      <c r="J144" s="168">
        <f>ROUND(I144*H144,2)</f>
        <v>0</v>
      </c>
      <c r="K144" s="164" t="s">
        <v>254</v>
      </c>
      <c r="L144" s="34"/>
      <c r="M144" s="169" t="s">
        <v>1</v>
      </c>
      <c r="N144" s="170" t="s">
        <v>43</v>
      </c>
      <c r="O144" s="59"/>
      <c r="P144" s="171">
        <f>O144*H144</f>
        <v>0</v>
      </c>
      <c r="Q144" s="171">
        <v>0</v>
      </c>
      <c r="R144" s="171">
        <f>Q144*H144</f>
        <v>0</v>
      </c>
      <c r="S144" s="171">
        <v>0</v>
      </c>
      <c r="T144" s="172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159</v>
      </c>
      <c r="AT144" s="173" t="s">
        <v>155</v>
      </c>
      <c r="AU144" s="173" t="s">
        <v>88</v>
      </c>
      <c r="AY144" s="18" t="s">
        <v>153</v>
      </c>
      <c r="BE144" s="174">
        <f>IF(N144="základní",J144,0)</f>
        <v>0</v>
      </c>
      <c r="BF144" s="174">
        <f>IF(N144="snížená",J144,0)</f>
        <v>0</v>
      </c>
      <c r="BG144" s="174">
        <f>IF(N144="zákl. přenesená",J144,0)</f>
        <v>0</v>
      </c>
      <c r="BH144" s="174">
        <f>IF(N144="sníž. přenesená",J144,0)</f>
        <v>0</v>
      </c>
      <c r="BI144" s="174">
        <f>IF(N144="nulová",J144,0)</f>
        <v>0</v>
      </c>
      <c r="BJ144" s="18" t="s">
        <v>86</v>
      </c>
      <c r="BK144" s="174">
        <f>ROUND(I144*H144,2)</f>
        <v>0</v>
      </c>
      <c r="BL144" s="18" t="s">
        <v>159</v>
      </c>
      <c r="BM144" s="173" t="s">
        <v>175</v>
      </c>
    </row>
    <row r="145" spans="1:65" s="13" customFormat="1" ht="10.199999999999999">
      <c r="B145" s="175"/>
      <c r="D145" s="176" t="s">
        <v>161</v>
      </c>
      <c r="E145" s="177" t="s">
        <v>1</v>
      </c>
      <c r="F145" s="178" t="s">
        <v>162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161</v>
      </c>
      <c r="AU145" s="177" t="s">
        <v>88</v>
      </c>
      <c r="AV145" s="13" t="s">
        <v>86</v>
      </c>
      <c r="AW145" s="13" t="s">
        <v>34</v>
      </c>
      <c r="AX145" s="13" t="s">
        <v>78</v>
      </c>
      <c r="AY145" s="177" t="s">
        <v>153</v>
      </c>
    </row>
    <row r="146" spans="1:65" s="14" customFormat="1" ht="10.199999999999999">
      <c r="B146" s="183"/>
      <c r="D146" s="176" t="s">
        <v>161</v>
      </c>
      <c r="E146" s="184" t="s">
        <v>1</v>
      </c>
      <c r="F146" s="185" t="s">
        <v>176</v>
      </c>
      <c r="H146" s="186">
        <v>419.25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161</v>
      </c>
      <c r="AU146" s="184" t="s">
        <v>88</v>
      </c>
      <c r="AV146" s="14" t="s">
        <v>88</v>
      </c>
      <c r="AW146" s="14" t="s">
        <v>34</v>
      </c>
      <c r="AX146" s="14" t="s">
        <v>78</v>
      </c>
      <c r="AY146" s="184" t="s">
        <v>153</v>
      </c>
    </row>
    <row r="147" spans="1:65" s="14" customFormat="1" ht="10.199999999999999">
      <c r="B147" s="183"/>
      <c r="D147" s="176" t="s">
        <v>161</v>
      </c>
      <c r="E147" s="184" t="s">
        <v>1</v>
      </c>
      <c r="F147" s="185" t="s">
        <v>177</v>
      </c>
      <c r="H147" s="186">
        <v>46.95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161</v>
      </c>
      <c r="AU147" s="184" t="s">
        <v>88</v>
      </c>
      <c r="AV147" s="14" t="s">
        <v>88</v>
      </c>
      <c r="AW147" s="14" t="s">
        <v>34</v>
      </c>
      <c r="AX147" s="14" t="s">
        <v>78</v>
      </c>
      <c r="AY147" s="184" t="s">
        <v>153</v>
      </c>
    </row>
    <row r="148" spans="1:65" s="15" customFormat="1" ht="10.199999999999999">
      <c r="B148" s="191"/>
      <c r="D148" s="176" t="s">
        <v>161</v>
      </c>
      <c r="E148" s="192" t="s">
        <v>1</v>
      </c>
      <c r="F148" s="193" t="s">
        <v>165</v>
      </c>
      <c r="H148" s="194">
        <v>466.2</v>
      </c>
      <c r="I148" s="195"/>
      <c r="L148" s="191"/>
      <c r="M148" s="196"/>
      <c r="N148" s="197"/>
      <c r="O148" s="197"/>
      <c r="P148" s="197"/>
      <c r="Q148" s="197"/>
      <c r="R148" s="197"/>
      <c r="S148" s="197"/>
      <c r="T148" s="198"/>
      <c r="AT148" s="192" t="s">
        <v>161</v>
      </c>
      <c r="AU148" s="192" t="s">
        <v>88</v>
      </c>
      <c r="AV148" s="15" t="s">
        <v>159</v>
      </c>
      <c r="AW148" s="15" t="s">
        <v>34</v>
      </c>
      <c r="AX148" s="15" t="s">
        <v>86</v>
      </c>
      <c r="AY148" s="192" t="s">
        <v>153</v>
      </c>
    </row>
    <row r="149" spans="1:65" s="2" customFormat="1" ht="36" customHeight="1">
      <c r="A149" s="33"/>
      <c r="B149" s="161"/>
      <c r="C149" s="162" t="s">
        <v>178</v>
      </c>
      <c r="D149" s="162" t="s">
        <v>155</v>
      </c>
      <c r="E149" s="163" t="s">
        <v>179</v>
      </c>
      <c r="F149" s="164" t="s">
        <v>180</v>
      </c>
      <c r="G149" s="165" t="s">
        <v>158</v>
      </c>
      <c r="H149" s="166">
        <v>31.08</v>
      </c>
      <c r="I149" s="167"/>
      <c r="J149" s="168">
        <f>ROUND(I149*H149,2)</f>
        <v>0</v>
      </c>
      <c r="K149" s="164" t="s">
        <v>254</v>
      </c>
      <c r="L149" s="34"/>
      <c r="M149" s="169" t="s">
        <v>1</v>
      </c>
      <c r="N149" s="170" t="s">
        <v>43</v>
      </c>
      <c r="O149" s="59"/>
      <c r="P149" s="171">
        <f>O149*H149</f>
        <v>0</v>
      </c>
      <c r="Q149" s="171">
        <v>0</v>
      </c>
      <c r="R149" s="171">
        <f>Q149*H149</f>
        <v>0</v>
      </c>
      <c r="S149" s="171">
        <v>0</v>
      </c>
      <c r="T149" s="172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159</v>
      </c>
      <c r="AT149" s="173" t="s">
        <v>155</v>
      </c>
      <c r="AU149" s="173" t="s">
        <v>88</v>
      </c>
      <c r="AY149" s="18" t="s">
        <v>153</v>
      </c>
      <c r="BE149" s="174">
        <f>IF(N149="základní",J149,0)</f>
        <v>0</v>
      </c>
      <c r="BF149" s="174">
        <f>IF(N149="snížená",J149,0)</f>
        <v>0</v>
      </c>
      <c r="BG149" s="174">
        <f>IF(N149="zákl. přenesená",J149,0)</f>
        <v>0</v>
      </c>
      <c r="BH149" s="174">
        <f>IF(N149="sníž. přenesená",J149,0)</f>
        <v>0</v>
      </c>
      <c r="BI149" s="174">
        <f>IF(N149="nulová",J149,0)</f>
        <v>0</v>
      </c>
      <c r="BJ149" s="18" t="s">
        <v>86</v>
      </c>
      <c r="BK149" s="174">
        <f>ROUND(I149*H149,2)</f>
        <v>0</v>
      </c>
      <c r="BL149" s="18" t="s">
        <v>159</v>
      </c>
      <c r="BM149" s="173" t="s">
        <v>181</v>
      </c>
    </row>
    <row r="150" spans="1:65" s="13" customFormat="1" ht="10.199999999999999">
      <c r="B150" s="175"/>
      <c r="D150" s="176" t="s">
        <v>161</v>
      </c>
      <c r="E150" s="177" t="s">
        <v>1</v>
      </c>
      <c r="F150" s="178" t="s">
        <v>162</v>
      </c>
      <c r="H150" s="177" t="s">
        <v>1</v>
      </c>
      <c r="I150" s="179"/>
      <c r="L150" s="175"/>
      <c r="M150" s="180"/>
      <c r="N150" s="181"/>
      <c r="O150" s="181"/>
      <c r="P150" s="181"/>
      <c r="Q150" s="181"/>
      <c r="R150" s="181"/>
      <c r="S150" s="181"/>
      <c r="T150" s="182"/>
      <c r="AT150" s="177" t="s">
        <v>161</v>
      </c>
      <c r="AU150" s="177" t="s">
        <v>88</v>
      </c>
      <c r="AV150" s="13" t="s">
        <v>86</v>
      </c>
      <c r="AW150" s="13" t="s">
        <v>34</v>
      </c>
      <c r="AX150" s="13" t="s">
        <v>78</v>
      </c>
      <c r="AY150" s="177" t="s">
        <v>153</v>
      </c>
    </row>
    <row r="151" spans="1:65" s="14" customFormat="1" ht="10.199999999999999">
      <c r="B151" s="183"/>
      <c r="D151" s="176" t="s">
        <v>161</v>
      </c>
      <c r="E151" s="184" t="s">
        <v>1</v>
      </c>
      <c r="F151" s="185" t="s">
        <v>163</v>
      </c>
      <c r="H151" s="186">
        <v>27.95</v>
      </c>
      <c r="I151" s="187"/>
      <c r="L151" s="183"/>
      <c r="M151" s="188"/>
      <c r="N151" s="189"/>
      <c r="O151" s="189"/>
      <c r="P151" s="189"/>
      <c r="Q151" s="189"/>
      <c r="R151" s="189"/>
      <c r="S151" s="189"/>
      <c r="T151" s="190"/>
      <c r="AT151" s="184" t="s">
        <v>161</v>
      </c>
      <c r="AU151" s="184" t="s">
        <v>88</v>
      </c>
      <c r="AV151" s="14" t="s">
        <v>88</v>
      </c>
      <c r="AW151" s="14" t="s">
        <v>34</v>
      </c>
      <c r="AX151" s="14" t="s">
        <v>78</v>
      </c>
      <c r="AY151" s="184" t="s">
        <v>153</v>
      </c>
    </row>
    <row r="152" spans="1:65" s="14" customFormat="1" ht="10.199999999999999">
      <c r="B152" s="183"/>
      <c r="D152" s="176" t="s">
        <v>161</v>
      </c>
      <c r="E152" s="184" t="s">
        <v>1</v>
      </c>
      <c r="F152" s="185" t="s">
        <v>164</v>
      </c>
      <c r="H152" s="186">
        <v>3.13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161</v>
      </c>
      <c r="AU152" s="184" t="s">
        <v>88</v>
      </c>
      <c r="AV152" s="14" t="s">
        <v>88</v>
      </c>
      <c r="AW152" s="14" t="s">
        <v>34</v>
      </c>
      <c r="AX152" s="14" t="s">
        <v>78</v>
      </c>
      <c r="AY152" s="184" t="s">
        <v>153</v>
      </c>
    </row>
    <row r="153" spans="1:65" s="15" customFormat="1" ht="10.199999999999999">
      <c r="B153" s="191"/>
      <c r="D153" s="176" t="s">
        <v>161</v>
      </c>
      <c r="E153" s="192" t="s">
        <v>1</v>
      </c>
      <c r="F153" s="193" t="s">
        <v>165</v>
      </c>
      <c r="H153" s="194">
        <v>31.08</v>
      </c>
      <c r="I153" s="195"/>
      <c r="L153" s="191"/>
      <c r="M153" s="196"/>
      <c r="N153" s="197"/>
      <c r="O153" s="197"/>
      <c r="P153" s="197"/>
      <c r="Q153" s="197"/>
      <c r="R153" s="197"/>
      <c r="S153" s="197"/>
      <c r="T153" s="198"/>
      <c r="AT153" s="192" t="s">
        <v>161</v>
      </c>
      <c r="AU153" s="192" t="s">
        <v>88</v>
      </c>
      <c r="AV153" s="15" t="s">
        <v>159</v>
      </c>
      <c r="AW153" s="15" t="s">
        <v>34</v>
      </c>
      <c r="AX153" s="15" t="s">
        <v>86</v>
      </c>
      <c r="AY153" s="192" t="s">
        <v>153</v>
      </c>
    </row>
    <row r="154" spans="1:65" s="2" customFormat="1" ht="16.5" customHeight="1">
      <c r="A154" s="33"/>
      <c r="B154" s="161"/>
      <c r="C154" s="162" t="s">
        <v>182</v>
      </c>
      <c r="D154" s="162" t="s">
        <v>155</v>
      </c>
      <c r="E154" s="163" t="s">
        <v>183</v>
      </c>
      <c r="F154" s="164" t="s">
        <v>184</v>
      </c>
      <c r="G154" s="165" t="s">
        <v>158</v>
      </c>
      <c r="H154" s="166">
        <v>31.08</v>
      </c>
      <c r="I154" s="167"/>
      <c r="J154" s="168">
        <f>ROUND(I154*H154,2)</f>
        <v>0</v>
      </c>
      <c r="K154" s="164" t="s">
        <v>254</v>
      </c>
      <c r="L154" s="34"/>
      <c r="M154" s="169" t="s">
        <v>1</v>
      </c>
      <c r="N154" s="170" t="s">
        <v>43</v>
      </c>
      <c r="O154" s="59"/>
      <c r="P154" s="171">
        <f>O154*H154</f>
        <v>0</v>
      </c>
      <c r="Q154" s="171">
        <v>0</v>
      </c>
      <c r="R154" s="171">
        <f>Q154*H154</f>
        <v>0</v>
      </c>
      <c r="S154" s="171">
        <v>0</v>
      </c>
      <c r="T154" s="172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159</v>
      </c>
      <c r="AT154" s="173" t="s">
        <v>155</v>
      </c>
      <c r="AU154" s="173" t="s">
        <v>88</v>
      </c>
      <c r="AY154" s="18" t="s">
        <v>153</v>
      </c>
      <c r="BE154" s="174">
        <f>IF(N154="základní",J154,0)</f>
        <v>0</v>
      </c>
      <c r="BF154" s="174">
        <f>IF(N154="snížená",J154,0)</f>
        <v>0</v>
      </c>
      <c r="BG154" s="174">
        <f>IF(N154="zákl. přenesená",J154,0)</f>
        <v>0</v>
      </c>
      <c r="BH154" s="174">
        <f>IF(N154="sníž. přenesená",J154,0)</f>
        <v>0</v>
      </c>
      <c r="BI154" s="174">
        <f>IF(N154="nulová",J154,0)</f>
        <v>0</v>
      </c>
      <c r="BJ154" s="18" t="s">
        <v>86</v>
      </c>
      <c r="BK154" s="174">
        <f>ROUND(I154*H154,2)</f>
        <v>0</v>
      </c>
      <c r="BL154" s="18" t="s">
        <v>159</v>
      </c>
      <c r="BM154" s="173" t="s">
        <v>185</v>
      </c>
    </row>
    <row r="155" spans="1:65" s="13" customFormat="1" ht="10.199999999999999">
      <c r="B155" s="175"/>
      <c r="D155" s="176" t="s">
        <v>161</v>
      </c>
      <c r="E155" s="177" t="s">
        <v>1</v>
      </c>
      <c r="F155" s="178" t="s">
        <v>162</v>
      </c>
      <c r="H155" s="177" t="s">
        <v>1</v>
      </c>
      <c r="I155" s="179"/>
      <c r="L155" s="175"/>
      <c r="M155" s="180"/>
      <c r="N155" s="181"/>
      <c r="O155" s="181"/>
      <c r="P155" s="181"/>
      <c r="Q155" s="181"/>
      <c r="R155" s="181"/>
      <c r="S155" s="181"/>
      <c r="T155" s="182"/>
      <c r="AT155" s="177" t="s">
        <v>161</v>
      </c>
      <c r="AU155" s="177" t="s">
        <v>88</v>
      </c>
      <c r="AV155" s="13" t="s">
        <v>86</v>
      </c>
      <c r="AW155" s="13" t="s">
        <v>34</v>
      </c>
      <c r="AX155" s="13" t="s">
        <v>78</v>
      </c>
      <c r="AY155" s="177" t="s">
        <v>153</v>
      </c>
    </row>
    <row r="156" spans="1:65" s="14" customFormat="1" ht="10.199999999999999">
      <c r="B156" s="183"/>
      <c r="D156" s="176" t="s">
        <v>161</v>
      </c>
      <c r="E156" s="184" t="s">
        <v>1</v>
      </c>
      <c r="F156" s="185" t="s">
        <v>163</v>
      </c>
      <c r="H156" s="186">
        <v>27.95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161</v>
      </c>
      <c r="AU156" s="184" t="s">
        <v>88</v>
      </c>
      <c r="AV156" s="14" t="s">
        <v>88</v>
      </c>
      <c r="AW156" s="14" t="s">
        <v>34</v>
      </c>
      <c r="AX156" s="14" t="s">
        <v>78</v>
      </c>
      <c r="AY156" s="184" t="s">
        <v>153</v>
      </c>
    </row>
    <row r="157" spans="1:65" s="14" customFormat="1" ht="10.199999999999999">
      <c r="B157" s="183"/>
      <c r="D157" s="176" t="s">
        <v>161</v>
      </c>
      <c r="E157" s="184" t="s">
        <v>1</v>
      </c>
      <c r="F157" s="185" t="s">
        <v>164</v>
      </c>
      <c r="H157" s="186">
        <v>3.13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161</v>
      </c>
      <c r="AU157" s="184" t="s">
        <v>88</v>
      </c>
      <c r="AV157" s="14" t="s">
        <v>88</v>
      </c>
      <c r="AW157" s="14" t="s">
        <v>34</v>
      </c>
      <c r="AX157" s="14" t="s">
        <v>78</v>
      </c>
      <c r="AY157" s="184" t="s">
        <v>153</v>
      </c>
    </row>
    <row r="158" spans="1:65" s="15" customFormat="1" ht="10.199999999999999">
      <c r="B158" s="191"/>
      <c r="D158" s="176" t="s">
        <v>161</v>
      </c>
      <c r="E158" s="192" t="s">
        <v>1</v>
      </c>
      <c r="F158" s="193" t="s">
        <v>165</v>
      </c>
      <c r="H158" s="194">
        <v>31.08</v>
      </c>
      <c r="I158" s="195"/>
      <c r="L158" s="191"/>
      <c r="M158" s="196"/>
      <c r="N158" s="197"/>
      <c r="O158" s="197"/>
      <c r="P158" s="197"/>
      <c r="Q158" s="197"/>
      <c r="R158" s="197"/>
      <c r="S158" s="197"/>
      <c r="T158" s="198"/>
      <c r="AT158" s="192" t="s">
        <v>161</v>
      </c>
      <c r="AU158" s="192" t="s">
        <v>88</v>
      </c>
      <c r="AV158" s="15" t="s">
        <v>159</v>
      </c>
      <c r="AW158" s="15" t="s">
        <v>34</v>
      </c>
      <c r="AX158" s="15" t="s">
        <v>86</v>
      </c>
      <c r="AY158" s="192" t="s">
        <v>153</v>
      </c>
    </row>
    <row r="159" spans="1:65" s="2" customFormat="1" ht="24" customHeight="1">
      <c r="A159" s="33"/>
      <c r="B159" s="161"/>
      <c r="C159" s="162" t="s">
        <v>186</v>
      </c>
      <c r="D159" s="162" t="s">
        <v>155</v>
      </c>
      <c r="E159" s="163" t="s">
        <v>187</v>
      </c>
      <c r="F159" s="164" t="s">
        <v>188</v>
      </c>
      <c r="G159" s="165" t="s">
        <v>189</v>
      </c>
      <c r="H159" s="166">
        <v>40.404000000000003</v>
      </c>
      <c r="I159" s="167"/>
      <c r="J159" s="168">
        <f>ROUND(I159*H159,2)</f>
        <v>0</v>
      </c>
      <c r="K159" s="164" t="s">
        <v>254</v>
      </c>
      <c r="L159" s="34"/>
      <c r="M159" s="169" t="s">
        <v>1</v>
      </c>
      <c r="N159" s="170" t="s">
        <v>43</v>
      </c>
      <c r="O159" s="59"/>
      <c r="P159" s="171">
        <f>O159*H159</f>
        <v>0</v>
      </c>
      <c r="Q159" s="171">
        <v>0</v>
      </c>
      <c r="R159" s="171">
        <f>Q159*H159</f>
        <v>0</v>
      </c>
      <c r="S159" s="171">
        <v>0</v>
      </c>
      <c r="T159" s="172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159</v>
      </c>
      <c r="AT159" s="173" t="s">
        <v>155</v>
      </c>
      <c r="AU159" s="173" t="s">
        <v>88</v>
      </c>
      <c r="AY159" s="18" t="s">
        <v>153</v>
      </c>
      <c r="BE159" s="174">
        <f>IF(N159="základní",J159,0)</f>
        <v>0</v>
      </c>
      <c r="BF159" s="174">
        <f>IF(N159="snížená",J159,0)</f>
        <v>0</v>
      </c>
      <c r="BG159" s="174">
        <f>IF(N159="zákl. přenesená",J159,0)</f>
        <v>0</v>
      </c>
      <c r="BH159" s="174">
        <f>IF(N159="sníž. přenesená",J159,0)</f>
        <v>0</v>
      </c>
      <c r="BI159" s="174">
        <f>IF(N159="nulová",J159,0)</f>
        <v>0</v>
      </c>
      <c r="BJ159" s="18" t="s">
        <v>86</v>
      </c>
      <c r="BK159" s="174">
        <f>ROUND(I159*H159,2)</f>
        <v>0</v>
      </c>
      <c r="BL159" s="18" t="s">
        <v>159</v>
      </c>
      <c r="BM159" s="173" t="s">
        <v>190</v>
      </c>
    </row>
    <row r="160" spans="1:65" s="13" customFormat="1" ht="10.199999999999999">
      <c r="B160" s="175"/>
      <c r="D160" s="176" t="s">
        <v>161</v>
      </c>
      <c r="E160" s="177" t="s">
        <v>1</v>
      </c>
      <c r="F160" s="178" t="s">
        <v>162</v>
      </c>
      <c r="H160" s="177" t="s">
        <v>1</v>
      </c>
      <c r="I160" s="179"/>
      <c r="L160" s="175"/>
      <c r="M160" s="180"/>
      <c r="N160" s="181"/>
      <c r="O160" s="181"/>
      <c r="P160" s="181"/>
      <c r="Q160" s="181"/>
      <c r="R160" s="181"/>
      <c r="S160" s="181"/>
      <c r="T160" s="182"/>
      <c r="AT160" s="177" t="s">
        <v>161</v>
      </c>
      <c r="AU160" s="177" t="s">
        <v>88</v>
      </c>
      <c r="AV160" s="13" t="s">
        <v>86</v>
      </c>
      <c r="AW160" s="13" t="s">
        <v>34</v>
      </c>
      <c r="AX160" s="13" t="s">
        <v>78</v>
      </c>
      <c r="AY160" s="177" t="s">
        <v>153</v>
      </c>
    </row>
    <row r="161" spans="1:65" s="14" customFormat="1" ht="10.199999999999999">
      <c r="B161" s="183"/>
      <c r="D161" s="176" t="s">
        <v>161</v>
      </c>
      <c r="E161" s="184" t="s">
        <v>1</v>
      </c>
      <c r="F161" s="185" t="s">
        <v>191</v>
      </c>
      <c r="H161" s="186">
        <v>36.335000000000001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161</v>
      </c>
      <c r="AU161" s="184" t="s">
        <v>88</v>
      </c>
      <c r="AV161" s="14" t="s">
        <v>88</v>
      </c>
      <c r="AW161" s="14" t="s">
        <v>34</v>
      </c>
      <c r="AX161" s="14" t="s">
        <v>78</v>
      </c>
      <c r="AY161" s="184" t="s">
        <v>153</v>
      </c>
    </row>
    <row r="162" spans="1:65" s="14" customFormat="1" ht="10.199999999999999">
      <c r="B162" s="183"/>
      <c r="D162" s="176" t="s">
        <v>161</v>
      </c>
      <c r="E162" s="184" t="s">
        <v>1</v>
      </c>
      <c r="F162" s="185" t="s">
        <v>192</v>
      </c>
      <c r="H162" s="186">
        <v>4.069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161</v>
      </c>
      <c r="AU162" s="184" t="s">
        <v>88</v>
      </c>
      <c r="AV162" s="14" t="s">
        <v>88</v>
      </c>
      <c r="AW162" s="14" t="s">
        <v>34</v>
      </c>
      <c r="AX162" s="14" t="s">
        <v>78</v>
      </c>
      <c r="AY162" s="184" t="s">
        <v>153</v>
      </c>
    </row>
    <row r="163" spans="1:65" s="15" customFormat="1" ht="10.199999999999999">
      <c r="B163" s="191"/>
      <c r="D163" s="176" t="s">
        <v>161</v>
      </c>
      <c r="E163" s="192" t="s">
        <v>1</v>
      </c>
      <c r="F163" s="193" t="s">
        <v>165</v>
      </c>
      <c r="H163" s="194">
        <v>40.404000000000003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161</v>
      </c>
      <c r="AU163" s="192" t="s">
        <v>88</v>
      </c>
      <c r="AV163" s="15" t="s">
        <v>159</v>
      </c>
      <c r="AW163" s="15" t="s">
        <v>34</v>
      </c>
      <c r="AX163" s="15" t="s">
        <v>86</v>
      </c>
      <c r="AY163" s="192" t="s">
        <v>153</v>
      </c>
    </row>
    <row r="164" spans="1:65" s="12" customFormat="1" ht="22.8" customHeight="1">
      <c r="B164" s="148"/>
      <c r="D164" s="149" t="s">
        <v>77</v>
      </c>
      <c r="E164" s="159" t="s">
        <v>193</v>
      </c>
      <c r="F164" s="159" t="s">
        <v>194</v>
      </c>
      <c r="I164" s="151"/>
      <c r="J164" s="160">
        <f>BK164</f>
        <v>0</v>
      </c>
      <c r="L164" s="148"/>
      <c r="M164" s="153"/>
      <c r="N164" s="154"/>
      <c r="O164" s="154"/>
      <c r="P164" s="155">
        <f>SUM(P165:P209)</f>
        <v>0</v>
      </c>
      <c r="Q164" s="154"/>
      <c r="R164" s="155">
        <f>SUM(R165:R209)</f>
        <v>0</v>
      </c>
      <c r="S164" s="154"/>
      <c r="T164" s="156">
        <f>SUM(T165:T209)</f>
        <v>166.10461999999998</v>
      </c>
      <c r="AR164" s="149" t="s">
        <v>86</v>
      </c>
      <c r="AT164" s="157" t="s">
        <v>77</v>
      </c>
      <c r="AU164" s="157" t="s">
        <v>86</v>
      </c>
      <c r="AY164" s="149" t="s">
        <v>153</v>
      </c>
      <c r="BK164" s="158">
        <f>SUM(BK165:BK209)</f>
        <v>0</v>
      </c>
    </row>
    <row r="165" spans="1:65" s="2" customFormat="1" ht="16.5" customHeight="1">
      <c r="A165" s="33"/>
      <c r="B165" s="161"/>
      <c r="C165" s="162" t="s">
        <v>195</v>
      </c>
      <c r="D165" s="162" t="s">
        <v>155</v>
      </c>
      <c r="E165" s="163" t="s">
        <v>196</v>
      </c>
      <c r="F165" s="164" t="s">
        <v>197</v>
      </c>
      <c r="G165" s="165" t="s">
        <v>158</v>
      </c>
      <c r="H165" s="166">
        <v>6.01</v>
      </c>
      <c r="I165" s="167"/>
      <c r="J165" s="168">
        <f>ROUND(I165*H165,2)</f>
        <v>0</v>
      </c>
      <c r="K165" s="164" t="s">
        <v>254</v>
      </c>
      <c r="L165" s="34"/>
      <c r="M165" s="169" t="s">
        <v>1</v>
      </c>
      <c r="N165" s="170" t="s">
        <v>43</v>
      </c>
      <c r="O165" s="59"/>
      <c r="P165" s="171">
        <f>O165*H165</f>
        <v>0</v>
      </c>
      <c r="Q165" s="171">
        <v>0</v>
      </c>
      <c r="R165" s="171">
        <f>Q165*H165</f>
        <v>0</v>
      </c>
      <c r="S165" s="171">
        <v>2</v>
      </c>
      <c r="T165" s="172">
        <f>S165*H165</f>
        <v>12.02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159</v>
      </c>
      <c r="AT165" s="173" t="s">
        <v>155</v>
      </c>
      <c r="AU165" s="173" t="s">
        <v>88</v>
      </c>
      <c r="AY165" s="18" t="s">
        <v>153</v>
      </c>
      <c r="BE165" s="174">
        <f>IF(N165="základní",J165,0)</f>
        <v>0</v>
      </c>
      <c r="BF165" s="174">
        <f>IF(N165="snížená",J165,0)</f>
        <v>0</v>
      </c>
      <c r="BG165" s="174">
        <f>IF(N165="zákl. přenesená",J165,0)</f>
        <v>0</v>
      </c>
      <c r="BH165" s="174">
        <f>IF(N165="sníž. přenesená",J165,0)</f>
        <v>0</v>
      </c>
      <c r="BI165" s="174">
        <f>IF(N165="nulová",J165,0)</f>
        <v>0</v>
      </c>
      <c r="BJ165" s="18" t="s">
        <v>86</v>
      </c>
      <c r="BK165" s="174">
        <f>ROUND(I165*H165,2)</f>
        <v>0</v>
      </c>
      <c r="BL165" s="18" t="s">
        <v>159</v>
      </c>
      <c r="BM165" s="173" t="s">
        <v>198</v>
      </c>
    </row>
    <row r="166" spans="1:65" s="13" customFormat="1" ht="10.199999999999999">
      <c r="B166" s="175"/>
      <c r="D166" s="176" t="s">
        <v>161</v>
      </c>
      <c r="E166" s="177" t="s">
        <v>1</v>
      </c>
      <c r="F166" s="178" t="s">
        <v>199</v>
      </c>
      <c r="H166" s="177" t="s">
        <v>1</v>
      </c>
      <c r="I166" s="179"/>
      <c r="L166" s="175"/>
      <c r="M166" s="180"/>
      <c r="N166" s="181"/>
      <c r="O166" s="181"/>
      <c r="P166" s="181"/>
      <c r="Q166" s="181"/>
      <c r="R166" s="181"/>
      <c r="S166" s="181"/>
      <c r="T166" s="182"/>
      <c r="AT166" s="177" t="s">
        <v>161</v>
      </c>
      <c r="AU166" s="177" t="s">
        <v>88</v>
      </c>
      <c r="AV166" s="13" t="s">
        <v>86</v>
      </c>
      <c r="AW166" s="13" t="s">
        <v>34</v>
      </c>
      <c r="AX166" s="13" t="s">
        <v>78</v>
      </c>
      <c r="AY166" s="177" t="s">
        <v>153</v>
      </c>
    </row>
    <row r="167" spans="1:65" s="14" customFormat="1" ht="10.199999999999999">
      <c r="B167" s="183"/>
      <c r="D167" s="176" t="s">
        <v>161</v>
      </c>
      <c r="E167" s="184" t="s">
        <v>1</v>
      </c>
      <c r="F167" s="185" t="s">
        <v>200</v>
      </c>
      <c r="H167" s="186">
        <v>6.01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161</v>
      </c>
      <c r="AU167" s="184" t="s">
        <v>88</v>
      </c>
      <c r="AV167" s="14" t="s">
        <v>88</v>
      </c>
      <c r="AW167" s="14" t="s">
        <v>34</v>
      </c>
      <c r="AX167" s="14" t="s">
        <v>78</v>
      </c>
      <c r="AY167" s="184" t="s">
        <v>153</v>
      </c>
    </row>
    <row r="168" spans="1:65" s="15" customFormat="1" ht="10.199999999999999">
      <c r="B168" s="191"/>
      <c r="D168" s="176" t="s">
        <v>161</v>
      </c>
      <c r="E168" s="192" t="s">
        <v>1</v>
      </c>
      <c r="F168" s="193" t="s">
        <v>165</v>
      </c>
      <c r="H168" s="194">
        <v>6.01</v>
      </c>
      <c r="I168" s="195"/>
      <c r="L168" s="191"/>
      <c r="M168" s="196"/>
      <c r="N168" s="197"/>
      <c r="O168" s="197"/>
      <c r="P168" s="197"/>
      <c r="Q168" s="197"/>
      <c r="R168" s="197"/>
      <c r="S168" s="197"/>
      <c r="T168" s="198"/>
      <c r="AT168" s="192" t="s">
        <v>161</v>
      </c>
      <c r="AU168" s="192" t="s">
        <v>88</v>
      </c>
      <c r="AV168" s="15" t="s">
        <v>159</v>
      </c>
      <c r="AW168" s="15" t="s">
        <v>34</v>
      </c>
      <c r="AX168" s="15" t="s">
        <v>86</v>
      </c>
      <c r="AY168" s="192" t="s">
        <v>153</v>
      </c>
    </row>
    <row r="169" spans="1:65" s="2" customFormat="1" ht="16.5" customHeight="1">
      <c r="A169" s="33"/>
      <c r="B169" s="161"/>
      <c r="C169" s="162" t="s">
        <v>193</v>
      </c>
      <c r="D169" s="162" t="s">
        <v>155</v>
      </c>
      <c r="E169" s="163" t="s">
        <v>201</v>
      </c>
      <c r="F169" s="164" t="s">
        <v>202</v>
      </c>
      <c r="G169" s="165" t="s">
        <v>158</v>
      </c>
      <c r="H169" s="166">
        <v>7.99</v>
      </c>
      <c r="I169" s="167"/>
      <c r="J169" s="168">
        <f>ROUND(I169*H169,2)</f>
        <v>0</v>
      </c>
      <c r="K169" s="164" t="s">
        <v>254</v>
      </c>
      <c r="L169" s="34"/>
      <c r="M169" s="169" t="s">
        <v>1</v>
      </c>
      <c r="N169" s="170" t="s">
        <v>43</v>
      </c>
      <c r="O169" s="59"/>
      <c r="P169" s="171">
        <f>O169*H169</f>
        <v>0</v>
      </c>
      <c r="Q169" s="171">
        <v>0</v>
      </c>
      <c r="R169" s="171">
        <f>Q169*H169</f>
        <v>0</v>
      </c>
      <c r="S169" s="171">
        <v>2.4</v>
      </c>
      <c r="T169" s="172">
        <f>S169*H169</f>
        <v>19.175999999999998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159</v>
      </c>
      <c r="AT169" s="173" t="s">
        <v>155</v>
      </c>
      <c r="AU169" s="173" t="s">
        <v>88</v>
      </c>
      <c r="AY169" s="18" t="s">
        <v>153</v>
      </c>
      <c r="BE169" s="174">
        <f>IF(N169="základní",J169,0)</f>
        <v>0</v>
      </c>
      <c r="BF169" s="174">
        <f>IF(N169="snížená",J169,0)</f>
        <v>0</v>
      </c>
      <c r="BG169" s="174">
        <f>IF(N169="zákl. přenesená",J169,0)</f>
        <v>0</v>
      </c>
      <c r="BH169" s="174">
        <f>IF(N169="sníž. přenesená",J169,0)</f>
        <v>0</v>
      </c>
      <c r="BI169" s="174">
        <f>IF(N169="nulová",J169,0)</f>
        <v>0</v>
      </c>
      <c r="BJ169" s="18" t="s">
        <v>86</v>
      </c>
      <c r="BK169" s="174">
        <f>ROUND(I169*H169,2)</f>
        <v>0</v>
      </c>
      <c r="BL169" s="18" t="s">
        <v>159</v>
      </c>
      <c r="BM169" s="173" t="s">
        <v>203</v>
      </c>
    </row>
    <row r="170" spans="1:65" s="13" customFormat="1" ht="10.199999999999999">
      <c r="B170" s="175"/>
      <c r="D170" s="176" t="s">
        <v>161</v>
      </c>
      <c r="E170" s="177" t="s">
        <v>1</v>
      </c>
      <c r="F170" s="178" t="s">
        <v>199</v>
      </c>
      <c r="H170" s="177" t="s">
        <v>1</v>
      </c>
      <c r="I170" s="179"/>
      <c r="L170" s="175"/>
      <c r="M170" s="180"/>
      <c r="N170" s="181"/>
      <c r="O170" s="181"/>
      <c r="P170" s="181"/>
      <c r="Q170" s="181"/>
      <c r="R170" s="181"/>
      <c r="S170" s="181"/>
      <c r="T170" s="182"/>
      <c r="AT170" s="177" t="s">
        <v>161</v>
      </c>
      <c r="AU170" s="177" t="s">
        <v>88</v>
      </c>
      <c r="AV170" s="13" t="s">
        <v>86</v>
      </c>
      <c r="AW170" s="13" t="s">
        <v>34</v>
      </c>
      <c r="AX170" s="13" t="s">
        <v>78</v>
      </c>
      <c r="AY170" s="177" t="s">
        <v>153</v>
      </c>
    </row>
    <row r="171" spans="1:65" s="14" customFormat="1" ht="10.199999999999999">
      <c r="B171" s="183"/>
      <c r="D171" s="176" t="s">
        <v>161</v>
      </c>
      <c r="E171" s="184" t="s">
        <v>1</v>
      </c>
      <c r="F171" s="185" t="s">
        <v>204</v>
      </c>
      <c r="H171" s="186">
        <v>7.99</v>
      </c>
      <c r="I171" s="187"/>
      <c r="L171" s="183"/>
      <c r="M171" s="188"/>
      <c r="N171" s="189"/>
      <c r="O171" s="189"/>
      <c r="P171" s="189"/>
      <c r="Q171" s="189"/>
      <c r="R171" s="189"/>
      <c r="S171" s="189"/>
      <c r="T171" s="190"/>
      <c r="AT171" s="184" t="s">
        <v>161</v>
      </c>
      <c r="AU171" s="184" t="s">
        <v>88</v>
      </c>
      <c r="AV171" s="14" t="s">
        <v>88</v>
      </c>
      <c r="AW171" s="14" t="s">
        <v>34</v>
      </c>
      <c r="AX171" s="14" t="s">
        <v>78</v>
      </c>
      <c r="AY171" s="184" t="s">
        <v>153</v>
      </c>
    </row>
    <row r="172" spans="1:65" s="15" customFormat="1" ht="10.199999999999999">
      <c r="B172" s="191"/>
      <c r="D172" s="176" t="s">
        <v>161</v>
      </c>
      <c r="E172" s="192" t="s">
        <v>1</v>
      </c>
      <c r="F172" s="193" t="s">
        <v>165</v>
      </c>
      <c r="H172" s="194">
        <v>7.99</v>
      </c>
      <c r="I172" s="195"/>
      <c r="L172" s="191"/>
      <c r="M172" s="196"/>
      <c r="N172" s="197"/>
      <c r="O172" s="197"/>
      <c r="P172" s="197"/>
      <c r="Q172" s="197"/>
      <c r="R172" s="197"/>
      <c r="S172" s="197"/>
      <c r="T172" s="198"/>
      <c r="AT172" s="192" t="s">
        <v>161</v>
      </c>
      <c r="AU172" s="192" t="s">
        <v>88</v>
      </c>
      <c r="AV172" s="15" t="s">
        <v>159</v>
      </c>
      <c r="AW172" s="15" t="s">
        <v>34</v>
      </c>
      <c r="AX172" s="15" t="s">
        <v>86</v>
      </c>
      <c r="AY172" s="192" t="s">
        <v>153</v>
      </c>
    </row>
    <row r="173" spans="1:65" s="2" customFormat="1" ht="48" customHeight="1">
      <c r="A173" s="33"/>
      <c r="B173" s="161"/>
      <c r="C173" s="162" t="s">
        <v>205</v>
      </c>
      <c r="D173" s="162" t="s">
        <v>155</v>
      </c>
      <c r="E173" s="163" t="s">
        <v>206</v>
      </c>
      <c r="F173" s="164" t="s">
        <v>207</v>
      </c>
      <c r="G173" s="165" t="s">
        <v>158</v>
      </c>
      <c r="H173" s="166">
        <v>37.6</v>
      </c>
      <c r="I173" s="167"/>
      <c r="J173" s="168">
        <f>ROUND(I173*H173,2)</f>
        <v>0</v>
      </c>
      <c r="K173" s="164" t="s">
        <v>254</v>
      </c>
      <c r="L173" s="34"/>
      <c r="M173" s="169" t="s">
        <v>1</v>
      </c>
      <c r="N173" s="170" t="s">
        <v>43</v>
      </c>
      <c r="O173" s="59"/>
      <c r="P173" s="171">
        <f>O173*H173</f>
        <v>0</v>
      </c>
      <c r="Q173" s="171">
        <v>0</v>
      </c>
      <c r="R173" s="171">
        <f>Q173*H173</f>
        <v>0</v>
      </c>
      <c r="S173" s="171">
        <v>1.8</v>
      </c>
      <c r="T173" s="172">
        <f>S173*H173</f>
        <v>67.680000000000007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159</v>
      </c>
      <c r="AT173" s="173" t="s">
        <v>155</v>
      </c>
      <c r="AU173" s="173" t="s">
        <v>88</v>
      </c>
      <c r="AY173" s="18" t="s">
        <v>153</v>
      </c>
      <c r="BE173" s="174">
        <f>IF(N173="základní",J173,0)</f>
        <v>0</v>
      </c>
      <c r="BF173" s="174">
        <f>IF(N173="snížená",J173,0)</f>
        <v>0</v>
      </c>
      <c r="BG173" s="174">
        <f>IF(N173="zákl. přenesená",J173,0)</f>
        <v>0</v>
      </c>
      <c r="BH173" s="174">
        <f>IF(N173="sníž. přenesená",J173,0)</f>
        <v>0</v>
      </c>
      <c r="BI173" s="174">
        <f>IF(N173="nulová",J173,0)</f>
        <v>0</v>
      </c>
      <c r="BJ173" s="18" t="s">
        <v>86</v>
      </c>
      <c r="BK173" s="174">
        <f>ROUND(I173*H173,2)</f>
        <v>0</v>
      </c>
      <c r="BL173" s="18" t="s">
        <v>159</v>
      </c>
      <c r="BM173" s="173" t="s">
        <v>208</v>
      </c>
    </row>
    <row r="174" spans="1:65" s="13" customFormat="1" ht="10.199999999999999">
      <c r="B174" s="175"/>
      <c r="D174" s="176" t="s">
        <v>161</v>
      </c>
      <c r="E174" s="177" t="s">
        <v>1</v>
      </c>
      <c r="F174" s="178" t="s">
        <v>199</v>
      </c>
      <c r="H174" s="177" t="s">
        <v>1</v>
      </c>
      <c r="I174" s="179"/>
      <c r="L174" s="175"/>
      <c r="M174" s="180"/>
      <c r="N174" s="181"/>
      <c r="O174" s="181"/>
      <c r="P174" s="181"/>
      <c r="Q174" s="181"/>
      <c r="R174" s="181"/>
      <c r="S174" s="181"/>
      <c r="T174" s="182"/>
      <c r="AT174" s="177" t="s">
        <v>161</v>
      </c>
      <c r="AU174" s="177" t="s">
        <v>88</v>
      </c>
      <c r="AV174" s="13" t="s">
        <v>86</v>
      </c>
      <c r="AW174" s="13" t="s">
        <v>34</v>
      </c>
      <c r="AX174" s="13" t="s">
        <v>78</v>
      </c>
      <c r="AY174" s="177" t="s">
        <v>153</v>
      </c>
    </row>
    <row r="175" spans="1:65" s="14" customFormat="1" ht="10.199999999999999">
      <c r="B175" s="183"/>
      <c r="D175" s="176" t="s">
        <v>161</v>
      </c>
      <c r="E175" s="184" t="s">
        <v>1</v>
      </c>
      <c r="F175" s="185" t="s">
        <v>209</v>
      </c>
      <c r="H175" s="186">
        <v>0.54</v>
      </c>
      <c r="I175" s="187"/>
      <c r="L175" s="183"/>
      <c r="M175" s="188"/>
      <c r="N175" s="189"/>
      <c r="O175" s="189"/>
      <c r="P175" s="189"/>
      <c r="Q175" s="189"/>
      <c r="R175" s="189"/>
      <c r="S175" s="189"/>
      <c r="T175" s="190"/>
      <c r="AT175" s="184" t="s">
        <v>161</v>
      </c>
      <c r="AU175" s="184" t="s">
        <v>88</v>
      </c>
      <c r="AV175" s="14" t="s">
        <v>88</v>
      </c>
      <c r="AW175" s="14" t="s">
        <v>34</v>
      </c>
      <c r="AX175" s="14" t="s">
        <v>78</v>
      </c>
      <c r="AY175" s="184" t="s">
        <v>153</v>
      </c>
    </row>
    <row r="176" spans="1:65" s="14" customFormat="1" ht="10.199999999999999">
      <c r="B176" s="183"/>
      <c r="D176" s="176" t="s">
        <v>161</v>
      </c>
      <c r="E176" s="184" t="s">
        <v>1</v>
      </c>
      <c r="F176" s="185" t="s">
        <v>210</v>
      </c>
      <c r="H176" s="186">
        <v>3.58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161</v>
      </c>
      <c r="AU176" s="184" t="s">
        <v>88</v>
      </c>
      <c r="AV176" s="14" t="s">
        <v>88</v>
      </c>
      <c r="AW176" s="14" t="s">
        <v>34</v>
      </c>
      <c r="AX176" s="14" t="s">
        <v>78</v>
      </c>
      <c r="AY176" s="184" t="s">
        <v>153</v>
      </c>
    </row>
    <row r="177" spans="1:65" s="14" customFormat="1" ht="10.199999999999999">
      <c r="B177" s="183"/>
      <c r="D177" s="176" t="s">
        <v>161</v>
      </c>
      <c r="E177" s="184" t="s">
        <v>1</v>
      </c>
      <c r="F177" s="185" t="s">
        <v>211</v>
      </c>
      <c r="H177" s="186">
        <v>7.09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161</v>
      </c>
      <c r="AU177" s="184" t="s">
        <v>88</v>
      </c>
      <c r="AV177" s="14" t="s">
        <v>88</v>
      </c>
      <c r="AW177" s="14" t="s">
        <v>34</v>
      </c>
      <c r="AX177" s="14" t="s">
        <v>78</v>
      </c>
      <c r="AY177" s="184" t="s">
        <v>153</v>
      </c>
    </row>
    <row r="178" spans="1:65" s="14" customFormat="1" ht="10.199999999999999">
      <c r="B178" s="183"/>
      <c r="D178" s="176" t="s">
        <v>161</v>
      </c>
      <c r="E178" s="184" t="s">
        <v>1</v>
      </c>
      <c r="F178" s="185" t="s">
        <v>212</v>
      </c>
      <c r="H178" s="186">
        <v>21.63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161</v>
      </c>
      <c r="AU178" s="184" t="s">
        <v>88</v>
      </c>
      <c r="AV178" s="14" t="s">
        <v>88</v>
      </c>
      <c r="AW178" s="14" t="s">
        <v>34</v>
      </c>
      <c r="AX178" s="14" t="s">
        <v>78</v>
      </c>
      <c r="AY178" s="184" t="s">
        <v>153</v>
      </c>
    </row>
    <row r="179" spans="1:65" s="14" customFormat="1" ht="10.199999999999999">
      <c r="B179" s="183"/>
      <c r="D179" s="176" t="s">
        <v>161</v>
      </c>
      <c r="E179" s="184" t="s">
        <v>1</v>
      </c>
      <c r="F179" s="185" t="s">
        <v>213</v>
      </c>
      <c r="H179" s="186">
        <v>4.76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161</v>
      </c>
      <c r="AU179" s="184" t="s">
        <v>88</v>
      </c>
      <c r="AV179" s="14" t="s">
        <v>88</v>
      </c>
      <c r="AW179" s="14" t="s">
        <v>34</v>
      </c>
      <c r="AX179" s="14" t="s">
        <v>78</v>
      </c>
      <c r="AY179" s="184" t="s">
        <v>153</v>
      </c>
    </row>
    <row r="180" spans="1:65" s="15" customFormat="1" ht="10.199999999999999">
      <c r="B180" s="191"/>
      <c r="D180" s="176" t="s">
        <v>161</v>
      </c>
      <c r="E180" s="192" t="s">
        <v>1</v>
      </c>
      <c r="F180" s="193" t="s">
        <v>165</v>
      </c>
      <c r="H180" s="194">
        <v>37.6</v>
      </c>
      <c r="I180" s="195"/>
      <c r="L180" s="191"/>
      <c r="M180" s="196"/>
      <c r="N180" s="197"/>
      <c r="O180" s="197"/>
      <c r="P180" s="197"/>
      <c r="Q180" s="197"/>
      <c r="R180" s="197"/>
      <c r="S180" s="197"/>
      <c r="T180" s="198"/>
      <c r="AT180" s="192" t="s">
        <v>161</v>
      </c>
      <c r="AU180" s="192" t="s">
        <v>88</v>
      </c>
      <c r="AV180" s="15" t="s">
        <v>159</v>
      </c>
      <c r="AW180" s="15" t="s">
        <v>34</v>
      </c>
      <c r="AX180" s="15" t="s">
        <v>86</v>
      </c>
      <c r="AY180" s="192" t="s">
        <v>153</v>
      </c>
    </row>
    <row r="181" spans="1:65" s="2" customFormat="1" ht="16.5" customHeight="1">
      <c r="A181" s="33"/>
      <c r="B181" s="161"/>
      <c r="C181" s="162" t="s">
        <v>214</v>
      </c>
      <c r="D181" s="162" t="s">
        <v>155</v>
      </c>
      <c r="E181" s="163" t="s">
        <v>215</v>
      </c>
      <c r="F181" s="164" t="s">
        <v>216</v>
      </c>
      <c r="G181" s="165" t="s">
        <v>158</v>
      </c>
      <c r="H181" s="166">
        <v>17.239999999999998</v>
      </c>
      <c r="I181" s="167"/>
      <c r="J181" s="168">
        <f>ROUND(I181*H181,2)</f>
        <v>0</v>
      </c>
      <c r="K181" s="164" t="s">
        <v>254</v>
      </c>
      <c r="L181" s="34"/>
      <c r="M181" s="169" t="s">
        <v>1</v>
      </c>
      <c r="N181" s="170" t="s">
        <v>43</v>
      </c>
      <c r="O181" s="59"/>
      <c r="P181" s="171">
        <f>O181*H181</f>
        <v>0</v>
      </c>
      <c r="Q181" s="171">
        <v>0</v>
      </c>
      <c r="R181" s="171">
        <f>Q181*H181</f>
        <v>0</v>
      </c>
      <c r="S181" s="171">
        <v>1.7</v>
      </c>
      <c r="T181" s="172">
        <f>S181*H181</f>
        <v>29.307999999999996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159</v>
      </c>
      <c r="AT181" s="173" t="s">
        <v>155</v>
      </c>
      <c r="AU181" s="173" t="s">
        <v>88</v>
      </c>
      <c r="AY181" s="18" t="s">
        <v>153</v>
      </c>
      <c r="BE181" s="174">
        <f>IF(N181="základní",J181,0)</f>
        <v>0</v>
      </c>
      <c r="BF181" s="174">
        <f>IF(N181="snížená",J181,0)</f>
        <v>0</v>
      </c>
      <c r="BG181" s="174">
        <f>IF(N181="zákl. přenesená",J181,0)</f>
        <v>0</v>
      </c>
      <c r="BH181" s="174">
        <f>IF(N181="sníž. přenesená",J181,0)</f>
        <v>0</v>
      </c>
      <c r="BI181" s="174">
        <f>IF(N181="nulová",J181,0)</f>
        <v>0</v>
      </c>
      <c r="BJ181" s="18" t="s">
        <v>86</v>
      </c>
      <c r="BK181" s="174">
        <f>ROUND(I181*H181,2)</f>
        <v>0</v>
      </c>
      <c r="BL181" s="18" t="s">
        <v>159</v>
      </c>
      <c r="BM181" s="173" t="s">
        <v>217</v>
      </c>
    </row>
    <row r="182" spans="1:65" s="13" customFormat="1" ht="10.199999999999999">
      <c r="B182" s="175"/>
      <c r="D182" s="176" t="s">
        <v>161</v>
      </c>
      <c r="E182" s="177" t="s">
        <v>1</v>
      </c>
      <c r="F182" s="178" t="s">
        <v>199</v>
      </c>
      <c r="H182" s="177" t="s">
        <v>1</v>
      </c>
      <c r="I182" s="179"/>
      <c r="L182" s="175"/>
      <c r="M182" s="180"/>
      <c r="N182" s="181"/>
      <c r="O182" s="181"/>
      <c r="P182" s="181"/>
      <c r="Q182" s="181"/>
      <c r="R182" s="181"/>
      <c r="S182" s="181"/>
      <c r="T182" s="182"/>
      <c r="AT182" s="177" t="s">
        <v>161</v>
      </c>
      <c r="AU182" s="177" t="s">
        <v>88</v>
      </c>
      <c r="AV182" s="13" t="s">
        <v>86</v>
      </c>
      <c r="AW182" s="13" t="s">
        <v>34</v>
      </c>
      <c r="AX182" s="13" t="s">
        <v>78</v>
      </c>
      <c r="AY182" s="177" t="s">
        <v>153</v>
      </c>
    </row>
    <row r="183" spans="1:65" s="14" customFormat="1" ht="10.199999999999999">
      <c r="B183" s="183"/>
      <c r="D183" s="176" t="s">
        <v>161</v>
      </c>
      <c r="E183" s="184" t="s">
        <v>1</v>
      </c>
      <c r="F183" s="185" t="s">
        <v>218</v>
      </c>
      <c r="H183" s="186">
        <v>17.239999999999998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161</v>
      </c>
      <c r="AU183" s="184" t="s">
        <v>88</v>
      </c>
      <c r="AV183" s="14" t="s">
        <v>88</v>
      </c>
      <c r="AW183" s="14" t="s">
        <v>34</v>
      </c>
      <c r="AX183" s="14" t="s">
        <v>78</v>
      </c>
      <c r="AY183" s="184" t="s">
        <v>153</v>
      </c>
    </row>
    <row r="184" spans="1:65" s="15" customFormat="1" ht="10.199999999999999">
      <c r="B184" s="191"/>
      <c r="D184" s="176" t="s">
        <v>161</v>
      </c>
      <c r="E184" s="192" t="s">
        <v>1</v>
      </c>
      <c r="F184" s="193" t="s">
        <v>165</v>
      </c>
      <c r="H184" s="194">
        <v>17.239999999999998</v>
      </c>
      <c r="I184" s="195"/>
      <c r="L184" s="191"/>
      <c r="M184" s="196"/>
      <c r="N184" s="197"/>
      <c r="O184" s="197"/>
      <c r="P184" s="197"/>
      <c r="Q184" s="197"/>
      <c r="R184" s="197"/>
      <c r="S184" s="197"/>
      <c r="T184" s="198"/>
      <c r="AT184" s="192" t="s">
        <v>161</v>
      </c>
      <c r="AU184" s="192" t="s">
        <v>88</v>
      </c>
      <c r="AV184" s="15" t="s">
        <v>159</v>
      </c>
      <c r="AW184" s="15" t="s">
        <v>34</v>
      </c>
      <c r="AX184" s="15" t="s">
        <v>86</v>
      </c>
      <c r="AY184" s="192" t="s">
        <v>153</v>
      </c>
    </row>
    <row r="185" spans="1:65" s="2" customFormat="1" ht="24" customHeight="1">
      <c r="A185" s="33"/>
      <c r="B185" s="161"/>
      <c r="C185" s="162" t="s">
        <v>219</v>
      </c>
      <c r="D185" s="162" t="s">
        <v>155</v>
      </c>
      <c r="E185" s="163" t="s">
        <v>220</v>
      </c>
      <c r="F185" s="164" t="s">
        <v>221</v>
      </c>
      <c r="G185" s="165" t="s">
        <v>158</v>
      </c>
      <c r="H185" s="166">
        <v>2.4300000000000002</v>
      </c>
      <c r="I185" s="167"/>
      <c r="J185" s="168">
        <f>ROUND(I185*H185,2)</f>
        <v>0</v>
      </c>
      <c r="K185" s="164" t="s">
        <v>1</v>
      </c>
      <c r="L185" s="34"/>
      <c r="M185" s="169" t="s">
        <v>1</v>
      </c>
      <c r="N185" s="170" t="s">
        <v>43</v>
      </c>
      <c r="O185" s="59"/>
      <c r="P185" s="171">
        <f>O185*H185</f>
        <v>0</v>
      </c>
      <c r="Q185" s="171">
        <v>0</v>
      </c>
      <c r="R185" s="171">
        <f>Q185*H185</f>
        <v>0</v>
      </c>
      <c r="S185" s="171">
        <v>0.33800000000000002</v>
      </c>
      <c r="T185" s="172">
        <f>S185*H185</f>
        <v>0.82134000000000007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159</v>
      </c>
      <c r="AT185" s="173" t="s">
        <v>155</v>
      </c>
      <c r="AU185" s="173" t="s">
        <v>88</v>
      </c>
      <c r="AY185" s="18" t="s">
        <v>153</v>
      </c>
      <c r="BE185" s="174">
        <f>IF(N185="základní",J185,0)</f>
        <v>0</v>
      </c>
      <c r="BF185" s="174">
        <f>IF(N185="snížená",J185,0)</f>
        <v>0</v>
      </c>
      <c r="BG185" s="174">
        <f>IF(N185="zákl. přenesená",J185,0)</f>
        <v>0</v>
      </c>
      <c r="BH185" s="174">
        <f>IF(N185="sníž. přenesená",J185,0)</f>
        <v>0</v>
      </c>
      <c r="BI185" s="174">
        <f>IF(N185="nulová",J185,0)</f>
        <v>0</v>
      </c>
      <c r="BJ185" s="18" t="s">
        <v>86</v>
      </c>
      <c r="BK185" s="174">
        <f>ROUND(I185*H185,2)</f>
        <v>0</v>
      </c>
      <c r="BL185" s="18" t="s">
        <v>159</v>
      </c>
      <c r="BM185" s="173" t="s">
        <v>222</v>
      </c>
    </row>
    <row r="186" spans="1:65" s="13" customFormat="1" ht="10.199999999999999">
      <c r="B186" s="175"/>
      <c r="D186" s="176" t="s">
        <v>161</v>
      </c>
      <c r="E186" s="177" t="s">
        <v>1</v>
      </c>
      <c r="F186" s="178" t="s">
        <v>199</v>
      </c>
      <c r="H186" s="177" t="s">
        <v>1</v>
      </c>
      <c r="I186" s="179"/>
      <c r="L186" s="175"/>
      <c r="M186" s="180"/>
      <c r="N186" s="181"/>
      <c r="O186" s="181"/>
      <c r="P186" s="181"/>
      <c r="Q186" s="181"/>
      <c r="R186" s="181"/>
      <c r="S186" s="181"/>
      <c r="T186" s="182"/>
      <c r="AT186" s="177" t="s">
        <v>161</v>
      </c>
      <c r="AU186" s="177" t="s">
        <v>88</v>
      </c>
      <c r="AV186" s="13" t="s">
        <v>86</v>
      </c>
      <c r="AW186" s="13" t="s">
        <v>34</v>
      </c>
      <c r="AX186" s="13" t="s">
        <v>78</v>
      </c>
      <c r="AY186" s="177" t="s">
        <v>153</v>
      </c>
    </row>
    <row r="187" spans="1:65" s="14" customFormat="1" ht="10.199999999999999">
      <c r="B187" s="183"/>
      <c r="D187" s="176" t="s">
        <v>161</v>
      </c>
      <c r="E187" s="184" t="s">
        <v>1</v>
      </c>
      <c r="F187" s="185" t="s">
        <v>223</v>
      </c>
      <c r="H187" s="186">
        <v>2.4300000000000002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161</v>
      </c>
      <c r="AU187" s="184" t="s">
        <v>88</v>
      </c>
      <c r="AV187" s="14" t="s">
        <v>88</v>
      </c>
      <c r="AW187" s="14" t="s">
        <v>34</v>
      </c>
      <c r="AX187" s="14" t="s">
        <v>78</v>
      </c>
      <c r="AY187" s="184" t="s">
        <v>153</v>
      </c>
    </row>
    <row r="188" spans="1:65" s="15" customFormat="1" ht="10.199999999999999">
      <c r="B188" s="191"/>
      <c r="D188" s="176" t="s">
        <v>161</v>
      </c>
      <c r="E188" s="192" t="s">
        <v>1</v>
      </c>
      <c r="F188" s="193" t="s">
        <v>165</v>
      </c>
      <c r="H188" s="194">
        <v>2.4300000000000002</v>
      </c>
      <c r="I188" s="195"/>
      <c r="L188" s="191"/>
      <c r="M188" s="196"/>
      <c r="N188" s="197"/>
      <c r="O188" s="197"/>
      <c r="P188" s="197"/>
      <c r="Q188" s="197"/>
      <c r="R188" s="197"/>
      <c r="S188" s="197"/>
      <c r="T188" s="198"/>
      <c r="AT188" s="192" t="s">
        <v>161</v>
      </c>
      <c r="AU188" s="192" t="s">
        <v>88</v>
      </c>
      <c r="AV188" s="15" t="s">
        <v>159</v>
      </c>
      <c r="AW188" s="15" t="s">
        <v>34</v>
      </c>
      <c r="AX188" s="15" t="s">
        <v>86</v>
      </c>
      <c r="AY188" s="192" t="s">
        <v>153</v>
      </c>
    </row>
    <row r="189" spans="1:65" s="2" customFormat="1" ht="24" customHeight="1">
      <c r="A189" s="33"/>
      <c r="B189" s="161"/>
      <c r="C189" s="162" t="s">
        <v>224</v>
      </c>
      <c r="D189" s="162" t="s">
        <v>155</v>
      </c>
      <c r="E189" s="163" t="s">
        <v>225</v>
      </c>
      <c r="F189" s="164" t="s">
        <v>226</v>
      </c>
      <c r="G189" s="165" t="s">
        <v>158</v>
      </c>
      <c r="H189" s="166">
        <v>6.89</v>
      </c>
      <c r="I189" s="167"/>
      <c r="J189" s="168">
        <f>ROUND(I189*H189,2)</f>
        <v>0</v>
      </c>
      <c r="K189" s="164" t="s">
        <v>254</v>
      </c>
      <c r="L189" s="34"/>
      <c r="M189" s="169" t="s">
        <v>1</v>
      </c>
      <c r="N189" s="170" t="s">
        <v>43</v>
      </c>
      <c r="O189" s="59"/>
      <c r="P189" s="171">
        <f>O189*H189</f>
        <v>0</v>
      </c>
      <c r="Q189" s="171">
        <v>0</v>
      </c>
      <c r="R189" s="171">
        <f>Q189*H189</f>
        <v>0</v>
      </c>
      <c r="S189" s="171">
        <v>1.6</v>
      </c>
      <c r="T189" s="172">
        <f>S189*H189</f>
        <v>11.024000000000001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159</v>
      </c>
      <c r="AT189" s="173" t="s">
        <v>155</v>
      </c>
      <c r="AU189" s="173" t="s">
        <v>88</v>
      </c>
      <c r="AY189" s="18" t="s">
        <v>153</v>
      </c>
      <c r="BE189" s="174">
        <f>IF(N189="základní",J189,0)</f>
        <v>0</v>
      </c>
      <c r="BF189" s="174">
        <f>IF(N189="snížená",J189,0)</f>
        <v>0</v>
      </c>
      <c r="BG189" s="174">
        <f>IF(N189="zákl. přenesená",J189,0)</f>
        <v>0</v>
      </c>
      <c r="BH189" s="174">
        <f>IF(N189="sníž. přenesená",J189,0)</f>
        <v>0</v>
      </c>
      <c r="BI189" s="174">
        <f>IF(N189="nulová",J189,0)</f>
        <v>0</v>
      </c>
      <c r="BJ189" s="18" t="s">
        <v>86</v>
      </c>
      <c r="BK189" s="174">
        <f>ROUND(I189*H189,2)</f>
        <v>0</v>
      </c>
      <c r="BL189" s="18" t="s">
        <v>159</v>
      </c>
      <c r="BM189" s="173" t="s">
        <v>227</v>
      </c>
    </row>
    <row r="190" spans="1:65" s="13" customFormat="1" ht="10.199999999999999">
      <c r="B190" s="175"/>
      <c r="D190" s="176" t="s">
        <v>161</v>
      </c>
      <c r="E190" s="177" t="s">
        <v>1</v>
      </c>
      <c r="F190" s="178" t="s">
        <v>199</v>
      </c>
      <c r="H190" s="177" t="s">
        <v>1</v>
      </c>
      <c r="I190" s="179"/>
      <c r="L190" s="175"/>
      <c r="M190" s="180"/>
      <c r="N190" s="181"/>
      <c r="O190" s="181"/>
      <c r="P190" s="181"/>
      <c r="Q190" s="181"/>
      <c r="R190" s="181"/>
      <c r="S190" s="181"/>
      <c r="T190" s="182"/>
      <c r="AT190" s="177" t="s">
        <v>161</v>
      </c>
      <c r="AU190" s="177" t="s">
        <v>88</v>
      </c>
      <c r="AV190" s="13" t="s">
        <v>86</v>
      </c>
      <c r="AW190" s="13" t="s">
        <v>34</v>
      </c>
      <c r="AX190" s="13" t="s">
        <v>78</v>
      </c>
      <c r="AY190" s="177" t="s">
        <v>153</v>
      </c>
    </row>
    <row r="191" spans="1:65" s="14" customFormat="1" ht="10.199999999999999">
      <c r="B191" s="183"/>
      <c r="D191" s="176" t="s">
        <v>161</v>
      </c>
      <c r="E191" s="184" t="s">
        <v>1</v>
      </c>
      <c r="F191" s="185" t="s">
        <v>228</v>
      </c>
      <c r="H191" s="186">
        <v>6.89</v>
      </c>
      <c r="I191" s="187"/>
      <c r="L191" s="183"/>
      <c r="M191" s="188"/>
      <c r="N191" s="189"/>
      <c r="O191" s="189"/>
      <c r="P191" s="189"/>
      <c r="Q191" s="189"/>
      <c r="R191" s="189"/>
      <c r="S191" s="189"/>
      <c r="T191" s="190"/>
      <c r="AT191" s="184" t="s">
        <v>161</v>
      </c>
      <c r="AU191" s="184" t="s">
        <v>88</v>
      </c>
      <c r="AV191" s="14" t="s">
        <v>88</v>
      </c>
      <c r="AW191" s="14" t="s">
        <v>34</v>
      </c>
      <c r="AX191" s="14" t="s">
        <v>78</v>
      </c>
      <c r="AY191" s="184" t="s">
        <v>153</v>
      </c>
    </row>
    <row r="192" spans="1:65" s="15" customFormat="1" ht="10.199999999999999">
      <c r="B192" s="191"/>
      <c r="D192" s="176" t="s">
        <v>161</v>
      </c>
      <c r="E192" s="192" t="s">
        <v>1</v>
      </c>
      <c r="F192" s="193" t="s">
        <v>165</v>
      </c>
      <c r="H192" s="194">
        <v>6.89</v>
      </c>
      <c r="I192" s="195"/>
      <c r="L192" s="191"/>
      <c r="M192" s="196"/>
      <c r="N192" s="197"/>
      <c r="O192" s="197"/>
      <c r="P192" s="197"/>
      <c r="Q192" s="197"/>
      <c r="R192" s="197"/>
      <c r="S192" s="197"/>
      <c r="T192" s="198"/>
      <c r="AT192" s="192" t="s">
        <v>161</v>
      </c>
      <c r="AU192" s="192" t="s">
        <v>88</v>
      </c>
      <c r="AV192" s="15" t="s">
        <v>159</v>
      </c>
      <c r="AW192" s="15" t="s">
        <v>34</v>
      </c>
      <c r="AX192" s="15" t="s">
        <v>86</v>
      </c>
      <c r="AY192" s="192" t="s">
        <v>153</v>
      </c>
    </row>
    <row r="193" spans="1:65" s="2" customFormat="1" ht="24" customHeight="1">
      <c r="A193" s="33"/>
      <c r="B193" s="161"/>
      <c r="C193" s="162" t="s">
        <v>229</v>
      </c>
      <c r="D193" s="162" t="s">
        <v>155</v>
      </c>
      <c r="E193" s="163" t="s">
        <v>230</v>
      </c>
      <c r="F193" s="164" t="s">
        <v>231</v>
      </c>
      <c r="G193" s="165" t="s">
        <v>158</v>
      </c>
      <c r="H193" s="166">
        <v>6.89</v>
      </c>
      <c r="I193" s="167"/>
      <c r="J193" s="168">
        <f>ROUND(I193*H193,2)</f>
        <v>0</v>
      </c>
      <c r="K193" s="164" t="s">
        <v>254</v>
      </c>
      <c r="L193" s="34"/>
      <c r="M193" s="169" t="s">
        <v>1</v>
      </c>
      <c r="N193" s="170" t="s">
        <v>43</v>
      </c>
      <c r="O193" s="59"/>
      <c r="P193" s="171">
        <f>O193*H193</f>
        <v>0</v>
      </c>
      <c r="Q193" s="171">
        <v>0</v>
      </c>
      <c r="R193" s="171">
        <f>Q193*H193</f>
        <v>0</v>
      </c>
      <c r="S193" s="171">
        <v>2.2000000000000002</v>
      </c>
      <c r="T193" s="172">
        <f>S193*H193</f>
        <v>15.158000000000001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159</v>
      </c>
      <c r="AT193" s="173" t="s">
        <v>155</v>
      </c>
      <c r="AU193" s="173" t="s">
        <v>88</v>
      </c>
      <c r="AY193" s="18" t="s">
        <v>153</v>
      </c>
      <c r="BE193" s="174">
        <f>IF(N193="základní",J193,0)</f>
        <v>0</v>
      </c>
      <c r="BF193" s="174">
        <f>IF(N193="snížená",J193,0)</f>
        <v>0</v>
      </c>
      <c r="BG193" s="174">
        <f>IF(N193="zákl. přenesená",J193,0)</f>
        <v>0</v>
      </c>
      <c r="BH193" s="174">
        <f>IF(N193="sníž. přenesená",J193,0)</f>
        <v>0</v>
      </c>
      <c r="BI193" s="174">
        <f>IF(N193="nulová",J193,0)</f>
        <v>0</v>
      </c>
      <c r="BJ193" s="18" t="s">
        <v>86</v>
      </c>
      <c r="BK193" s="174">
        <f>ROUND(I193*H193,2)</f>
        <v>0</v>
      </c>
      <c r="BL193" s="18" t="s">
        <v>159</v>
      </c>
      <c r="BM193" s="173" t="s">
        <v>232</v>
      </c>
    </row>
    <row r="194" spans="1:65" s="13" customFormat="1" ht="10.199999999999999">
      <c r="B194" s="175"/>
      <c r="D194" s="176" t="s">
        <v>161</v>
      </c>
      <c r="E194" s="177" t="s">
        <v>1</v>
      </c>
      <c r="F194" s="178" t="s">
        <v>199</v>
      </c>
      <c r="H194" s="177" t="s">
        <v>1</v>
      </c>
      <c r="I194" s="179"/>
      <c r="L194" s="175"/>
      <c r="M194" s="180"/>
      <c r="N194" s="181"/>
      <c r="O194" s="181"/>
      <c r="P194" s="181"/>
      <c r="Q194" s="181"/>
      <c r="R194" s="181"/>
      <c r="S194" s="181"/>
      <c r="T194" s="182"/>
      <c r="AT194" s="177" t="s">
        <v>161</v>
      </c>
      <c r="AU194" s="177" t="s">
        <v>88</v>
      </c>
      <c r="AV194" s="13" t="s">
        <v>86</v>
      </c>
      <c r="AW194" s="13" t="s">
        <v>34</v>
      </c>
      <c r="AX194" s="13" t="s">
        <v>78</v>
      </c>
      <c r="AY194" s="177" t="s">
        <v>153</v>
      </c>
    </row>
    <row r="195" spans="1:65" s="14" customFormat="1" ht="10.199999999999999">
      <c r="B195" s="183"/>
      <c r="D195" s="176" t="s">
        <v>161</v>
      </c>
      <c r="E195" s="184" t="s">
        <v>1</v>
      </c>
      <c r="F195" s="185" t="s">
        <v>228</v>
      </c>
      <c r="H195" s="186">
        <v>6.89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161</v>
      </c>
      <c r="AU195" s="184" t="s">
        <v>88</v>
      </c>
      <c r="AV195" s="14" t="s">
        <v>88</v>
      </c>
      <c r="AW195" s="14" t="s">
        <v>34</v>
      </c>
      <c r="AX195" s="14" t="s">
        <v>78</v>
      </c>
      <c r="AY195" s="184" t="s">
        <v>153</v>
      </c>
    </row>
    <row r="196" spans="1:65" s="15" customFormat="1" ht="10.199999999999999">
      <c r="B196" s="191"/>
      <c r="D196" s="176" t="s">
        <v>161</v>
      </c>
      <c r="E196" s="192" t="s">
        <v>1</v>
      </c>
      <c r="F196" s="193" t="s">
        <v>165</v>
      </c>
      <c r="H196" s="194">
        <v>6.89</v>
      </c>
      <c r="I196" s="195"/>
      <c r="L196" s="191"/>
      <c r="M196" s="196"/>
      <c r="N196" s="197"/>
      <c r="O196" s="197"/>
      <c r="P196" s="197"/>
      <c r="Q196" s="197"/>
      <c r="R196" s="197"/>
      <c r="S196" s="197"/>
      <c r="T196" s="198"/>
      <c r="AT196" s="192" t="s">
        <v>161</v>
      </c>
      <c r="AU196" s="192" t="s">
        <v>88</v>
      </c>
      <c r="AV196" s="15" t="s">
        <v>159</v>
      </c>
      <c r="AW196" s="15" t="s">
        <v>34</v>
      </c>
      <c r="AX196" s="15" t="s">
        <v>86</v>
      </c>
      <c r="AY196" s="192" t="s">
        <v>153</v>
      </c>
    </row>
    <row r="197" spans="1:65" s="2" customFormat="1" ht="24" customHeight="1">
      <c r="A197" s="33"/>
      <c r="B197" s="161"/>
      <c r="C197" s="162" t="s">
        <v>8</v>
      </c>
      <c r="D197" s="162" t="s">
        <v>155</v>
      </c>
      <c r="E197" s="163" t="s">
        <v>233</v>
      </c>
      <c r="F197" s="164" t="s">
        <v>234</v>
      </c>
      <c r="G197" s="165" t="s">
        <v>235</v>
      </c>
      <c r="H197" s="166">
        <v>112.81</v>
      </c>
      <c r="I197" s="167"/>
      <c r="J197" s="168">
        <f>ROUND(I197*H197,2)</f>
        <v>0</v>
      </c>
      <c r="K197" s="164" t="s">
        <v>254</v>
      </c>
      <c r="L197" s="34"/>
      <c r="M197" s="169" t="s">
        <v>1</v>
      </c>
      <c r="N197" s="170" t="s">
        <v>43</v>
      </c>
      <c r="O197" s="59"/>
      <c r="P197" s="171">
        <f>O197*H197</f>
        <v>0</v>
      </c>
      <c r="Q197" s="171">
        <v>0</v>
      </c>
      <c r="R197" s="171">
        <f>Q197*H197</f>
        <v>0</v>
      </c>
      <c r="S197" s="171">
        <v>0.09</v>
      </c>
      <c r="T197" s="172">
        <f>S197*H197</f>
        <v>10.152900000000001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159</v>
      </c>
      <c r="AT197" s="173" t="s">
        <v>155</v>
      </c>
      <c r="AU197" s="173" t="s">
        <v>88</v>
      </c>
      <c r="AY197" s="18" t="s">
        <v>153</v>
      </c>
      <c r="BE197" s="174">
        <f>IF(N197="základní",J197,0)</f>
        <v>0</v>
      </c>
      <c r="BF197" s="174">
        <f>IF(N197="snížená",J197,0)</f>
        <v>0</v>
      </c>
      <c r="BG197" s="174">
        <f>IF(N197="zákl. přenesená",J197,0)</f>
        <v>0</v>
      </c>
      <c r="BH197" s="174">
        <f>IF(N197="sníž. přenesená",J197,0)</f>
        <v>0</v>
      </c>
      <c r="BI197" s="174">
        <f>IF(N197="nulová",J197,0)</f>
        <v>0</v>
      </c>
      <c r="BJ197" s="18" t="s">
        <v>86</v>
      </c>
      <c r="BK197" s="174">
        <f>ROUND(I197*H197,2)</f>
        <v>0</v>
      </c>
      <c r="BL197" s="18" t="s">
        <v>159</v>
      </c>
      <c r="BM197" s="173" t="s">
        <v>236</v>
      </c>
    </row>
    <row r="198" spans="1:65" s="13" customFormat="1" ht="10.199999999999999">
      <c r="B198" s="175"/>
      <c r="D198" s="176" t="s">
        <v>161</v>
      </c>
      <c r="E198" s="177" t="s">
        <v>1</v>
      </c>
      <c r="F198" s="178" t="s">
        <v>199</v>
      </c>
      <c r="H198" s="177" t="s">
        <v>1</v>
      </c>
      <c r="I198" s="179"/>
      <c r="L198" s="175"/>
      <c r="M198" s="180"/>
      <c r="N198" s="181"/>
      <c r="O198" s="181"/>
      <c r="P198" s="181"/>
      <c r="Q198" s="181"/>
      <c r="R198" s="181"/>
      <c r="S198" s="181"/>
      <c r="T198" s="182"/>
      <c r="AT198" s="177" t="s">
        <v>161</v>
      </c>
      <c r="AU198" s="177" t="s">
        <v>88</v>
      </c>
      <c r="AV198" s="13" t="s">
        <v>86</v>
      </c>
      <c r="AW198" s="13" t="s">
        <v>34</v>
      </c>
      <c r="AX198" s="13" t="s">
        <v>78</v>
      </c>
      <c r="AY198" s="177" t="s">
        <v>153</v>
      </c>
    </row>
    <row r="199" spans="1:65" s="14" customFormat="1" ht="10.199999999999999">
      <c r="B199" s="183"/>
      <c r="D199" s="176" t="s">
        <v>161</v>
      </c>
      <c r="E199" s="184" t="s">
        <v>1</v>
      </c>
      <c r="F199" s="185" t="s">
        <v>237</v>
      </c>
      <c r="H199" s="186">
        <v>26.63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161</v>
      </c>
      <c r="AU199" s="184" t="s">
        <v>88</v>
      </c>
      <c r="AV199" s="14" t="s">
        <v>88</v>
      </c>
      <c r="AW199" s="14" t="s">
        <v>34</v>
      </c>
      <c r="AX199" s="14" t="s">
        <v>78</v>
      </c>
      <c r="AY199" s="184" t="s">
        <v>153</v>
      </c>
    </row>
    <row r="200" spans="1:65" s="14" customFormat="1" ht="10.199999999999999">
      <c r="B200" s="183"/>
      <c r="D200" s="176" t="s">
        <v>161</v>
      </c>
      <c r="E200" s="184" t="s">
        <v>1</v>
      </c>
      <c r="F200" s="185" t="s">
        <v>238</v>
      </c>
      <c r="H200" s="186">
        <v>86.18</v>
      </c>
      <c r="I200" s="187"/>
      <c r="L200" s="183"/>
      <c r="M200" s="188"/>
      <c r="N200" s="189"/>
      <c r="O200" s="189"/>
      <c r="P200" s="189"/>
      <c r="Q200" s="189"/>
      <c r="R200" s="189"/>
      <c r="S200" s="189"/>
      <c r="T200" s="190"/>
      <c r="AT200" s="184" t="s">
        <v>161</v>
      </c>
      <c r="AU200" s="184" t="s">
        <v>88</v>
      </c>
      <c r="AV200" s="14" t="s">
        <v>88</v>
      </c>
      <c r="AW200" s="14" t="s">
        <v>34</v>
      </c>
      <c r="AX200" s="14" t="s">
        <v>78</v>
      </c>
      <c r="AY200" s="184" t="s">
        <v>153</v>
      </c>
    </row>
    <row r="201" spans="1:65" s="15" customFormat="1" ht="10.199999999999999">
      <c r="B201" s="191"/>
      <c r="D201" s="176" t="s">
        <v>161</v>
      </c>
      <c r="E201" s="192" t="s">
        <v>1</v>
      </c>
      <c r="F201" s="193" t="s">
        <v>165</v>
      </c>
      <c r="H201" s="194">
        <v>112.81</v>
      </c>
      <c r="I201" s="195"/>
      <c r="L201" s="191"/>
      <c r="M201" s="196"/>
      <c r="N201" s="197"/>
      <c r="O201" s="197"/>
      <c r="P201" s="197"/>
      <c r="Q201" s="197"/>
      <c r="R201" s="197"/>
      <c r="S201" s="197"/>
      <c r="T201" s="198"/>
      <c r="AT201" s="192" t="s">
        <v>161</v>
      </c>
      <c r="AU201" s="192" t="s">
        <v>88</v>
      </c>
      <c r="AV201" s="15" t="s">
        <v>159</v>
      </c>
      <c r="AW201" s="15" t="s">
        <v>34</v>
      </c>
      <c r="AX201" s="15" t="s">
        <v>86</v>
      </c>
      <c r="AY201" s="192" t="s">
        <v>153</v>
      </c>
    </row>
    <row r="202" spans="1:65" s="2" customFormat="1" ht="36" customHeight="1">
      <c r="A202" s="33"/>
      <c r="B202" s="161"/>
      <c r="C202" s="162" t="s">
        <v>239</v>
      </c>
      <c r="D202" s="162" t="s">
        <v>155</v>
      </c>
      <c r="E202" s="163" t="s">
        <v>240</v>
      </c>
      <c r="F202" s="164" t="s">
        <v>241</v>
      </c>
      <c r="G202" s="165" t="s">
        <v>235</v>
      </c>
      <c r="H202" s="166">
        <v>4.41</v>
      </c>
      <c r="I202" s="167"/>
      <c r="J202" s="168">
        <f>ROUND(I202*H202,2)</f>
        <v>0</v>
      </c>
      <c r="K202" s="164" t="s">
        <v>254</v>
      </c>
      <c r="L202" s="34"/>
      <c r="M202" s="169" t="s">
        <v>1</v>
      </c>
      <c r="N202" s="170" t="s">
        <v>43</v>
      </c>
      <c r="O202" s="59"/>
      <c r="P202" s="171">
        <f>O202*H202</f>
        <v>0</v>
      </c>
      <c r="Q202" s="171">
        <v>0</v>
      </c>
      <c r="R202" s="171">
        <f>Q202*H202</f>
        <v>0</v>
      </c>
      <c r="S202" s="171">
        <v>6.2E-2</v>
      </c>
      <c r="T202" s="172">
        <f>S202*H202</f>
        <v>0.27342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159</v>
      </c>
      <c r="AT202" s="173" t="s">
        <v>155</v>
      </c>
      <c r="AU202" s="173" t="s">
        <v>88</v>
      </c>
      <c r="AY202" s="18" t="s">
        <v>153</v>
      </c>
      <c r="BE202" s="174">
        <f>IF(N202="základní",J202,0)</f>
        <v>0</v>
      </c>
      <c r="BF202" s="174">
        <f>IF(N202="snížená",J202,0)</f>
        <v>0</v>
      </c>
      <c r="BG202" s="174">
        <f>IF(N202="zákl. přenesená",J202,0)</f>
        <v>0</v>
      </c>
      <c r="BH202" s="174">
        <f>IF(N202="sníž. přenesená",J202,0)</f>
        <v>0</v>
      </c>
      <c r="BI202" s="174">
        <f>IF(N202="nulová",J202,0)</f>
        <v>0</v>
      </c>
      <c r="BJ202" s="18" t="s">
        <v>86</v>
      </c>
      <c r="BK202" s="174">
        <f>ROUND(I202*H202,2)</f>
        <v>0</v>
      </c>
      <c r="BL202" s="18" t="s">
        <v>159</v>
      </c>
      <c r="BM202" s="173" t="s">
        <v>242</v>
      </c>
    </row>
    <row r="203" spans="1:65" s="13" customFormat="1" ht="10.199999999999999">
      <c r="B203" s="175"/>
      <c r="D203" s="176" t="s">
        <v>161</v>
      </c>
      <c r="E203" s="177" t="s">
        <v>1</v>
      </c>
      <c r="F203" s="178" t="s">
        <v>199</v>
      </c>
      <c r="H203" s="177" t="s">
        <v>1</v>
      </c>
      <c r="I203" s="179"/>
      <c r="L203" s="175"/>
      <c r="M203" s="180"/>
      <c r="N203" s="181"/>
      <c r="O203" s="181"/>
      <c r="P203" s="181"/>
      <c r="Q203" s="181"/>
      <c r="R203" s="181"/>
      <c r="S203" s="181"/>
      <c r="T203" s="182"/>
      <c r="AT203" s="177" t="s">
        <v>161</v>
      </c>
      <c r="AU203" s="177" t="s">
        <v>88</v>
      </c>
      <c r="AV203" s="13" t="s">
        <v>86</v>
      </c>
      <c r="AW203" s="13" t="s">
        <v>34</v>
      </c>
      <c r="AX203" s="13" t="s">
        <v>78</v>
      </c>
      <c r="AY203" s="177" t="s">
        <v>153</v>
      </c>
    </row>
    <row r="204" spans="1:65" s="14" customFormat="1" ht="10.199999999999999">
      <c r="B204" s="183"/>
      <c r="D204" s="176" t="s">
        <v>161</v>
      </c>
      <c r="E204" s="184" t="s">
        <v>1</v>
      </c>
      <c r="F204" s="185" t="s">
        <v>243</v>
      </c>
      <c r="H204" s="186">
        <v>4.41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161</v>
      </c>
      <c r="AU204" s="184" t="s">
        <v>88</v>
      </c>
      <c r="AV204" s="14" t="s">
        <v>88</v>
      </c>
      <c r="AW204" s="14" t="s">
        <v>34</v>
      </c>
      <c r="AX204" s="14" t="s">
        <v>78</v>
      </c>
      <c r="AY204" s="184" t="s">
        <v>153</v>
      </c>
    </row>
    <row r="205" spans="1:65" s="15" customFormat="1" ht="10.199999999999999">
      <c r="B205" s="191"/>
      <c r="D205" s="176" t="s">
        <v>161</v>
      </c>
      <c r="E205" s="192" t="s">
        <v>1</v>
      </c>
      <c r="F205" s="193" t="s">
        <v>165</v>
      </c>
      <c r="H205" s="194">
        <v>4.41</v>
      </c>
      <c r="I205" s="195"/>
      <c r="L205" s="191"/>
      <c r="M205" s="196"/>
      <c r="N205" s="197"/>
      <c r="O205" s="197"/>
      <c r="P205" s="197"/>
      <c r="Q205" s="197"/>
      <c r="R205" s="197"/>
      <c r="S205" s="197"/>
      <c r="T205" s="198"/>
      <c r="AT205" s="192" t="s">
        <v>161</v>
      </c>
      <c r="AU205" s="192" t="s">
        <v>88</v>
      </c>
      <c r="AV205" s="15" t="s">
        <v>159</v>
      </c>
      <c r="AW205" s="15" t="s">
        <v>34</v>
      </c>
      <c r="AX205" s="15" t="s">
        <v>86</v>
      </c>
      <c r="AY205" s="192" t="s">
        <v>153</v>
      </c>
    </row>
    <row r="206" spans="1:65" s="2" customFormat="1" ht="36" customHeight="1">
      <c r="A206" s="33"/>
      <c r="B206" s="161"/>
      <c r="C206" s="162" t="s">
        <v>244</v>
      </c>
      <c r="D206" s="162" t="s">
        <v>155</v>
      </c>
      <c r="E206" s="163" t="s">
        <v>245</v>
      </c>
      <c r="F206" s="164" t="s">
        <v>246</v>
      </c>
      <c r="G206" s="165" t="s">
        <v>235</v>
      </c>
      <c r="H206" s="166">
        <v>6.46</v>
      </c>
      <c r="I206" s="167"/>
      <c r="J206" s="168">
        <f>ROUND(I206*H206,2)</f>
        <v>0</v>
      </c>
      <c r="K206" s="164" t="s">
        <v>254</v>
      </c>
      <c r="L206" s="34"/>
      <c r="M206" s="169" t="s">
        <v>1</v>
      </c>
      <c r="N206" s="170" t="s">
        <v>43</v>
      </c>
      <c r="O206" s="59"/>
      <c r="P206" s="171">
        <f>O206*H206</f>
        <v>0</v>
      </c>
      <c r="Q206" s="171">
        <v>0</v>
      </c>
      <c r="R206" s="171">
        <f>Q206*H206</f>
        <v>0</v>
      </c>
      <c r="S206" s="171">
        <v>7.5999999999999998E-2</v>
      </c>
      <c r="T206" s="172">
        <f>S206*H206</f>
        <v>0.49096000000000001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159</v>
      </c>
      <c r="AT206" s="173" t="s">
        <v>155</v>
      </c>
      <c r="AU206" s="173" t="s">
        <v>88</v>
      </c>
      <c r="AY206" s="18" t="s">
        <v>153</v>
      </c>
      <c r="BE206" s="174">
        <f>IF(N206="základní",J206,0)</f>
        <v>0</v>
      </c>
      <c r="BF206" s="174">
        <f>IF(N206="snížená",J206,0)</f>
        <v>0</v>
      </c>
      <c r="BG206" s="174">
        <f>IF(N206="zákl. přenesená",J206,0)</f>
        <v>0</v>
      </c>
      <c r="BH206" s="174">
        <f>IF(N206="sníž. přenesená",J206,0)</f>
        <v>0</v>
      </c>
      <c r="BI206" s="174">
        <f>IF(N206="nulová",J206,0)</f>
        <v>0</v>
      </c>
      <c r="BJ206" s="18" t="s">
        <v>86</v>
      </c>
      <c r="BK206" s="174">
        <f>ROUND(I206*H206,2)</f>
        <v>0</v>
      </c>
      <c r="BL206" s="18" t="s">
        <v>159</v>
      </c>
      <c r="BM206" s="173" t="s">
        <v>247</v>
      </c>
    </row>
    <row r="207" spans="1:65" s="13" customFormat="1" ht="10.199999999999999">
      <c r="B207" s="175"/>
      <c r="D207" s="176" t="s">
        <v>161</v>
      </c>
      <c r="E207" s="177" t="s">
        <v>1</v>
      </c>
      <c r="F207" s="178" t="s">
        <v>199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161</v>
      </c>
      <c r="AU207" s="177" t="s">
        <v>88</v>
      </c>
      <c r="AV207" s="13" t="s">
        <v>86</v>
      </c>
      <c r="AW207" s="13" t="s">
        <v>34</v>
      </c>
      <c r="AX207" s="13" t="s">
        <v>78</v>
      </c>
      <c r="AY207" s="177" t="s">
        <v>153</v>
      </c>
    </row>
    <row r="208" spans="1:65" s="14" customFormat="1" ht="10.199999999999999">
      <c r="B208" s="183"/>
      <c r="D208" s="176" t="s">
        <v>161</v>
      </c>
      <c r="E208" s="184" t="s">
        <v>1</v>
      </c>
      <c r="F208" s="185" t="s">
        <v>248</v>
      </c>
      <c r="H208" s="186">
        <v>6.46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161</v>
      </c>
      <c r="AU208" s="184" t="s">
        <v>88</v>
      </c>
      <c r="AV208" s="14" t="s">
        <v>88</v>
      </c>
      <c r="AW208" s="14" t="s">
        <v>34</v>
      </c>
      <c r="AX208" s="14" t="s">
        <v>78</v>
      </c>
      <c r="AY208" s="184" t="s">
        <v>153</v>
      </c>
    </row>
    <row r="209" spans="1:65" s="15" customFormat="1" ht="10.199999999999999">
      <c r="B209" s="191"/>
      <c r="D209" s="176" t="s">
        <v>161</v>
      </c>
      <c r="E209" s="192" t="s">
        <v>1</v>
      </c>
      <c r="F209" s="193" t="s">
        <v>165</v>
      </c>
      <c r="H209" s="194">
        <v>6.46</v>
      </c>
      <c r="I209" s="195"/>
      <c r="L209" s="191"/>
      <c r="M209" s="196"/>
      <c r="N209" s="197"/>
      <c r="O209" s="197"/>
      <c r="P209" s="197"/>
      <c r="Q209" s="197"/>
      <c r="R209" s="197"/>
      <c r="S209" s="197"/>
      <c r="T209" s="198"/>
      <c r="AT209" s="192" t="s">
        <v>161</v>
      </c>
      <c r="AU209" s="192" t="s">
        <v>88</v>
      </c>
      <c r="AV209" s="15" t="s">
        <v>159</v>
      </c>
      <c r="AW209" s="15" t="s">
        <v>34</v>
      </c>
      <c r="AX209" s="15" t="s">
        <v>86</v>
      </c>
      <c r="AY209" s="192" t="s">
        <v>153</v>
      </c>
    </row>
    <row r="210" spans="1:65" s="12" customFormat="1" ht="22.8" customHeight="1">
      <c r="B210" s="148"/>
      <c r="D210" s="149" t="s">
        <v>77</v>
      </c>
      <c r="E210" s="159" t="s">
        <v>249</v>
      </c>
      <c r="F210" s="159" t="s">
        <v>250</v>
      </c>
      <c r="I210" s="151"/>
      <c r="J210" s="160">
        <f>BK210</f>
        <v>0</v>
      </c>
      <c r="L210" s="148"/>
      <c r="M210" s="153"/>
      <c r="N210" s="154"/>
      <c r="O210" s="154"/>
      <c r="P210" s="155">
        <f>SUM(P211:P218)</f>
        <v>0</v>
      </c>
      <c r="Q210" s="154"/>
      <c r="R210" s="155">
        <f>SUM(R211:R218)</f>
        <v>0</v>
      </c>
      <c r="S210" s="154"/>
      <c r="T210" s="156">
        <f>SUM(T211:T218)</f>
        <v>0</v>
      </c>
      <c r="AR210" s="149" t="s">
        <v>86</v>
      </c>
      <c r="AT210" s="157" t="s">
        <v>77</v>
      </c>
      <c r="AU210" s="157" t="s">
        <v>86</v>
      </c>
      <c r="AY210" s="149" t="s">
        <v>153</v>
      </c>
      <c r="BK210" s="158">
        <f>SUM(BK211:BK218)</f>
        <v>0</v>
      </c>
    </row>
    <row r="211" spans="1:65" s="2" customFormat="1" ht="36" customHeight="1">
      <c r="A211" s="33"/>
      <c r="B211" s="161"/>
      <c r="C211" s="162" t="s">
        <v>251</v>
      </c>
      <c r="D211" s="162" t="s">
        <v>155</v>
      </c>
      <c r="E211" s="163" t="s">
        <v>252</v>
      </c>
      <c r="F211" s="164" t="s">
        <v>253</v>
      </c>
      <c r="G211" s="165" t="s">
        <v>189</v>
      </c>
      <c r="H211" s="166">
        <v>176.38300000000001</v>
      </c>
      <c r="I211" s="167"/>
      <c r="J211" s="168">
        <f>ROUND(I211*H211,2)</f>
        <v>0</v>
      </c>
      <c r="K211" s="164" t="s">
        <v>254</v>
      </c>
      <c r="L211" s="34"/>
      <c r="M211" s="169" t="s">
        <v>1</v>
      </c>
      <c r="N211" s="170" t="s">
        <v>43</v>
      </c>
      <c r="O211" s="59"/>
      <c r="P211" s="171">
        <f>O211*H211</f>
        <v>0</v>
      </c>
      <c r="Q211" s="171">
        <v>0</v>
      </c>
      <c r="R211" s="171">
        <f>Q211*H211</f>
        <v>0</v>
      </c>
      <c r="S211" s="171">
        <v>0</v>
      </c>
      <c r="T211" s="172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159</v>
      </c>
      <c r="AT211" s="173" t="s">
        <v>155</v>
      </c>
      <c r="AU211" s="173" t="s">
        <v>88</v>
      </c>
      <c r="AY211" s="18" t="s">
        <v>153</v>
      </c>
      <c r="BE211" s="174">
        <f>IF(N211="základní",J211,0)</f>
        <v>0</v>
      </c>
      <c r="BF211" s="174">
        <f>IF(N211="snížená",J211,0)</f>
        <v>0</v>
      </c>
      <c r="BG211" s="174">
        <f>IF(N211="zákl. přenesená",J211,0)</f>
        <v>0</v>
      </c>
      <c r="BH211" s="174">
        <f>IF(N211="sníž. přenesená",J211,0)</f>
        <v>0</v>
      </c>
      <c r="BI211" s="174">
        <f>IF(N211="nulová",J211,0)</f>
        <v>0</v>
      </c>
      <c r="BJ211" s="18" t="s">
        <v>86</v>
      </c>
      <c r="BK211" s="174">
        <f>ROUND(I211*H211,2)</f>
        <v>0</v>
      </c>
      <c r="BL211" s="18" t="s">
        <v>159</v>
      </c>
      <c r="BM211" s="173" t="s">
        <v>255</v>
      </c>
    </row>
    <row r="212" spans="1:65" s="2" customFormat="1" ht="24" customHeight="1">
      <c r="A212" s="33"/>
      <c r="B212" s="161"/>
      <c r="C212" s="162" t="s">
        <v>256</v>
      </c>
      <c r="D212" s="162" t="s">
        <v>155</v>
      </c>
      <c r="E212" s="163" t="s">
        <v>257</v>
      </c>
      <c r="F212" s="164" t="s">
        <v>258</v>
      </c>
      <c r="G212" s="165" t="s">
        <v>189</v>
      </c>
      <c r="H212" s="166">
        <v>176.38300000000001</v>
      </c>
      <c r="I212" s="167"/>
      <c r="J212" s="168">
        <f>ROUND(I212*H212,2)</f>
        <v>0</v>
      </c>
      <c r="K212" s="164" t="s">
        <v>254</v>
      </c>
      <c r="L212" s="34"/>
      <c r="M212" s="169" t="s">
        <v>1</v>
      </c>
      <c r="N212" s="170" t="s">
        <v>43</v>
      </c>
      <c r="O212" s="59"/>
      <c r="P212" s="171">
        <f>O212*H212</f>
        <v>0</v>
      </c>
      <c r="Q212" s="171">
        <v>0</v>
      </c>
      <c r="R212" s="171">
        <f>Q212*H212</f>
        <v>0</v>
      </c>
      <c r="S212" s="171">
        <v>0</v>
      </c>
      <c r="T212" s="172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159</v>
      </c>
      <c r="AT212" s="173" t="s">
        <v>155</v>
      </c>
      <c r="AU212" s="173" t="s">
        <v>88</v>
      </c>
      <c r="AY212" s="18" t="s">
        <v>153</v>
      </c>
      <c r="BE212" s="174">
        <f>IF(N212="základní",J212,0)</f>
        <v>0</v>
      </c>
      <c r="BF212" s="174">
        <f>IF(N212="snížená",J212,0)</f>
        <v>0</v>
      </c>
      <c r="BG212" s="174">
        <f>IF(N212="zákl. přenesená",J212,0)</f>
        <v>0</v>
      </c>
      <c r="BH212" s="174">
        <f>IF(N212="sníž. přenesená",J212,0)</f>
        <v>0</v>
      </c>
      <c r="BI212" s="174">
        <f>IF(N212="nulová",J212,0)</f>
        <v>0</v>
      </c>
      <c r="BJ212" s="18" t="s">
        <v>86</v>
      </c>
      <c r="BK212" s="174">
        <f>ROUND(I212*H212,2)</f>
        <v>0</v>
      </c>
      <c r="BL212" s="18" t="s">
        <v>159</v>
      </c>
      <c r="BM212" s="173" t="s">
        <v>259</v>
      </c>
    </row>
    <row r="213" spans="1:65" s="2" customFormat="1" ht="36" customHeight="1">
      <c r="A213" s="33"/>
      <c r="B213" s="161"/>
      <c r="C213" s="162" t="s">
        <v>260</v>
      </c>
      <c r="D213" s="162" t="s">
        <v>155</v>
      </c>
      <c r="E213" s="163" t="s">
        <v>261</v>
      </c>
      <c r="F213" s="164" t="s">
        <v>262</v>
      </c>
      <c r="G213" s="165" t="s">
        <v>189</v>
      </c>
      <c r="H213" s="166">
        <v>3351.277</v>
      </c>
      <c r="I213" s="167"/>
      <c r="J213" s="168">
        <f>ROUND(I213*H213,2)</f>
        <v>0</v>
      </c>
      <c r="K213" s="164" t="s">
        <v>254</v>
      </c>
      <c r="L213" s="34"/>
      <c r="M213" s="169" t="s">
        <v>1</v>
      </c>
      <c r="N213" s="170" t="s">
        <v>43</v>
      </c>
      <c r="O213" s="59"/>
      <c r="P213" s="171">
        <f>O213*H213</f>
        <v>0</v>
      </c>
      <c r="Q213" s="171">
        <v>0</v>
      </c>
      <c r="R213" s="171">
        <f>Q213*H213</f>
        <v>0</v>
      </c>
      <c r="S213" s="171">
        <v>0</v>
      </c>
      <c r="T213" s="172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159</v>
      </c>
      <c r="AT213" s="173" t="s">
        <v>155</v>
      </c>
      <c r="AU213" s="173" t="s">
        <v>88</v>
      </c>
      <c r="AY213" s="18" t="s">
        <v>153</v>
      </c>
      <c r="BE213" s="174">
        <f>IF(N213="základní",J213,0)</f>
        <v>0</v>
      </c>
      <c r="BF213" s="174">
        <f>IF(N213="snížená",J213,0)</f>
        <v>0</v>
      </c>
      <c r="BG213" s="174">
        <f>IF(N213="zákl. přenesená",J213,0)</f>
        <v>0</v>
      </c>
      <c r="BH213" s="174">
        <f>IF(N213="sníž. přenesená",J213,0)</f>
        <v>0</v>
      </c>
      <c r="BI213" s="174">
        <f>IF(N213="nulová",J213,0)</f>
        <v>0</v>
      </c>
      <c r="BJ213" s="18" t="s">
        <v>86</v>
      </c>
      <c r="BK213" s="174">
        <f>ROUND(I213*H213,2)</f>
        <v>0</v>
      </c>
      <c r="BL213" s="18" t="s">
        <v>159</v>
      </c>
      <c r="BM213" s="173" t="s">
        <v>263</v>
      </c>
    </row>
    <row r="214" spans="1:65" s="14" customFormat="1" ht="10.199999999999999">
      <c r="B214" s="183"/>
      <c r="D214" s="176" t="s">
        <v>161</v>
      </c>
      <c r="E214" s="184" t="s">
        <v>1</v>
      </c>
      <c r="F214" s="185" t="s">
        <v>264</v>
      </c>
      <c r="H214" s="186">
        <v>3351.277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161</v>
      </c>
      <c r="AU214" s="184" t="s">
        <v>88</v>
      </c>
      <c r="AV214" s="14" t="s">
        <v>88</v>
      </c>
      <c r="AW214" s="14" t="s">
        <v>34</v>
      </c>
      <c r="AX214" s="14" t="s">
        <v>78</v>
      </c>
      <c r="AY214" s="184" t="s">
        <v>153</v>
      </c>
    </row>
    <row r="215" spans="1:65" s="15" customFormat="1" ht="10.199999999999999">
      <c r="B215" s="191"/>
      <c r="D215" s="176" t="s">
        <v>161</v>
      </c>
      <c r="E215" s="192" t="s">
        <v>1</v>
      </c>
      <c r="F215" s="193" t="s">
        <v>165</v>
      </c>
      <c r="H215" s="194">
        <v>3351.277</v>
      </c>
      <c r="I215" s="195"/>
      <c r="L215" s="191"/>
      <c r="M215" s="196"/>
      <c r="N215" s="197"/>
      <c r="O215" s="197"/>
      <c r="P215" s="197"/>
      <c r="Q215" s="197"/>
      <c r="R215" s="197"/>
      <c r="S215" s="197"/>
      <c r="T215" s="198"/>
      <c r="AT215" s="192" t="s">
        <v>161</v>
      </c>
      <c r="AU215" s="192" t="s">
        <v>88</v>
      </c>
      <c r="AV215" s="15" t="s">
        <v>159</v>
      </c>
      <c r="AW215" s="15" t="s">
        <v>34</v>
      </c>
      <c r="AX215" s="15" t="s">
        <v>86</v>
      </c>
      <c r="AY215" s="192" t="s">
        <v>153</v>
      </c>
    </row>
    <row r="216" spans="1:65" s="2" customFormat="1" ht="24" customHeight="1">
      <c r="A216" s="33"/>
      <c r="B216" s="161"/>
      <c r="C216" s="162" t="s">
        <v>7</v>
      </c>
      <c r="D216" s="162" t="s">
        <v>155</v>
      </c>
      <c r="E216" s="163" t="s">
        <v>265</v>
      </c>
      <c r="F216" s="164" t="s">
        <v>266</v>
      </c>
      <c r="G216" s="165" t="s">
        <v>189</v>
      </c>
      <c r="H216" s="166">
        <v>176.38300000000001</v>
      </c>
      <c r="I216" s="167"/>
      <c r="J216" s="168">
        <f>ROUND(I216*H216,2)</f>
        <v>0</v>
      </c>
      <c r="K216" s="164" t="s">
        <v>254</v>
      </c>
      <c r="L216" s="34"/>
      <c r="M216" s="169" t="s">
        <v>1</v>
      </c>
      <c r="N216" s="170" t="s">
        <v>43</v>
      </c>
      <c r="O216" s="59"/>
      <c r="P216" s="171">
        <f>O216*H216</f>
        <v>0</v>
      </c>
      <c r="Q216" s="171">
        <v>0</v>
      </c>
      <c r="R216" s="171">
        <f>Q216*H216</f>
        <v>0</v>
      </c>
      <c r="S216" s="171">
        <v>0</v>
      </c>
      <c r="T216" s="172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159</v>
      </c>
      <c r="AT216" s="173" t="s">
        <v>155</v>
      </c>
      <c r="AU216" s="173" t="s">
        <v>88</v>
      </c>
      <c r="AY216" s="18" t="s">
        <v>153</v>
      </c>
      <c r="BE216" s="174">
        <f>IF(N216="základní",J216,0)</f>
        <v>0</v>
      </c>
      <c r="BF216" s="174">
        <f>IF(N216="snížená",J216,0)</f>
        <v>0</v>
      </c>
      <c r="BG216" s="174">
        <f>IF(N216="zákl. přenesená",J216,0)</f>
        <v>0</v>
      </c>
      <c r="BH216" s="174">
        <f>IF(N216="sníž. přenesená",J216,0)</f>
        <v>0</v>
      </c>
      <c r="BI216" s="174">
        <f>IF(N216="nulová",J216,0)</f>
        <v>0</v>
      </c>
      <c r="BJ216" s="18" t="s">
        <v>86</v>
      </c>
      <c r="BK216" s="174">
        <f>ROUND(I216*H216,2)</f>
        <v>0</v>
      </c>
      <c r="BL216" s="18" t="s">
        <v>159</v>
      </c>
      <c r="BM216" s="173" t="s">
        <v>267</v>
      </c>
    </row>
    <row r="217" spans="1:65" s="14" customFormat="1" ht="10.199999999999999">
      <c r="B217" s="183"/>
      <c r="D217" s="176" t="s">
        <v>161</v>
      </c>
      <c r="E217" s="184" t="s">
        <v>1</v>
      </c>
      <c r="F217" s="185" t="s">
        <v>268</v>
      </c>
      <c r="H217" s="186">
        <v>176.38300000000001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161</v>
      </c>
      <c r="AU217" s="184" t="s">
        <v>88</v>
      </c>
      <c r="AV217" s="14" t="s">
        <v>88</v>
      </c>
      <c r="AW217" s="14" t="s">
        <v>34</v>
      </c>
      <c r="AX217" s="14" t="s">
        <v>78</v>
      </c>
      <c r="AY217" s="184" t="s">
        <v>153</v>
      </c>
    </row>
    <row r="218" spans="1:65" s="15" customFormat="1" ht="10.199999999999999">
      <c r="B218" s="191"/>
      <c r="D218" s="176" t="s">
        <v>161</v>
      </c>
      <c r="E218" s="192" t="s">
        <v>1</v>
      </c>
      <c r="F218" s="193" t="s">
        <v>165</v>
      </c>
      <c r="H218" s="194">
        <v>176.38300000000001</v>
      </c>
      <c r="I218" s="195"/>
      <c r="L218" s="191"/>
      <c r="M218" s="196"/>
      <c r="N218" s="197"/>
      <c r="O218" s="197"/>
      <c r="P218" s="197"/>
      <c r="Q218" s="197"/>
      <c r="R218" s="197"/>
      <c r="S218" s="197"/>
      <c r="T218" s="198"/>
      <c r="AT218" s="192" t="s">
        <v>161</v>
      </c>
      <c r="AU218" s="192" t="s">
        <v>88</v>
      </c>
      <c r="AV218" s="15" t="s">
        <v>159</v>
      </c>
      <c r="AW218" s="15" t="s">
        <v>34</v>
      </c>
      <c r="AX218" s="15" t="s">
        <v>86</v>
      </c>
      <c r="AY218" s="192" t="s">
        <v>153</v>
      </c>
    </row>
    <row r="219" spans="1:65" s="12" customFormat="1" ht="25.95" customHeight="1">
      <c r="B219" s="148"/>
      <c r="D219" s="149" t="s">
        <v>77</v>
      </c>
      <c r="E219" s="150" t="s">
        <v>269</v>
      </c>
      <c r="F219" s="150" t="s">
        <v>270</v>
      </c>
      <c r="I219" s="151"/>
      <c r="J219" s="152">
        <f>BK219</f>
        <v>0</v>
      </c>
      <c r="L219" s="148"/>
      <c r="M219" s="153"/>
      <c r="N219" s="154"/>
      <c r="O219" s="154"/>
      <c r="P219" s="155">
        <f>P220+P226+P235+P240+P245</f>
        <v>0</v>
      </c>
      <c r="Q219" s="154"/>
      <c r="R219" s="155">
        <f>R220+R226+R235+R240+R245</f>
        <v>0</v>
      </c>
      <c r="S219" s="154"/>
      <c r="T219" s="156">
        <f>T220+T226+T235+T240+T245</f>
        <v>10.278271699999999</v>
      </c>
      <c r="AR219" s="149" t="s">
        <v>88</v>
      </c>
      <c r="AT219" s="157" t="s">
        <v>77</v>
      </c>
      <c r="AU219" s="157" t="s">
        <v>78</v>
      </c>
      <c r="AY219" s="149" t="s">
        <v>153</v>
      </c>
      <c r="BK219" s="158">
        <f>BK220+BK226+BK235+BK240+BK245</f>
        <v>0</v>
      </c>
    </row>
    <row r="220" spans="1:65" s="12" customFormat="1" ht="22.8" customHeight="1">
      <c r="B220" s="148"/>
      <c r="D220" s="149" t="s">
        <v>77</v>
      </c>
      <c r="E220" s="159" t="s">
        <v>271</v>
      </c>
      <c r="F220" s="159" t="s">
        <v>272</v>
      </c>
      <c r="I220" s="151"/>
      <c r="J220" s="160">
        <f>BK220</f>
        <v>0</v>
      </c>
      <c r="L220" s="148"/>
      <c r="M220" s="153"/>
      <c r="N220" s="154"/>
      <c r="O220" s="154"/>
      <c r="P220" s="155">
        <f>SUM(P221:P225)</f>
        <v>0</v>
      </c>
      <c r="Q220" s="154"/>
      <c r="R220" s="155">
        <f>SUM(R221:R225)</f>
        <v>0</v>
      </c>
      <c r="S220" s="154"/>
      <c r="T220" s="156">
        <f>SUM(T221:T225)</f>
        <v>0.45124000000000003</v>
      </c>
      <c r="AR220" s="149" t="s">
        <v>88</v>
      </c>
      <c r="AT220" s="157" t="s">
        <v>77</v>
      </c>
      <c r="AU220" s="157" t="s">
        <v>86</v>
      </c>
      <c r="AY220" s="149" t="s">
        <v>153</v>
      </c>
      <c r="BK220" s="158">
        <f>SUM(BK221:BK225)</f>
        <v>0</v>
      </c>
    </row>
    <row r="221" spans="1:65" s="2" customFormat="1" ht="24" customHeight="1">
      <c r="A221" s="33"/>
      <c r="B221" s="161"/>
      <c r="C221" s="162" t="s">
        <v>273</v>
      </c>
      <c r="D221" s="162" t="s">
        <v>155</v>
      </c>
      <c r="E221" s="163" t="s">
        <v>274</v>
      </c>
      <c r="F221" s="164" t="s">
        <v>275</v>
      </c>
      <c r="G221" s="165" t="s">
        <v>235</v>
      </c>
      <c r="H221" s="166">
        <v>112.81</v>
      </c>
      <c r="I221" s="167"/>
      <c r="J221" s="168">
        <f>ROUND(I221*H221,2)</f>
        <v>0</v>
      </c>
      <c r="K221" s="164" t="s">
        <v>254</v>
      </c>
      <c r="L221" s="34"/>
      <c r="M221" s="169" t="s">
        <v>1</v>
      </c>
      <c r="N221" s="170" t="s">
        <v>43</v>
      </c>
      <c r="O221" s="59"/>
      <c r="P221" s="171">
        <f>O221*H221</f>
        <v>0</v>
      </c>
      <c r="Q221" s="171">
        <v>0</v>
      </c>
      <c r="R221" s="171">
        <f>Q221*H221</f>
        <v>0</v>
      </c>
      <c r="S221" s="171">
        <v>4.0000000000000001E-3</v>
      </c>
      <c r="T221" s="172">
        <f>S221*H221</f>
        <v>0.45124000000000003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173" t="s">
        <v>239</v>
      </c>
      <c r="AT221" s="173" t="s">
        <v>155</v>
      </c>
      <c r="AU221" s="173" t="s">
        <v>88</v>
      </c>
      <c r="AY221" s="18" t="s">
        <v>153</v>
      </c>
      <c r="BE221" s="174">
        <f>IF(N221="základní",J221,0)</f>
        <v>0</v>
      </c>
      <c r="BF221" s="174">
        <f>IF(N221="snížená",J221,0)</f>
        <v>0</v>
      </c>
      <c r="BG221" s="174">
        <f>IF(N221="zákl. přenesená",J221,0)</f>
        <v>0</v>
      </c>
      <c r="BH221" s="174">
        <f>IF(N221="sníž. přenesená",J221,0)</f>
        <v>0</v>
      </c>
      <c r="BI221" s="174">
        <f>IF(N221="nulová",J221,0)</f>
        <v>0</v>
      </c>
      <c r="BJ221" s="18" t="s">
        <v>86</v>
      </c>
      <c r="BK221" s="174">
        <f>ROUND(I221*H221,2)</f>
        <v>0</v>
      </c>
      <c r="BL221" s="18" t="s">
        <v>239</v>
      </c>
      <c r="BM221" s="173" t="s">
        <v>276</v>
      </c>
    </row>
    <row r="222" spans="1:65" s="13" customFormat="1" ht="10.199999999999999">
      <c r="B222" s="175"/>
      <c r="D222" s="176" t="s">
        <v>161</v>
      </c>
      <c r="E222" s="177" t="s">
        <v>1</v>
      </c>
      <c r="F222" s="178" t="s">
        <v>199</v>
      </c>
      <c r="H222" s="177" t="s">
        <v>1</v>
      </c>
      <c r="I222" s="179"/>
      <c r="L222" s="175"/>
      <c r="M222" s="180"/>
      <c r="N222" s="181"/>
      <c r="O222" s="181"/>
      <c r="P222" s="181"/>
      <c r="Q222" s="181"/>
      <c r="R222" s="181"/>
      <c r="S222" s="181"/>
      <c r="T222" s="182"/>
      <c r="AT222" s="177" t="s">
        <v>161</v>
      </c>
      <c r="AU222" s="177" t="s">
        <v>88</v>
      </c>
      <c r="AV222" s="13" t="s">
        <v>86</v>
      </c>
      <c r="AW222" s="13" t="s">
        <v>34</v>
      </c>
      <c r="AX222" s="13" t="s">
        <v>78</v>
      </c>
      <c r="AY222" s="177" t="s">
        <v>153</v>
      </c>
    </row>
    <row r="223" spans="1:65" s="14" customFormat="1" ht="10.199999999999999">
      <c r="B223" s="183"/>
      <c r="D223" s="176" t="s">
        <v>161</v>
      </c>
      <c r="E223" s="184" t="s">
        <v>1</v>
      </c>
      <c r="F223" s="185" t="s">
        <v>237</v>
      </c>
      <c r="H223" s="186">
        <v>26.63</v>
      </c>
      <c r="I223" s="187"/>
      <c r="L223" s="183"/>
      <c r="M223" s="188"/>
      <c r="N223" s="189"/>
      <c r="O223" s="189"/>
      <c r="P223" s="189"/>
      <c r="Q223" s="189"/>
      <c r="R223" s="189"/>
      <c r="S223" s="189"/>
      <c r="T223" s="190"/>
      <c r="AT223" s="184" t="s">
        <v>161</v>
      </c>
      <c r="AU223" s="184" t="s">
        <v>88</v>
      </c>
      <c r="AV223" s="14" t="s">
        <v>88</v>
      </c>
      <c r="AW223" s="14" t="s">
        <v>34</v>
      </c>
      <c r="AX223" s="14" t="s">
        <v>78</v>
      </c>
      <c r="AY223" s="184" t="s">
        <v>153</v>
      </c>
    </row>
    <row r="224" spans="1:65" s="14" customFormat="1" ht="10.199999999999999">
      <c r="B224" s="183"/>
      <c r="D224" s="176" t="s">
        <v>161</v>
      </c>
      <c r="E224" s="184" t="s">
        <v>1</v>
      </c>
      <c r="F224" s="185" t="s">
        <v>238</v>
      </c>
      <c r="H224" s="186">
        <v>86.18</v>
      </c>
      <c r="I224" s="187"/>
      <c r="L224" s="183"/>
      <c r="M224" s="188"/>
      <c r="N224" s="189"/>
      <c r="O224" s="189"/>
      <c r="P224" s="189"/>
      <c r="Q224" s="189"/>
      <c r="R224" s="189"/>
      <c r="S224" s="189"/>
      <c r="T224" s="190"/>
      <c r="AT224" s="184" t="s">
        <v>161</v>
      </c>
      <c r="AU224" s="184" t="s">
        <v>88</v>
      </c>
      <c r="AV224" s="14" t="s">
        <v>88</v>
      </c>
      <c r="AW224" s="14" t="s">
        <v>34</v>
      </c>
      <c r="AX224" s="14" t="s">
        <v>78</v>
      </c>
      <c r="AY224" s="184" t="s">
        <v>153</v>
      </c>
    </row>
    <row r="225" spans="1:65" s="15" customFormat="1" ht="10.199999999999999">
      <c r="B225" s="191"/>
      <c r="D225" s="176" t="s">
        <v>161</v>
      </c>
      <c r="E225" s="192" t="s">
        <v>1</v>
      </c>
      <c r="F225" s="193" t="s">
        <v>165</v>
      </c>
      <c r="H225" s="194">
        <v>112.81</v>
      </c>
      <c r="I225" s="195"/>
      <c r="L225" s="191"/>
      <c r="M225" s="196"/>
      <c r="N225" s="197"/>
      <c r="O225" s="197"/>
      <c r="P225" s="197"/>
      <c r="Q225" s="197"/>
      <c r="R225" s="197"/>
      <c r="S225" s="197"/>
      <c r="T225" s="198"/>
      <c r="AT225" s="192" t="s">
        <v>161</v>
      </c>
      <c r="AU225" s="192" t="s">
        <v>88</v>
      </c>
      <c r="AV225" s="15" t="s">
        <v>159</v>
      </c>
      <c r="AW225" s="15" t="s">
        <v>34</v>
      </c>
      <c r="AX225" s="15" t="s">
        <v>86</v>
      </c>
      <c r="AY225" s="192" t="s">
        <v>153</v>
      </c>
    </row>
    <row r="226" spans="1:65" s="12" customFormat="1" ht="22.8" customHeight="1">
      <c r="B226" s="148"/>
      <c r="D226" s="149" t="s">
        <v>77</v>
      </c>
      <c r="E226" s="159" t="s">
        <v>277</v>
      </c>
      <c r="F226" s="159" t="s">
        <v>278</v>
      </c>
      <c r="I226" s="151"/>
      <c r="J226" s="160">
        <f>BK226</f>
        <v>0</v>
      </c>
      <c r="L226" s="148"/>
      <c r="M226" s="153"/>
      <c r="N226" s="154"/>
      <c r="O226" s="154"/>
      <c r="P226" s="155">
        <f>SUM(P227:P234)</f>
        <v>0</v>
      </c>
      <c r="Q226" s="154"/>
      <c r="R226" s="155">
        <f>SUM(R227:R234)</f>
        <v>0</v>
      </c>
      <c r="S226" s="154"/>
      <c r="T226" s="156">
        <f>SUM(T227:T234)</f>
        <v>0.27612000000000003</v>
      </c>
      <c r="AR226" s="149" t="s">
        <v>88</v>
      </c>
      <c r="AT226" s="157" t="s">
        <v>77</v>
      </c>
      <c r="AU226" s="157" t="s">
        <v>86</v>
      </c>
      <c r="AY226" s="149" t="s">
        <v>153</v>
      </c>
      <c r="BK226" s="158">
        <f>SUM(BK227:BK234)</f>
        <v>0</v>
      </c>
    </row>
    <row r="227" spans="1:65" s="2" customFormat="1" ht="36" customHeight="1">
      <c r="A227" s="33"/>
      <c r="B227" s="161"/>
      <c r="C227" s="162" t="s">
        <v>279</v>
      </c>
      <c r="D227" s="162" t="s">
        <v>155</v>
      </c>
      <c r="E227" s="163" t="s">
        <v>280</v>
      </c>
      <c r="F227" s="164" t="s">
        <v>281</v>
      </c>
      <c r="G227" s="165" t="s">
        <v>158</v>
      </c>
      <c r="H227" s="166">
        <v>7.08</v>
      </c>
      <c r="I227" s="167"/>
      <c r="J227" s="168">
        <f>ROUND(I227*H227,2)</f>
        <v>0</v>
      </c>
      <c r="K227" s="164" t="s">
        <v>254</v>
      </c>
      <c r="L227" s="34"/>
      <c r="M227" s="169" t="s">
        <v>1</v>
      </c>
      <c r="N227" s="170" t="s">
        <v>43</v>
      </c>
      <c r="O227" s="59"/>
      <c r="P227" s="171">
        <f>O227*H227</f>
        <v>0</v>
      </c>
      <c r="Q227" s="171">
        <v>0</v>
      </c>
      <c r="R227" s="171">
        <f>Q227*H227</f>
        <v>0</v>
      </c>
      <c r="S227" s="171">
        <v>2.4E-2</v>
      </c>
      <c r="T227" s="172">
        <f>S227*H227</f>
        <v>0.16992000000000002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239</v>
      </c>
      <c r="AT227" s="173" t="s">
        <v>155</v>
      </c>
      <c r="AU227" s="173" t="s">
        <v>88</v>
      </c>
      <c r="AY227" s="18" t="s">
        <v>153</v>
      </c>
      <c r="BE227" s="174">
        <f>IF(N227="základní",J227,0)</f>
        <v>0</v>
      </c>
      <c r="BF227" s="174">
        <f>IF(N227="snížená",J227,0)</f>
        <v>0</v>
      </c>
      <c r="BG227" s="174">
        <f>IF(N227="zákl. přenesená",J227,0)</f>
        <v>0</v>
      </c>
      <c r="BH227" s="174">
        <f>IF(N227="sníž. přenesená",J227,0)</f>
        <v>0</v>
      </c>
      <c r="BI227" s="174">
        <f>IF(N227="nulová",J227,0)</f>
        <v>0</v>
      </c>
      <c r="BJ227" s="18" t="s">
        <v>86</v>
      </c>
      <c r="BK227" s="174">
        <f>ROUND(I227*H227,2)</f>
        <v>0</v>
      </c>
      <c r="BL227" s="18" t="s">
        <v>239</v>
      </c>
      <c r="BM227" s="173" t="s">
        <v>282</v>
      </c>
    </row>
    <row r="228" spans="1:65" s="13" customFormat="1" ht="10.199999999999999">
      <c r="B228" s="175"/>
      <c r="D228" s="176" t="s">
        <v>161</v>
      </c>
      <c r="E228" s="177" t="s">
        <v>1</v>
      </c>
      <c r="F228" s="178" t="s">
        <v>199</v>
      </c>
      <c r="H228" s="177" t="s">
        <v>1</v>
      </c>
      <c r="I228" s="179"/>
      <c r="L228" s="175"/>
      <c r="M228" s="180"/>
      <c r="N228" s="181"/>
      <c r="O228" s="181"/>
      <c r="P228" s="181"/>
      <c r="Q228" s="181"/>
      <c r="R228" s="181"/>
      <c r="S228" s="181"/>
      <c r="T228" s="182"/>
      <c r="AT228" s="177" t="s">
        <v>161</v>
      </c>
      <c r="AU228" s="177" t="s">
        <v>88</v>
      </c>
      <c r="AV228" s="13" t="s">
        <v>86</v>
      </c>
      <c r="AW228" s="13" t="s">
        <v>34</v>
      </c>
      <c r="AX228" s="13" t="s">
        <v>78</v>
      </c>
      <c r="AY228" s="177" t="s">
        <v>153</v>
      </c>
    </row>
    <row r="229" spans="1:65" s="14" customFormat="1" ht="10.199999999999999">
      <c r="B229" s="183"/>
      <c r="D229" s="176" t="s">
        <v>161</v>
      </c>
      <c r="E229" s="184" t="s">
        <v>1</v>
      </c>
      <c r="F229" s="185" t="s">
        <v>283</v>
      </c>
      <c r="H229" s="186">
        <v>7.08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161</v>
      </c>
      <c r="AU229" s="184" t="s">
        <v>88</v>
      </c>
      <c r="AV229" s="14" t="s">
        <v>88</v>
      </c>
      <c r="AW229" s="14" t="s">
        <v>34</v>
      </c>
      <c r="AX229" s="14" t="s">
        <v>78</v>
      </c>
      <c r="AY229" s="184" t="s">
        <v>153</v>
      </c>
    </row>
    <row r="230" spans="1:65" s="15" customFormat="1" ht="10.199999999999999">
      <c r="B230" s="191"/>
      <c r="D230" s="176" t="s">
        <v>161</v>
      </c>
      <c r="E230" s="192" t="s">
        <v>1</v>
      </c>
      <c r="F230" s="193" t="s">
        <v>165</v>
      </c>
      <c r="H230" s="194">
        <v>7.08</v>
      </c>
      <c r="I230" s="195"/>
      <c r="L230" s="191"/>
      <c r="M230" s="196"/>
      <c r="N230" s="197"/>
      <c r="O230" s="197"/>
      <c r="P230" s="197"/>
      <c r="Q230" s="197"/>
      <c r="R230" s="197"/>
      <c r="S230" s="197"/>
      <c r="T230" s="198"/>
      <c r="AT230" s="192" t="s">
        <v>161</v>
      </c>
      <c r="AU230" s="192" t="s">
        <v>88</v>
      </c>
      <c r="AV230" s="15" t="s">
        <v>159</v>
      </c>
      <c r="AW230" s="15" t="s">
        <v>34</v>
      </c>
      <c r="AX230" s="15" t="s">
        <v>86</v>
      </c>
      <c r="AY230" s="192" t="s">
        <v>153</v>
      </c>
    </row>
    <row r="231" spans="1:65" s="2" customFormat="1" ht="48" customHeight="1">
      <c r="A231" s="33"/>
      <c r="B231" s="161"/>
      <c r="C231" s="162" t="s">
        <v>284</v>
      </c>
      <c r="D231" s="162" t="s">
        <v>155</v>
      </c>
      <c r="E231" s="163" t="s">
        <v>285</v>
      </c>
      <c r="F231" s="164" t="s">
        <v>286</v>
      </c>
      <c r="G231" s="165" t="s">
        <v>235</v>
      </c>
      <c r="H231" s="166">
        <v>7.08</v>
      </c>
      <c r="I231" s="167"/>
      <c r="J231" s="168">
        <f>ROUND(I231*H231,2)</f>
        <v>0</v>
      </c>
      <c r="K231" s="164" t="s">
        <v>254</v>
      </c>
      <c r="L231" s="34"/>
      <c r="M231" s="169" t="s">
        <v>1</v>
      </c>
      <c r="N231" s="170" t="s">
        <v>43</v>
      </c>
      <c r="O231" s="59"/>
      <c r="P231" s="171">
        <f>O231*H231</f>
        <v>0</v>
      </c>
      <c r="Q231" s="171">
        <v>0</v>
      </c>
      <c r="R231" s="171">
        <f>Q231*H231</f>
        <v>0</v>
      </c>
      <c r="S231" s="171">
        <v>1.4999999999999999E-2</v>
      </c>
      <c r="T231" s="172">
        <f>S231*H231</f>
        <v>0.1062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173" t="s">
        <v>239</v>
      </c>
      <c r="AT231" s="173" t="s">
        <v>155</v>
      </c>
      <c r="AU231" s="173" t="s">
        <v>88</v>
      </c>
      <c r="AY231" s="18" t="s">
        <v>153</v>
      </c>
      <c r="BE231" s="174">
        <f>IF(N231="základní",J231,0)</f>
        <v>0</v>
      </c>
      <c r="BF231" s="174">
        <f>IF(N231="snížená",J231,0)</f>
        <v>0</v>
      </c>
      <c r="BG231" s="174">
        <f>IF(N231="zákl. přenesená",J231,0)</f>
        <v>0</v>
      </c>
      <c r="BH231" s="174">
        <f>IF(N231="sníž. přenesená",J231,0)</f>
        <v>0</v>
      </c>
      <c r="BI231" s="174">
        <f>IF(N231="nulová",J231,0)</f>
        <v>0</v>
      </c>
      <c r="BJ231" s="18" t="s">
        <v>86</v>
      </c>
      <c r="BK231" s="174">
        <f>ROUND(I231*H231,2)</f>
        <v>0</v>
      </c>
      <c r="BL231" s="18" t="s">
        <v>239</v>
      </c>
      <c r="BM231" s="173" t="s">
        <v>287</v>
      </c>
    </row>
    <row r="232" spans="1:65" s="13" customFormat="1" ht="10.199999999999999">
      <c r="B232" s="175"/>
      <c r="D232" s="176" t="s">
        <v>161</v>
      </c>
      <c r="E232" s="177" t="s">
        <v>1</v>
      </c>
      <c r="F232" s="178" t="s">
        <v>199</v>
      </c>
      <c r="H232" s="177" t="s">
        <v>1</v>
      </c>
      <c r="I232" s="179"/>
      <c r="L232" s="175"/>
      <c r="M232" s="180"/>
      <c r="N232" s="181"/>
      <c r="O232" s="181"/>
      <c r="P232" s="181"/>
      <c r="Q232" s="181"/>
      <c r="R232" s="181"/>
      <c r="S232" s="181"/>
      <c r="T232" s="182"/>
      <c r="AT232" s="177" t="s">
        <v>161</v>
      </c>
      <c r="AU232" s="177" t="s">
        <v>88</v>
      </c>
      <c r="AV232" s="13" t="s">
        <v>86</v>
      </c>
      <c r="AW232" s="13" t="s">
        <v>34</v>
      </c>
      <c r="AX232" s="13" t="s">
        <v>78</v>
      </c>
      <c r="AY232" s="177" t="s">
        <v>153</v>
      </c>
    </row>
    <row r="233" spans="1:65" s="14" customFormat="1" ht="10.199999999999999">
      <c r="B233" s="183"/>
      <c r="D233" s="176" t="s">
        <v>161</v>
      </c>
      <c r="E233" s="184" t="s">
        <v>1</v>
      </c>
      <c r="F233" s="185" t="s">
        <v>283</v>
      </c>
      <c r="H233" s="186">
        <v>7.08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161</v>
      </c>
      <c r="AU233" s="184" t="s">
        <v>88</v>
      </c>
      <c r="AV233" s="14" t="s">
        <v>88</v>
      </c>
      <c r="AW233" s="14" t="s">
        <v>34</v>
      </c>
      <c r="AX233" s="14" t="s">
        <v>78</v>
      </c>
      <c r="AY233" s="184" t="s">
        <v>153</v>
      </c>
    </row>
    <row r="234" spans="1:65" s="15" customFormat="1" ht="10.199999999999999">
      <c r="B234" s="191"/>
      <c r="D234" s="176" t="s">
        <v>161</v>
      </c>
      <c r="E234" s="192" t="s">
        <v>1</v>
      </c>
      <c r="F234" s="193" t="s">
        <v>165</v>
      </c>
      <c r="H234" s="194">
        <v>7.08</v>
      </c>
      <c r="I234" s="195"/>
      <c r="L234" s="191"/>
      <c r="M234" s="196"/>
      <c r="N234" s="197"/>
      <c r="O234" s="197"/>
      <c r="P234" s="197"/>
      <c r="Q234" s="197"/>
      <c r="R234" s="197"/>
      <c r="S234" s="197"/>
      <c r="T234" s="198"/>
      <c r="AT234" s="192" t="s">
        <v>161</v>
      </c>
      <c r="AU234" s="192" t="s">
        <v>88</v>
      </c>
      <c r="AV234" s="15" t="s">
        <v>159</v>
      </c>
      <c r="AW234" s="15" t="s">
        <v>34</v>
      </c>
      <c r="AX234" s="15" t="s">
        <v>86</v>
      </c>
      <c r="AY234" s="192" t="s">
        <v>153</v>
      </c>
    </row>
    <row r="235" spans="1:65" s="12" customFormat="1" ht="22.8" customHeight="1">
      <c r="B235" s="148"/>
      <c r="D235" s="149" t="s">
        <v>77</v>
      </c>
      <c r="E235" s="159" t="s">
        <v>288</v>
      </c>
      <c r="F235" s="159" t="s">
        <v>289</v>
      </c>
      <c r="I235" s="151"/>
      <c r="J235" s="160">
        <f>BK235</f>
        <v>0</v>
      </c>
      <c r="L235" s="148"/>
      <c r="M235" s="153"/>
      <c r="N235" s="154"/>
      <c r="O235" s="154"/>
      <c r="P235" s="155">
        <f>SUM(P236:P239)</f>
        <v>0</v>
      </c>
      <c r="Q235" s="154"/>
      <c r="R235" s="155">
        <f>SUM(R236:R239)</f>
        <v>0</v>
      </c>
      <c r="S235" s="154"/>
      <c r="T235" s="156">
        <f>SUM(T236:T239)</f>
        <v>0.1264488</v>
      </c>
      <c r="AR235" s="149" t="s">
        <v>88</v>
      </c>
      <c r="AT235" s="157" t="s">
        <v>77</v>
      </c>
      <c r="AU235" s="157" t="s">
        <v>86</v>
      </c>
      <c r="AY235" s="149" t="s">
        <v>153</v>
      </c>
      <c r="BK235" s="158">
        <f>SUM(BK236:BK239)</f>
        <v>0</v>
      </c>
    </row>
    <row r="236" spans="1:65" s="2" customFormat="1" ht="48" customHeight="1">
      <c r="A236" s="33"/>
      <c r="B236" s="161"/>
      <c r="C236" s="162" t="s">
        <v>290</v>
      </c>
      <c r="D236" s="162" t="s">
        <v>155</v>
      </c>
      <c r="E236" s="163" t="s">
        <v>291</v>
      </c>
      <c r="F236" s="164" t="s">
        <v>292</v>
      </c>
      <c r="G236" s="165" t="s">
        <v>235</v>
      </c>
      <c r="H236" s="166">
        <v>7.08</v>
      </c>
      <c r="I236" s="167"/>
      <c r="J236" s="168">
        <f>ROUND(I236*H236,2)</f>
        <v>0</v>
      </c>
      <c r="K236" s="164" t="s">
        <v>254</v>
      </c>
      <c r="L236" s="34"/>
      <c r="M236" s="169" t="s">
        <v>1</v>
      </c>
      <c r="N236" s="170" t="s">
        <v>43</v>
      </c>
      <c r="O236" s="59"/>
      <c r="P236" s="171">
        <f>O236*H236</f>
        <v>0</v>
      </c>
      <c r="Q236" s="171">
        <v>0</v>
      </c>
      <c r="R236" s="171">
        <f>Q236*H236</f>
        <v>0</v>
      </c>
      <c r="S236" s="171">
        <v>1.7860000000000001E-2</v>
      </c>
      <c r="T236" s="172">
        <f>S236*H236</f>
        <v>0.1264488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173" t="s">
        <v>239</v>
      </c>
      <c r="AT236" s="173" t="s">
        <v>155</v>
      </c>
      <c r="AU236" s="173" t="s">
        <v>88</v>
      </c>
      <c r="AY236" s="18" t="s">
        <v>153</v>
      </c>
      <c r="BE236" s="174">
        <f>IF(N236="základní",J236,0)</f>
        <v>0</v>
      </c>
      <c r="BF236" s="174">
        <f>IF(N236="snížená",J236,0)</f>
        <v>0</v>
      </c>
      <c r="BG236" s="174">
        <f>IF(N236="zákl. přenesená",J236,0)</f>
        <v>0</v>
      </c>
      <c r="BH236" s="174">
        <f>IF(N236="sníž. přenesená",J236,0)</f>
        <v>0</v>
      </c>
      <c r="BI236" s="174">
        <f>IF(N236="nulová",J236,0)</f>
        <v>0</v>
      </c>
      <c r="BJ236" s="18" t="s">
        <v>86</v>
      </c>
      <c r="BK236" s="174">
        <f>ROUND(I236*H236,2)</f>
        <v>0</v>
      </c>
      <c r="BL236" s="18" t="s">
        <v>239</v>
      </c>
      <c r="BM236" s="173" t="s">
        <v>293</v>
      </c>
    </row>
    <row r="237" spans="1:65" s="13" customFormat="1" ht="10.199999999999999">
      <c r="B237" s="175"/>
      <c r="D237" s="176" t="s">
        <v>161</v>
      </c>
      <c r="E237" s="177" t="s">
        <v>1</v>
      </c>
      <c r="F237" s="178" t="s">
        <v>199</v>
      </c>
      <c r="H237" s="177" t="s">
        <v>1</v>
      </c>
      <c r="I237" s="179"/>
      <c r="L237" s="175"/>
      <c r="M237" s="180"/>
      <c r="N237" s="181"/>
      <c r="O237" s="181"/>
      <c r="P237" s="181"/>
      <c r="Q237" s="181"/>
      <c r="R237" s="181"/>
      <c r="S237" s="181"/>
      <c r="T237" s="182"/>
      <c r="AT237" s="177" t="s">
        <v>161</v>
      </c>
      <c r="AU237" s="177" t="s">
        <v>88</v>
      </c>
      <c r="AV237" s="13" t="s">
        <v>86</v>
      </c>
      <c r="AW237" s="13" t="s">
        <v>34</v>
      </c>
      <c r="AX237" s="13" t="s">
        <v>78</v>
      </c>
      <c r="AY237" s="177" t="s">
        <v>153</v>
      </c>
    </row>
    <row r="238" spans="1:65" s="14" customFormat="1" ht="10.199999999999999">
      <c r="B238" s="183"/>
      <c r="D238" s="176" t="s">
        <v>161</v>
      </c>
      <c r="E238" s="184" t="s">
        <v>1</v>
      </c>
      <c r="F238" s="185" t="s">
        <v>283</v>
      </c>
      <c r="H238" s="186">
        <v>7.08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161</v>
      </c>
      <c r="AU238" s="184" t="s">
        <v>88</v>
      </c>
      <c r="AV238" s="14" t="s">
        <v>88</v>
      </c>
      <c r="AW238" s="14" t="s">
        <v>34</v>
      </c>
      <c r="AX238" s="14" t="s">
        <v>78</v>
      </c>
      <c r="AY238" s="184" t="s">
        <v>153</v>
      </c>
    </row>
    <row r="239" spans="1:65" s="15" customFormat="1" ht="10.199999999999999">
      <c r="B239" s="191"/>
      <c r="D239" s="176" t="s">
        <v>161</v>
      </c>
      <c r="E239" s="192" t="s">
        <v>1</v>
      </c>
      <c r="F239" s="193" t="s">
        <v>165</v>
      </c>
      <c r="H239" s="194">
        <v>7.08</v>
      </c>
      <c r="I239" s="195"/>
      <c r="L239" s="191"/>
      <c r="M239" s="196"/>
      <c r="N239" s="197"/>
      <c r="O239" s="197"/>
      <c r="P239" s="197"/>
      <c r="Q239" s="197"/>
      <c r="R239" s="197"/>
      <c r="S239" s="197"/>
      <c r="T239" s="198"/>
      <c r="AT239" s="192" t="s">
        <v>161</v>
      </c>
      <c r="AU239" s="192" t="s">
        <v>88</v>
      </c>
      <c r="AV239" s="15" t="s">
        <v>159</v>
      </c>
      <c r="AW239" s="15" t="s">
        <v>34</v>
      </c>
      <c r="AX239" s="15" t="s">
        <v>86</v>
      </c>
      <c r="AY239" s="192" t="s">
        <v>153</v>
      </c>
    </row>
    <row r="240" spans="1:65" s="12" customFormat="1" ht="22.8" customHeight="1">
      <c r="B240" s="148"/>
      <c r="D240" s="149" t="s">
        <v>77</v>
      </c>
      <c r="E240" s="159" t="s">
        <v>294</v>
      </c>
      <c r="F240" s="159" t="s">
        <v>295</v>
      </c>
      <c r="I240" s="151"/>
      <c r="J240" s="160">
        <f>BK240</f>
        <v>0</v>
      </c>
      <c r="L240" s="148"/>
      <c r="M240" s="153"/>
      <c r="N240" s="154"/>
      <c r="O240" s="154"/>
      <c r="P240" s="155">
        <f>SUM(P241:P244)</f>
        <v>0</v>
      </c>
      <c r="Q240" s="154"/>
      <c r="R240" s="155">
        <f>SUM(R241:R244)</f>
        <v>0</v>
      </c>
      <c r="S240" s="154"/>
      <c r="T240" s="156">
        <f>SUM(T241:T244)</f>
        <v>4.2055200000000001E-2</v>
      </c>
      <c r="AR240" s="149" t="s">
        <v>88</v>
      </c>
      <c r="AT240" s="157" t="s">
        <v>77</v>
      </c>
      <c r="AU240" s="157" t="s">
        <v>86</v>
      </c>
      <c r="AY240" s="149" t="s">
        <v>153</v>
      </c>
      <c r="BK240" s="158">
        <f>SUM(BK241:BK244)</f>
        <v>0</v>
      </c>
    </row>
    <row r="241" spans="1:65" s="2" customFormat="1" ht="24" customHeight="1">
      <c r="A241" s="33"/>
      <c r="B241" s="161"/>
      <c r="C241" s="162" t="s">
        <v>296</v>
      </c>
      <c r="D241" s="162" t="s">
        <v>155</v>
      </c>
      <c r="E241" s="163" t="s">
        <v>297</v>
      </c>
      <c r="F241" s="164" t="s">
        <v>298</v>
      </c>
      <c r="G241" s="165" t="s">
        <v>235</v>
      </c>
      <c r="H241" s="166">
        <v>7.08</v>
      </c>
      <c r="I241" s="167"/>
      <c r="J241" s="168">
        <f>ROUND(I241*H241,2)</f>
        <v>0</v>
      </c>
      <c r="K241" s="164" t="s">
        <v>254</v>
      </c>
      <c r="L241" s="34"/>
      <c r="M241" s="169" t="s">
        <v>1</v>
      </c>
      <c r="N241" s="170" t="s">
        <v>43</v>
      </c>
      <c r="O241" s="59"/>
      <c r="P241" s="171">
        <f>O241*H241</f>
        <v>0</v>
      </c>
      <c r="Q241" s="171">
        <v>0</v>
      </c>
      <c r="R241" s="171">
        <f>Q241*H241</f>
        <v>0</v>
      </c>
      <c r="S241" s="171">
        <v>5.94E-3</v>
      </c>
      <c r="T241" s="172">
        <f>S241*H241</f>
        <v>4.2055200000000001E-2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239</v>
      </c>
      <c r="AT241" s="173" t="s">
        <v>155</v>
      </c>
      <c r="AU241" s="173" t="s">
        <v>88</v>
      </c>
      <c r="AY241" s="18" t="s">
        <v>153</v>
      </c>
      <c r="BE241" s="174">
        <f>IF(N241="základní",J241,0)</f>
        <v>0</v>
      </c>
      <c r="BF241" s="174">
        <f>IF(N241="snížená",J241,0)</f>
        <v>0</v>
      </c>
      <c r="BG241" s="174">
        <f>IF(N241="zákl. přenesená",J241,0)</f>
        <v>0</v>
      </c>
      <c r="BH241" s="174">
        <f>IF(N241="sníž. přenesená",J241,0)</f>
        <v>0</v>
      </c>
      <c r="BI241" s="174">
        <f>IF(N241="nulová",J241,0)</f>
        <v>0</v>
      </c>
      <c r="BJ241" s="18" t="s">
        <v>86</v>
      </c>
      <c r="BK241" s="174">
        <f>ROUND(I241*H241,2)</f>
        <v>0</v>
      </c>
      <c r="BL241" s="18" t="s">
        <v>239</v>
      </c>
      <c r="BM241" s="173" t="s">
        <v>299</v>
      </c>
    </row>
    <row r="242" spans="1:65" s="13" customFormat="1" ht="10.199999999999999">
      <c r="B242" s="175"/>
      <c r="D242" s="176" t="s">
        <v>161</v>
      </c>
      <c r="E242" s="177" t="s">
        <v>1</v>
      </c>
      <c r="F242" s="178" t="s">
        <v>199</v>
      </c>
      <c r="H242" s="177" t="s">
        <v>1</v>
      </c>
      <c r="I242" s="179"/>
      <c r="L242" s="175"/>
      <c r="M242" s="180"/>
      <c r="N242" s="181"/>
      <c r="O242" s="181"/>
      <c r="P242" s="181"/>
      <c r="Q242" s="181"/>
      <c r="R242" s="181"/>
      <c r="S242" s="181"/>
      <c r="T242" s="182"/>
      <c r="AT242" s="177" t="s">
        <v>161</v>
      </c>
      <c r="AU242" s="177" t="s">
        <v>88</v>
      </c>
      <c r="AV242" s="13" t="s">
        <v>86</v>
      </c>
      <c r="AW242" s="13" t="s">
        <v>34</v>
      </c>
      <c r="AX242" s="13" t="s">
        <v>78</v>
      </c>
      <c r="AY242" s="177" t="s">
        <v>153</v>
      </c>
    </row>
    <row r="243" spans="1:65" s="14" customFormat="1" ht="10.199999999999999">
      <c r="B243" s="183"/>
      <c r="D243" s="176" t="s">
        <v>161</v>
      </c>
      <c r="E243" s="184" t="s">
        <v>1</v>
      </c>
      <c r="F243" s="185" t="s">
        <v>283</v>
      </c>
      <c r="H243" s="186">
        <v>7.08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161</v>
      </c>
      <c r="AU243" s="184" t="s">
        <v>88</v>
      </c>
      <c r="AV243" s="14" t="s">
        <v>88</v>
      </c>
      <c r="AW243" s="14" t="s">
        <v>34</v>
      </c>
      <c r="AX243" s="14" t="s">
        <v>78</v>
      </c>
      <c r="AY243" s="184" t="s">
        <v>153</v>
      </c>
    </row>
    <row r="244" spans="1:65" s="15" customFormat="1" ht="10.199999999999999">
      <c r="B244" s="191"/>
      <c r="D244" s="176" t="s">
        <v>161</v>
      </c>
      <c r="E244" s="192" t="s">
        <v>1</v>
      </c>
      <c r="F244" s="193" t="s">
        <v>165</v>
      </c>
      <c r="H244" s="194">
        <v>7.08</v>
      </c>
      <c r="I244" s="195"/>
      <c r="L244" s="191"/>
      <c r="M244" s="196"/>
      <c r="N244" s="197"/>
      <c r="O244" s="197"/>
      <c r="P244" s="197"/>
      <c r="Q244" s="197"/>
      <c r="R244" s="197"/>
      <c r="S244" s="197"/>
      <c r="T244" s="198"/>
      <c r="AT244" s="192" t="s">
        <v>161</v>
      </c>
      <c r="AU244" s="192" t="s">
        <v>88</v>
      </c>
      <c r="AV244" s="15" t="s">
        <v>159</v>
      </c>
      <c r="AW244" s="15" t="s">
        <v>34</v>
      </c>
      <c r="AX244" s="15" t="s">
        <v>86</v>
      </c>
      <c r="AY244" s="192" t="s">
        <v>153</v>
      </c>
    </row>
    <row r="245" spans="1:65" s="12" customFormat="1" ht="22.8" customHeight="1">
      <c r="B245" s="148"/>
      <c r="D245" s="149" t="s">
        <v>77</v>
      </c>
      <c r="E245" s="159" t="s">
        <v>300</v>
      </c>
      <c r="F245" s="159" t="s">
        <v>301</v>
      </c>
      <c r="I245" s="151"/>
      <c r="J245" s="160">
        <f>BK245</f>
        <v>0</v>
      </c>
      <c r="L245" s="148"/>
      <c r="M245" s="153"/>
      <c r="N245" s="154"/>
      <c r="O245" s="154"/>
      <c r="P245" s="155">
        <f>SUM(P246:P250)</f>
        <v>0</v>
      </c>
      <c r="Q245" s="154"/>
      <c r="R245" s="155">
        <f>SUM(R246:R250)</f>
        <v>0</v>
      </c>
      <c r="S245" s="154"/>
      <c r="T245" s="156">
        <f>SUM(T246:T250)</f>
        <v>9.3824076999999999</v>
      </c>
      <c r="AR245" s="149" t="s">
        <v>88</v>
      </c>
      <c r="AT245" s="157" t="s">
        <v>77</v>
      </c>
      <c r="AU245" s="157" t="s">
        <v>86</v>
      </c>
      <c r="AY245" s="149" t="s">
        <v>153</v>
      </c>
      <c r="BK245" s="158">
        <f>SUM(BK246:BK250)</f>
        <v>0</v>
      </c>
    </row>
    <row r="246" spans="1:65" s="2" customFormat="1" ht="24" customHeight="1">
      <c r="A246" s="33"/>
      <c r="B246" s="161"/>
      <c r="C246" s="162" t="s">
        <v>302</v>
      </c>
      <c r="D246" s="162" t="s">
        <v>155</v>
      </c>
      <c r="E246" s="163" t="s">
        <v>303</v>
      </c>
      <c r="F246" s="164" t="s">
        <v>304</v>
      </c>
      <c r="G246" s="165" t="s">
        <v>235</v>
      </c>
      <c r="H246" s="166">
        <v>112.81</v>
      </c>
      <c r="I246" s="167"/>
      <c r="J246" s="168">
        <f>ROUND(I246*H246,2)</f>
        <v>0</v>
      </c>
      <c r="K246" s="164" t="s">
        <v>254</v>
      </c>
      <c r="L246" s="34"/>
      <c r="M246" s="169" t="s">
        <v>1</v>
      </c>
      <c r="N246" s="170" t="s">
        <v>43</v>
      </c>
      <c r="O246" s="59"/>
      <c r="P246" s="171">
        <f>O246*H246</f>
        <v>0</v>
      </c>
      <c r="Q246" s="171">
        <v>0</v>
      </c>
      <c r="R246" s="171">
        <f>Q246*H246</f>
        <v>0</v>
      </c>
      <c r="S246" s="171">
        <v>8.3169999999999994E-2</v>
      </c>
      <c r="T246" s="172">
        <f>S246*H246</f>
        <v>9.3824076999999999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239</v>
      </c>
      <c r="AT246" s="173" t="s">
        <v>155</v>
      </c>
      <c r="AU246" s="173" t="s">
        <v>88</v>
      </c>
      <c r="AY246" s="18" t="s">
        <v>153</v>
      </c>
      <c r="BE246" s="174">
        <f>IF(N246="základní",J246,0)</f>
        <v>0</v>
      </c>
      <c r="BF246" s="174">
        <f>IF(N246="snížená",J246,0)</f>
        <v>0</v>
      </c>
      <c r="BG246" s="174">
        <f>IF(N246="zákl. přenesená",J246,0)</f>
        <v>0</v>
      </c>
      <c r="BH246" s="174">
        <f>IF(N246="sníž. přenesená",J246,0)</f>
        <v>0</v>
      </c>
      <c r="BI246" s="174">
        <f>IF(N246="nulová",J246,0)</f>
        <v>0</v>
      </c>
      <c r="BJ246" s="18" t="s">
        <v>86</v>
      </c>
      <c r="BK246" s="174">
        <f>ROUND(I246*H246,2)</f>
        <v>0</v>
      </c>
      <c r="BL246" s="18" t="s">
        <v>239</v>
      </c>
      <c r="BM246" s="173" t="s">
        <v>305</v>
      </c>
    </row>
    <row r="247" spans="1:65" s="13" customFormat="1" ht="10.199999999999999">
      <c r="B247" s="175"/>
      <c r="D247" s="176" t="s">
        <v>161</v>
      </c>
      <c r="E247" s="177" t="s">
        <v>1</v>
      </c>
      <c r="F247" s="178" t="s">
        <v>199</v>
      </c>
      <c r="H247" s="177" t="s">
        <v>1</v>
      </c>
      <c r="I247" s="179"/>
      <c r="L247" s="175"/>
      <c r="M247" s="180"/>
      <c r="N247" s="181"/>
      <c r="O247" s="181"/>
      <c r="P247" s="181"/>
      <c r="Q247" s="181"/>
      <c r="R247" s="181"/>
      <c r="S247" s="181"/>
      <c r="T247" s="182"/>
      <c r="AT247" s="177" t="s">
        <v>161</v>
      </c>
      <c r="AU247" s="177" t="s">
        <v>88</v>
      </c>
      <c r="AV247" s="13" t="s">
        <v>86</v>
      </c>
      <c r="AW247" s="13" t="s">
        <v>34</v>
      </c>
      <c r="AX247" s="13" t="s">
        <v>78</v>
      </c>
      <c r="AY247" s="177" t="s">
        <v>153</v>
      </c>
    </row>
    <row r="248" spans="1:65" s="14" customFormat="1" ht="10.199999999999999">
      <c r="B248" s="183"/>
      <c r="D248" s="176" t="s">
        <v>161</v>
      </c>
      <c r="E248" s="184" t="s">
        <v>1</v>
      </c>
      <c r="F248" s="185" t="s">
        <v>237</v>
      </c>
      <c r="H248" s="186">
        <v>26.63</v>
      </c>
      <c r="I248" s="187"/>
      <c r="L248" s="183"/>
      <c r="M248" s="188"/>
      <c r="N248" s="189"/>
      <c r="O248" s="189"/>
      <c r="P248" s="189"/>
      <c r="Q248" s="189"/>
      <c r="R248" s="189"/>
      <c r="S248" s="189"/>
      <c r="T248" s="190"/>
      <c r="AT248" s="184" t="s">
        <v>161</v>
      </c>
      <c r="AU248" s="184" t="s">
        <v>88</v>
      </c>
      <c r="AV248" s="14" t="s">
        <v>88</v>
      </c>
      <c r="AW248" s="14" t="s">
        <v>34</v>
      </c>
      <c r="AX248" s="14" t="s">
        <v>78</v>
      </c>
      <c r="AY248" s="184" t="s">
        <v>153</v>
      </c>
    </row>
    <row r="249" spans="1:65" s="14" customFormat="1" ht="10.199999999999999">
      <c r="B249" s="183"/>
      <c r="D249" s="176" t="s">
        <v>161</v>
      </c>
      <c r="E249" s="184" t="s">
        <v>1</v>
      </c>
      <c r="F249" s="185" t="s">
        <v>238</v>
      </c>
      <c r="H249" s="186">
        <v>86.18</v>
      </c>
      <c r="I249" s="187"/>
      <c r="L249" s="183"/>
      <c r="M249" s="188"/>
      <c r="N249" s="189"/>
      <c r="O249" s="189"/>
      <c r="P249" s="189"/>
      <c r="Q249" s="189"/>
      <c r="R249" s="189"/>
      <c r="S249" s="189"/>
      <c r="T249" s="190"/>
      <c r="AT249" s="184" t="s">
        <v>161</v>
      </c>
      <c r="AU249" s="184" t="s">
        <v>88</v>
      </c>
      <c r="AV249" s="14" t="s">
        <v>88</v>
      </c>
      <c r="AW249" s="14" t="s">
        <v>34</v>
      </c>
      <c r="AX249" s="14" t="s">
        <v>78</v>
      </c>
      <c r="AY249" s="184" t="s">
        <v>153</v>
      </c>
    </row>
    <row r="250" spans="1:65" s="15" customFormat="1" ht="10.199999999999999">
      <c r="B250" s="191"/>
      <c r="D250" s="176" t="s">
        <v>161</v>
      </c>
      <c r="E250" s="192" t="s">
        <v>1</v>
      </c>
      <c r="F250" s="193" t="s">
        <v>165</v>
      </c>
      <c r="H250" s="194">
        <v>112.81</v>
      </c>
      <c r="I250" s="195"/>
      <c r="L250" s="191"/>
      <c r="M250" s="199"/>
      <c r="N250" s="200"/>
      <c r="O250" s="200"/>
      <c r="P250" s="200"/>
      <c r="Q250" s="200"/>
      <c r="R250" s="200"/>
      <c r="S250" s="200"/>
      <c r="T250" s="201"/>
      <c r="AT250" s="192" t="s">
        <v>161</v>
      </c>
      <c r="AU250" s="192" t="s">
        <v>88</v>
      </c>
      <c r="AV250" s="15" t="s">
        <v>159</v>
      </c>
      <c r="AW250" s="15" t="s">
        <v>34</v>
      </c>
      <c r="AX250" s="15" t="s">
        <v>86</v>
      </c>
      <c r="AY250" s="192" t="s">
        <v>153</v>
      </c>
    </row>
    <row r="251" spans="1:65" s="2" customFormat="1" ht="6.9" customHeight="1">
      <c r="A251" s="33"/>
      <c r="B251" s="48"/>
      <c r="C251" s="49"/>
      <c r="D251" s="49"/>
      <c r="E251" s="49"/>
      <c r="F251" s="49"/>
      <c r="G251" s="49"/>
      <c r="H251" s="49"/>
      <c r="I251" s="121"/>
      <c r="J251" s="49"/>
      <c r="K251" s="49"/>
      <c r="L251" s="34"/>
      <c r="M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</sheetData>
  <autoFilter ref="C125:K250" xr:uid="{00000000-0009-0000-0000-000001000000}"/>
  <mergeCells count="10">
    <mergeCell ref="E87:H87"/>
    <mergeCell ref="E116:H116"/>
    <mergeCell ref="E118:H118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69" fitToHeight="100" orientation="portrait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M380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6.710937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91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306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ROUND(J128,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ROUND((SUM(BE128:BE379)),  2)</f>
        <v>0</v>
      </c>
      <c r="G33" s="33"/>
      <c r="H33" s="33"/>
      <c r="I33" s="108">
        <v>0.21</v>
      </c>
      <c r="J33" s="107">
        <f>ROUND(((SUM(BE128:BE379))*I33),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ROUND((SUM(BF128:BF379)),  2)</f>
        <v>0</v>
      </c>
      <c r="G34" s="33"/>
      <c r="H34" s="33"/>
      <c r="I34" s="108">
        <v>0.15</v>
      </c>
      <c r="J34" s="107">
        <f>ROUND(((SUM(BF128:BF379))*I34),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ROUND((SUM(BG128:BG379)),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ROUND((SUM(BH128:BH379)),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ROUND((SUM(BI128:BI379)),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02 - Budova A - stavební úpravy dvorní fasády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J128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J129</f>
        <v>0</v>
      </c>
      <c r="L97" s="127"/>
    </row>
    <row r="98" spans="1:31" s="10" customFormat="1" ht="19.95" customHeight="1">
      <c r="B98" s="132"/>
      <c r="D98" s="133" t="s">
        <v>307</v>
      </c>
      <c r="E98" s="134"/>
      <c r="F98" s="134"/>
      <c r="G98" s="134"/>
      <c r="H98" s="134"/>
      <c r="I98" s="135"/>
      <c r="J98" s="136">
        <f>J130</f>
        <v>0</v>
      </c>
      <c r="L98" s="132"/>
    </row>
    <row r="99" spans="1:31" s="10" customFormat="1" ht="19.95" customHeight="1">
      <c r="B99" s="132"/>
      <c r="D99" s="133" t="s">
        <v>308</v>
      </c>
      <c r="E99" s="134"/>
      <c r="F99" s="134"/>
      <c r="G99" s="134"/>
      <c r="H99" s="134"/>
      <c r="I99" s="135"/>
      <c r="J99" s="136">
        <f>J191</f>
        <v>0</v>
      </c>
      <c r="L99" s="132"/>
    </row>
    <row r="100" spans="1:31" s="10" customFormat="1" ht="19.95" customHeight="1">
      <c r="B100" s="132"/>
      <c r="D100" s="133" t="s">
        <v>130</v>
      </c>
      <c r="E100" s="134"/>
      <c r="F100" s="134"/>
      <c r="G100" s="134"/>
      <c r="H100" s="134"/>
      <c r="I100" s="135"/>
      <c r="J100" s="136">
        <f>J247</f>
        <v>0</v>
      </c>
      <c r="L100" s="132"/>
    </row>
    <row r="101" spans="1:31" s="10" customFormat="1" ht="19.95" customHeight="1">
      <c r="B101" s="132"/>
      <c r="D101" s="133" t="s">
        <v>131</v>
      </c>
      <c r="E101" s="134"/>
      <c r="F101" s="134"/>
      <c r="G101" s="134"/>
      <c r="H101" s="134"/>
      <c r="I101" s="135"/>
      <c r="J101" s="136">
        <f>J327</f>
        <v>0</v>
      </c>
      <c r="L101" s="132"/>
    </row>
    <row r="102" spans="1:31" s="10" customFormat="1" ht="19.95" customHeight="1">
      <c r="B102" s="132"/>
      <c r="D102" s="133" t="s">
        <v>309</v>
      </c>
      <c r="E102" s="134"/>
      <c r="F102" s="134"/>
      <c r="G102" s="134"/>
      <c r="H102" s="134"/>
      <c r="I102" s="135"/>
      <c r="J102" s="136">
        <f>J337</f>
        <v>0</v>
      </c>
      <c r="L102" s="132"/>
    </row>
    <row r="103" spans="1:31" s="9" customFormat="1" ht="24.9" customHeight="1">
      <c r="B103" s="127"/>
      <c r="D103" s="128" t="s">
        <v>132</v>
      </c>
      <c r="E103" s="129"/>
      <c r="F103" s="129"/>
      <c r="G103" s="129"/>
      <c r="H103" s="129"/>
      <c r="I103" s="130"/>
      <c r="J103" s="131">
        <f>J339</f>
        <v>0</v>
      </c>
      <c r="L103" s="127"/>
    </row>
    <row r="104" spans="1:31" s="10" customFormat="1" ht="19.95" customHeight="1">
      <c r="B104" s="132"/>
      <c r="D104" s="133" t="s">
        <v>134</v>
      </c>
      <c r="E104" s="134"/>
      <c r="F104" s="134"/>
      <c r="G104" s="134"/>
      <c r="H104" s="134"/>
      <c r="I104" s="135"/>
      <c r="J104" s="136">
        <f>J340</f>
        <v>0</v>
      </c>
      <c r="L104" s="132"/>
    </row>
    <row r="105" spans="1:31" s="10" customFormat="1" ht="19.95" customHeight="1">
      <c r="B105" s="132"/>
      <c r="D105" s="133" t="s">
        <v>136</v>
      </c>
      <c r="E105" s="134"/>
      <c r="F105" s="134"/>
      <c r="G105" s="134"/>
      <c r="H105" s="134"/>
      <c r="I105" s="135"/>
      <c r="J105" s="136">
        <f>J343</f>
        <v>0</v>
      </c>
      <c r="L105" s="132"/>
    </row>
    <row r="106" spans="1:31" s="10" customFormat="1" ht="19.95" customHeight="1">
      <c r="B106" s="132"/>
      <c r="D106" s="133" t="s">
        <v>310</v>
      </c>
      <c r="E106" s="134"/>
      <c r="F106" s="134"/>
      <c r="G106" s="134"/>
      <c r="H106" s="134"/>
      <c r="I106" s="135"/>
      <c r="J106" s="136">
        <f>J349</f>
        <v>0</v>
      </c>
      <c r="L106" s="132"/>
    </row>
    <row r="107" spans="1:31" s="10" customFormat="1" ht="19.95" customHeight="1">
      <c r="B107" s="132"/>
      <c r="D107" s="133" t="s">
        <v>311</v>
      </c>
      <c r="E107" s="134"/>
      <c r="F107" s="134"/>
      <c r="G107" s="134"/>
      <c r="H107" s="134"/>
      <c r="I107" s="135"/>
      <c r="J107" s="136">
        <f>J353</f>
        <v>0</v>
      </c>
      <c r="L107" s="132"/>
    </row>
    <row r="108" spans="1:31" s="10" customFormat="1" ht="19.95" customHeight="1">
      <c r="B108" s="132"/>
      <c r="D108" s="133" t="s">
        <v>312</v>
      </c>
      <c r="E108" s="134"/>
      <c r="F108" s="134"/>
      <c r="G108" s="134"/>
      <c r="H108" s="134"/>
      <c r="I108" s="135"/>
      <c r="J108" s="136">
        <f>J357</f>
        <v>0</v>
      </c>
      <c r="L108" s="132"/>
    </row>
    <row r="109" spans="1:31" s="2" customFormat="1" ht="21.75" customHeight="1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6.9" customHeight="1">
      <c r="A110" s="33"/>
      <c r="B110" s="48"/>
      <c r="C110" s="49"/>
      <c r="D110" s="49"/>
      <c r="E110" s="49"/>
      <c r="F110" s="49"/>
      <c r="G110" s="49"/>
      <c r="H110" s="49"/>
      <c r="I110" s="121"/>
      <c r="J110" s="49"/>
      <c r="K110" s="49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4" spans="1:63" s="2" customFormat="1" ht="6.9" customHeight="1">
      <c r="A114" s="33"/>
      <c r="B114" s="50"/>
      <c r="C114" s="51"/>
      <c r="D114" s="51"/>
      <c r="E114" s="51"/>
      <c r="F114" s="51"/>
      <c r="G114" s="51"/>
      <c r="H114" s="51"/>
      <c r="I114" s="122"/>
      <c r="J114" s="51"/>
      <c r="K114" s="51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24.9" customHeight="1">
      <c r="A115" s="33"/>
      <c r="B115" s="34"/>
      <c r="C115" s="22" t="s">
        <v>138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6.9" customHeight="1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2" customHeight="1">
      <c r="A117" s="33"/>
      <c r="B117" s="34"/>
      <c r="C117" s="28" t="s">
        <v>16</v>
      </c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6.5" customHeight="1">
      <c r="A118" s="33"/>
      <c r="B118" s="34"/>
      <c r="C118" s="33"/>
      <c r="D118" s="33"/>
      <c r="E118" s="271" t="str">
        <f>E7</f>
        <v>Rekonstrukce domu Chopin - objekt B a D</v>
      </c>
      <c r="F118" s="272"/>
      <c r="G118" s="272"/>
      <c r="H118" s="272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12" customHeight="1">
      <c r="A119" s="33"/>
      <c r="B119" s="34"/>
      <c r="C119" s="28" t="s">
        <v>120</v>
      </c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16.5" customHeight="1">
      <c r="A120" s="33"/>
      <c r="B120" s="34"/>
      <c r="C120" s="33"/>
      <c r="D120" s="33"/>
      <c r="E120" s="251" t="str">
        <f>E9</f>
        <v>SO 02 - Budova A - stavební úpravy dvorní fasády</v>
      </c>
      <c r="F120" s="273"/>
      <c r="G120" s="273"/>
      <c r="H120" s="27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6.9" customHeight="1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12" customHeight="1">
      <c r="A122" s="33"/>
      <c r="B122" s="34"/>
      <c r="C122" s="28" t="s">
        <v>20</v>
      </c>
      <c r="D122" s="33"/>
      <c r="E122" s="33"/>
      <c r="F122" s="26" t="str">
        <f>F12</f>
        <v>Hlavní tř. 47, 353 01 Mariánské Lázně</v>
      </c>
      <c r="G122" s="33"/>
      <c r="H122" s="33"/>
      <c r="I122" s="98" t="s">
        <v>22</v>
      </c>
      <c r="J122" s="56">
        <f>IF(J12="","",J12)</f>
        <v>0</v>
      </c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6.9" customHeight="1">
      <c r="A123" s="33"/>
      <c r="B123" s="34"/>
      <c r="C123" s="33"/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27.9" customHeight="1">
      <c r="A124" s="33"/>
      <c r="B124" s="34"/>
      <c r="C124" s="28" t="s">
        <v>23</v>
      </c>
      <c r="D124" s="33"/>
      <c r="E124" s="33"/>
      <c r="F124" s="26" t="str">
        <f>E15</f>
        <v>Město Mariánské Lázně</v>
      </c>
      <c r="G124" s="33"/>
      <c r="H124" s="33"/>
      <c r="I124" s="98" t="s">
        <v>31</v>
      </c>
      <c r="J124" s="31" t="str">
        <f>E21</f>
        <v>Ing. arch. Ondřej Tuček</v>
      </c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2" customFormat="1" ht="15.15" customHeight="1">
      <c r="A125" s="33"/>
      <c r="B125" s="34"/>
      <c r="C125" s="28" t="s">
        <v>29</v>
      </c>
      <c r="D125" s="33"/>
      <c r="E125" s="33"/>
      <c r="F125" s="26" t="str">
        <f>IF(E18="","",E18)</f>
        <v>Vyplň údaj</v>
      </c>
      <c r="G125" s="33"/>
      <c r="H125" s="33"/>
      <c r="I125" s="98" t="s">
        <v>35</v>
      </c>
      <c r="J125" s="31" t="str">
        <f>E24</f>
        <v>Vyplň údaj</v>
      </c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63" s="2" customFormat="1" ht="10.35" customHeight="1">
      <c r="A126" s="33"/>
      <c r="B126" s="34"/>
      <c r="C126" s="33"/>
      <c r="D126" s="33"/>
      <c r="E126" s="33"/>
      <c r="F126" s="33"/>
      <c r="G126" s="33"/>
      <c r="H126" s="3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63" s="11" customFormat="1" ht="29.25" customHeight="1">
      <c r="A127" s="137"/>
      <c r="B127" s="138"/>
      <c r="C127" s="139" t="s">
        <v>139</v>
      </c>
      <c r="D127" s="140" t="s">
        <v>63</v>
      </c>
      <c r="E127" s="140" t="s">
        <v>59</v>
      </c>
      <c r="F127" s="140" t="s">
        <v>60</v>
      </c>
      <c r="G127" s="140" t="s">
        <v>140</v>
      </c>
      <c r="H127" s="140" t="s">
        <v>141</v>
      </c>
      <c r="I127" s="141" t="s">
        <v>142</v>
      </c>
      <c r="J127" s="140" t="s">
        <v>125</v>
      </c>
      <c r="K127" s="142" t="s">
        <v>143</v>
      </c>
      <c r="L127" s="143"/>
      <c r="M127" s="63" t="s">
        <v>1</v>
      </c>
      <c r="N127" s="64" t="s">
        <v>42</v>
      </c>
      <c r="O127" s="64" t="s">
        <v>144</v>
      </c>
      <c r="P127" s="64" t="s">
        <v>145</v>
      </c>
      <c r="Q127" s="64" t="s">
        <v>146</v>
      </c>
      <c r="R127" s="64" t="s">
        <v>147</v>
      </c>
      <c r="S127" s="64" t="s">
        <v>148</v>
      </c>
      <c r="T127" s="65" t="s">
        <v>149</v>
      </c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</row>
    <row r="128" spans="1:63" s="2" customFormat="1" ht="22.8" customHeight="1">
      <c r="A128" s="33"/>
      <c r="B128" s="34"/>
      <c r="C128" s="70" t="s">
        <v>150</v>
      </c>
      <c r="D128" s="33"/>
      <c r="E128" s="33"/>
      <c r="F128" s="33"/>
      <c r="G128" s="33"/>
      <c r="H128" s="33"/>
      <c r="I128" s="97"/>
      <c r="J128" s="144">
        <f>BK128</f>
        <v>0</v>
      </c>
      <c r="K128" s="33"/>
      <c r="L128" s="34"/>
      <c r="M128" s="66"/>
      <c r="N128" s="57"/>
      <c r="O128" s="67"/>
      <c r="P128" s="145">
        <f>P129+P339</f>
        <v>0</v>
      </c>
      <c r="Q128" s="67"/>
      <c r="R128" s="145">
        <f>R129+R339</f>
        <v>16.211001670000002</v>
      </c>
      <c r="S128" s="67"/>
      <c r="T128" s="146">
        <f>T129+T339</f>
        <v>13.281686000000001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T128" s="18" t="s">
        <v>77</v>
      </c>
      <c r="AU128" s="18" t="s">
        <v>127</v>
      </c>
      <c r="BK128" s="147">
        <f>BK129+BK339</f>
        <v>0</v>
      </c>
    </row>
    <row r="129" spans="1:65" s="12" customFormat="1" ht="25.95" customHeight="1">
      <c r="B129" s="148"/>
      <c r="D129" s="149" t="s">
        <v>77</v>
      </c>
      <c r="E129" s="150" t="s">
        <v>151</v>
      </c>
      <c r="F129" s="150" t="s">
        <v>152</v>
      </c>
      <c r="I129" s="151"/>
      <c r="J129" s="152">
        <f>BK129</f>
        <v>0</v>
      </c>
      <c r="L129" s="148"/>
      <c r="M129" s="153"/>
      <c r="N129" s="154"/>
      <c r="O129" s="154"/>
      <c r="P129" s="155">
        <f>P130+P191+P247+P327+P337</f>
        <v>0</v>
      </c>
      <c r="Q129" s="154"/>
      <c r="R129" s="155">
        <f>R130+R191+R247+R327+R337</f>
        <v>16.190836950000001</v>
      </c>
      <c r="S129" s="154"/>
      <c r="T129" s="156">
        <f>T130+T191+T247+T327+T337</f>
        <v>13.281686000000001</v>
      </c>
      <c r="AR129" s="149" t="s">
        <v>86</v>
      </c>
      <c r="AT129" s="157" t="s">
        <v>77</v>
      </c>
      <c r="AU129" s="157" t="s">
        <v>78</v>
      </c>
      <c r="AY129" s="149" t="s">
        <v>153</v>
      </c>
      <c r="BK129" s="158">
        <f>BK130+BK191+BK247+BK327+BK337</f>
        <v>0</v>
      </c>
    </row>
    <row r="130" spans="1:65" s="12" customFormat="1" ht="22.8" customHeight="1">
      <c r="B130" s="148"/>
      <c r="D130" s="149" t="s">
        <v>77</v>
      </c>
      <c r="E130" s="159" t="s">
        <v>313</v>
      </c>
      <c r="F130" s="159" t="s">
        <v>314</v>
      </c>
      <c r="I130" s="151"/>
      <c r="J130" s="160">
        <f>BK130</f>
        <v>0</v>
      </c>
      <c r="L130" s="148"/>
      <c r="M130" s="153"/>
      <c r="N130" s="154"/>
      <c r="O130" s="154"/>
      <c r="P130" s="155">
        <f>SUM(P131:P190)</f>
        <v>0</v>
      </c>
      <c r="Q130" s="154"/>
      <c r="R130" s="155">
        <f>SUM(R131:R190)</f>
        <v>1.9623109599999999</v>
      </c>
      <c r="S130" s="154"/>
      <c r="T130" s="156">
        <f>SUM(T131:T190)</f>
        <v>2.0222340000000001</v>
      </c>
      <c r="AR130" s="149" t="s">
        <v>86</v>
      </c>
      <c r="AT130" s="157" t="s">
        <v>77</v>
      </c>
      <c r="AU130" s="157" t="s">
        <v>86</v>
      </c>
      <c r="AY130" s="149" t="s">
        <v>153</v>
      </c>
      <c r="BK130" s="158">
        <f>SUM(BK131:BK190)</f>
        <v>0</v>
      </c>
    </row>
    <row r="131" spans="1:65" s="2" customFormat="1" ht="24" customHeight="1">
      <c r="A131" s="33"/>
      <c r="B131" s="161"/>
      <c r="C131" s="162" t="s">
        <v>86</v>
      </c>
      <c r="D131" s="162" t="s">
        <v>155</v>
      </c>
      <c r="E131" s="163" t="s">
        <v>315</v>
      </c>
      <c r="F131" s="164" t="s">
        <v>316</v>
      </c>
      <c r="G131" s="165" t="s">
        <v>235</v>
      </c>
      <c r="H131" s="166">
        <v>29.654</v>
      </c>
      <c r="I131" s="167"/>
      <c r="J131" s="168">
        <f>ROUND(I131*H131,2)</f>
        <v>0</v>
      </c>
      <c r="K131" s="164" t="s">
        <v>1</v>
      </c>
      <c r="L131" s="34"/>
      <c r="M131" s="169" t="s">
        <v>1</v>
      </c>
      <c r="N131" s="170" t="s">
        <v>43</v>
      </c>
      <c r="O131" s="59"/>
      <c r="P131" s="171">
        <f>O131*H131</f>
        <v>0</v>
      </c>
      <c r="Q131" s="171">
        <v>0</v>
      </c>
      <c r="R131" s="171">
        <f>Q131*H131</f>
        <v>0</v>
      </c>
      <c r="S131" s="171">
        <v>5.0000000000000001E-3</v>
      </c>
      <c r="T131" s="172">
        <f>S131*H131</f>
        <v>0.14827000000000001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159</v>
      </c>
      <c r="AT131" s="173" t="s">
        <v>155</v>
      </c>
      <c r="AU131" s="173" t="s">
        <v>88</v>
      </c>
      <c r="AY131" s="18" t="s">
        <v>153</v>
      </c>
      <c r="BE131" s="174">
        <f>IF(N131="základní",J131,0)</f>
        <v>0</v>
      </c>
      <c r="BF131" s="174">
        <f>IF(N131="snížená",J131,0)</f>
        <v>0</v>
      </c>
      <c r="BG131" s="174">
        <f>IF(N131="zákl. přenesená",J131,0)</f>
        <v>0</v>
      </c>
      <c r="BH131" s="174">
        <f>IF(N131="sníž. přenesená",J131,0)</f>
        <v>0</v>
      </c>
      <c r="BI131" s="174">
        <f>IF(N131="nulová",J131,0)</f>
        <v>0</v>
      </c>
      <c r="BJ131" s="18" t="s">
        <v>86</v>
      </c>
      <c r="BK131" s="174">
        <f>ROUND(I131*H131,2)</f>
        <v>0</v>
      </c>
      <c r="BL131" s="18" t="s">
        <v>159</v>
      </c>
      <c r="BM131" s="173" t="s">
        <v>317</v>
      </c>
    </row>
    <row r="132" spans="1:65" s="13" customFormat="1" ht="10.199999999999999">
      <c r="B132" s="175"/>
      <c r="D132" s="176" t="s">
        <v>161</v>
      </c>
      <c r="E132" s="177" t="s">
        <v>1</v>
      </c>
      <c r="F132" s="178" t="s">
        <v>318</v>
      </c>
      <c r="H132" s="177" t="s">
        <v>1</v>
      </c>
      <c r="I132" s="179"/>
      <c r="L132" s="175"/>
      <c r="M132" s="180"/>
      <c r="N132" s="181"/>
      <c r="O132" s="181"/>
      <c r="P132" s="181"/>
      <c r="Q132" s="181"/>
      <c r="R132" s="181"/>
      <c r="S132" s="181"/>
      <c r="T132" s="182"/>
      <c r="AT132" s="177" t="s">
        <v>161</v>
      </c>
      <c r="AU132" s="177" t="s">
        <v>88</v>
      </c>
      <c r="AV132" s="13" t="s">
        <v>86</v>
      </c>
      <c r="AW132" s="13" t="s">
        <v>34</v>
      </c>
      <c r="AX132" s="13" t="s">
        <v>78</v>
      </c>
      <c r="AY132" s="177" t="s">
        <v>153</v>
      </c>
    </row>
    <row r="133" spans="1:65" s="14" customFormat="1" ht="10.199999999999999">
      <c r="B133" s="183"/>
      <c r="D133" s="176" t="s">
        <v>161</v>
      </c>
      <c r="E133" s="184" t="s">
        <v>1</v>
      </c>
      <c r="F133" s="185" t="s">
        <v>319</v>
      </c>
      <c r="H133" s="186">
        <v>32.863</v>
      </c>
      <c r="I133" s="187"/>
      <c r="L133" s="183"/>
      <c r="M133" s="188"/>
      <c r="N133" s="189"/>
      <c r="O133" s="189"/>
      <c r="P133" s="189"/>
      <c r="Q133" s="189"/>
      <c r="R133" s="189"/>
      <c r="S133" s="189"/>
      <c r="T133" s="190"/>
      <c r="AT133" s="184" t="s">
        <v>161</v>
      </c>
      <c r="AU133" s="184" t="s">
        <v>88</v>
      </c>
      <c r="AV133" s="14" t="s">
        <v>88</v>
      </c>
      <c r="AW133" s="14" t="s">
        <v>34</v>
      </c>
      <c r="AX133" s="14" t="s">
        <v>78</v>
      </c>
      <c r="AY133" s="184" t="s">
        <v>153</v>
      </c>
    </row>
    <row r="134" spans="1:65" s="14" customFormat="1" ht="10.199999999999999">
      <c r="B134" s="183"/>
      <c r="D134" s="176" t="s">
        <v>161</v>
      </c>
      <c r="E134" s="184" t="s">
        <v>1</v>
      </c>
      <c r="F134" s="185" t="s">
        <v>320</v>
      </c>
      <c r="H134" s="186">
        <v>-5.0369999999999999</v>
      </c>
      <c r="I134" s="187"/>
      <c r="L134" s="183"/>
      <c r="M134" s="188"/>
      <c r="N134" s="189"/>
      <c r="O134" s="189"/>
      <c r="P134" s="189"/>
      <c r="Q134" s="189"/>
      <c r="R134" s="189"/>
      <c r="S134" s="189"/>
      <c r="T134" s="190"/>
      <c r="AT134" s="184" t="s">
        <v>161</v>
      </c>
      <c r="AU134" s="184" t="s">
        <v>88</v>
      </c>
      <c r="AV134" s="14" t="s">
        <v>88</v>
      </c>
      <c r="AW134" s="14" t="s">
        <v>34</v>
      </c>
      <c r="AX134" s="14" t="s">
        <v>78</v>
      </c>
      <c r="AY134" s="184" t="s">
        <v>153</v>
      </c>
    </row>
    <row r="135" spans="1:65" s="16" customFormat="1" ht="10.199999999999999">
      <c r="B135" s="202"/>
      <c r="D135" s="176" t="s">
        <v>161</v>
      </c>
      <c r="E135" s="203" t="s">
        <v>1</v>
      </c>
      <c r="F135" s="204" t="s">
        <v>321</v>
      </c>
      <c r="H135" s="205">
        <v>27.826000000000001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161</v>
      </c>
      <c r="AU135" s="203" t="s">
        <v>88</v>
      </c>
      <c r="AV135" s="16" t="s">
        <v>169</v>
      </c>
      <c r="AW135" s="16" t="s">
        <v>34</v>
      </c>
      <c r="AX135" s="16" t="s">
        <v>78</v>
      </c>
      <c r="AY135" s="203" t="s">
        <v>153</v>
      </c>
    </row>
    <row r="136" spans="1:65" s="13" customFormat="1" ht="10.199999999999999">
      <c r="B136" s="175"/>
      <c r="D136" s="176" t="s">
        <v>161</v>
      </c>
      <c r="E136" s="177" t="s">
        <v>1</v>
      </c>
      <c r="F136" s="178" t="s">
        <v>322</v>
      </c>
      <c r="H136" s="177" t="s">
        <v>1</v>
      </c>
      <c r="I136" s="179"/>
      <c r="L136" s="175"/>
      <c r="M136" s="180"/>
      <c r="N136" s="181"/>
      <c r="O136" s="181"/>
      <c r="P136" s="181"/>
      <c r="Q136" s="181"/>
      <c r="R136" s="181"/>
      <c r="S136" s="181"/>
      <c r="T136" s="182"/>
      <c r="AT136" s="177" t="s">
        <v>161</v>
      </c>
      <c r="AU136" s="177" t="s">
        <v>88</v>
      </c>
      <c r="AV136" s="13" t="s">
        <v>86</v>
      </c>
      <c r="AW136" s="13" t="s">
        <v>34</v>
      </c>
      <c r="AX136" s="13" t="s">
        <v>78</v>
      </c>
      <c r="AY136" s="177" t="s">
        <v>153</v>
      </c>
    </row>
    <row r="137" spans="1:65" s="14" customFormat="1" ht="10.199999999999999">
      <c r="B137" s="183"/>
      <c r="D137" s="176" t="s">
        <v>161</v>
      </c>
      <c r="E137" s="184" t="s">
        <v>1</v>
      </c>
      <c r="F137" s="185" t="s">
        <v>323</v>
      </c>
      <c r="H137" s="186">
        <v>0.81599999999999995</v>
      </c>
      <c r="I137" s="187"/>
      <c r="L137" s="183"/>
      <c r="M137" s="188"/>
      <c r="N137" s="189"/>
      <c r="O137" s="189"/>
      <c r="P137" s="189"/>
      <c r="Q137" s="189"/>
      <c r="R137" s="189"/>
      <c r="S137" s="189"/>
      <c r="T137" s="190"/>
      <c r="AT137" s="184" t="s">
        <v>161</v>
      </c>
      <c r="AU137" s="184" t="s">
        <v>88</v>
      </c>
      <c r="AV137" s="14" t="s">
        <v>88</v>
      </c>
      <c r="AW137" s="14" t="s">
        <v>34</v>
      </c>
      <c r="AX137" s="14" t="s">
        <v>78</v>
      </c>
      <c r="AY137" s="184" t="s">
        <v>153</v>
      </c>
    </row>
    <row r="138" spans="1:65" s="14" customFormat="1" ht="10.199999999999999">
      <c r="B138" s="183"/>
      <c r="D138" s="176" t="s">
        <v>161</v>
      </c>
      <c r="E138" s="184" t="s">
        <v>1</v>
      </c>
      <c r="F138" s="185" t="s">
        <v>324</v>
      </c>
      <c r="H138" s="186">
        <v>0.62</v>
      </c>
      <c r="I138" s="187"/>
      <c r="L138" s="183"/>
      <c r="M138" s="188"/>
      <c r="N138" s="189"/>
      <c r="O138" s="189"/>
      <c r="P138" s="189"/>
      <c r="Q138" s="189"/>
      <c r="R138" s="189"/>
      <c r="S138" s="189"/>
      <c r="T138" s="190"/>
      <c r="AT138" s="184" t="s">
        <v>161</v>
      </c>
      <c r="AU138" s="184" t="s">
        <v>88</v>
      </c>
      <c r="AV138" s="14" t="s">
        <v>88</v>
      </c>
      <c r="AW138" s="14" t="s">
        <v>34</v>
      </c>
      <c r="AX138" s="14" t="s">
        <v>78</v>
      </c>
      <c r="AY138" s="184" t="s">
        <v>153</v>
      </c>
    </row>
    <row r="139" spans="1:65" s="14" customFormat="1" ht="10.199999999999999">
      <c r="B139" s="183"/>
      <c r="D139" s="176" t="s">
        <v>161</v>
      </c>
      <c r="E139" s="184" t="s">
        <v>1</v>
      </c>
      <c r="F139" s="185" t="s">
        <v>325</v>
      </c>
      <c r="H139" s="186">
        <v>0.39200000000000002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161</v>
      </c>
      <c r="AU139" s="184" t="s">
        <v>88</v>
      </c>
      <c r="AV139" s="14" t="s">
        <v>88</v>
      </c>
      <c r="AW139" s="14" t="s">
        <v>34</v>
      </c>
      <c r="AX139" s="14" t="s">
        <v>78</v>
      </c>
      <c r="AY139" s="184" t="s">
        <v>153</v>
      </c>
    </row>
    <row r="140" spans="1:65" s="16" customFormat="1" ht="10.199999999999999">
      <c r="B140" s="202"/>
      <c r="D140" s="176" t="s">
        <v>161</v>
      </c>
      <c r="E140" s="203" t="s">
        <v>1</v>
      </c>
      <c r="F140" s="204" t="s">
        <v>321</v>
      </c>
      <c r="H140" s="205">
        <v>1.8280000000000001</v>
      </c>
      <c r="I140" s="206"/>
      <c r="L140" s="202"/>
      <c r="M140" s="207"/>
      <c r="N140" s="208"/>
      <c r="O140" s="208"/>
      <c r="P140" s="208"/>
      <c r="Q140" s="208"/>
      <c r="R140" s="208"/>
      <c r="S140" s="208"/>
      <c r="T140" s="209"/>
      <c r="AT140" s="203" t="s">
        <v>161</v>
      </c>
      <c r="AU140" s="203" t="s">
        <v>88</v>
      </c>
      <c r="AV140" s="16" t="s">
        <v>169</v>
      </c>
      <c r="AW140" s="16" t="s">
        <v>34</v>
      </c>
      <c r="AX140" s="16" t="s">
        <v>78</v>
      </c>
      <c r="AY140" s="203" t="s">
        <v>153</v>
      </c>
    </row>
    <row r="141" spans="1:65" s="15" customFormat="1" ht="10.199999999999999">
      <c r="B141" s="191"/>
      <c r="D141" s="176" t="s">
        <v>161</v>
      </c>
      <c r="E141" s="192" t="s">
        <v>1</v>
      </c>
      <c r="F141" s="193" t="s">
        <v>165</v>
      </c>
      <c r="H141" s="194">
        <v>29.654</v>
      </c>
      <c r="I141" s="195"/>
      <c r="L141" s="191"/>
      <c r="M141" s="196"/>
      <c r="N141" s="197"/>
      <c r="O141" s="197"/>
      <c r="P141" s="197"/>
      <c r="Q141" s="197"/>
      <c r="R141" s="197"/>
      <c r="S141" s="197"/>
      <c r="T141" s="198"/>
      <c r="AT141" s="192" t="s">
        <v>161</v>
      </c>
      <c r="AU141" s="192" t="s">
        <v>88</v>
      </c>
      <c r="AV141" s="15" t="s">
        <v>159</v>
      </c>
      <c r="AW141" s="15" t="s">
        <v>34</v>
      </c>
      <c r="AX141" s="15" t="s">
        <v>86</v>
      </c>
      <c r="AY141" s="192" t="s">
        <v>153</v>
      </c>
    </row>
    <row r="142" spans="1:65" s="2" customFormat="1" ht="48" customHeight="1">
      <c r="A142" s="33"/>
      <c r="B142" s="161"/>
      <c r="C142" s="162" t="s">
        <v>88</v>
      </c>
      <c r="D142" s="162" t="s">
        <v>155</v>
      </c>
      <c r="E142" s="163" t="s">
        <v>326</v>
      </c>
      <c r="F142" s="164" t="s">
        <v>327</v>
      </c>
      <c r="G142" s="165" t="s">
        <v>235</v>
      </c>
      <c r="H142" s="166">
        <v>29.654</v>
      </c>
      <c r="I142" s="167"/>
      <c r="J142" s="168">
        <f>ROUND(I142*H142,2)</f>
        <v>0</v>
      </c>
      <c r="K142" s="164" t="s">
        <v>254</v>
      </c>
      <c r="L142" s="34"/>
      <c r="M142" s="169" t="s">
        <v>1</v>
      </c>
      <c r="N142" s="170" t="s">
        <v>43</v>
      </c>
      <c r="O142" s="59"/>
      <c r="P142" s="171">
        <f>O142*H142</f>
        <v>0</v>
      </c>
      <c r="Q142" s="171">
        <v>0</v>
      </c>
      <c r="R142" s="171">
        <f>Q142*H142</f>
        <v>0</v>
      </c>
      <c r="S142" s="171">
        <v>0.01</v>
      </c>
      <c r="T142" s="172">
        <f>S142*H142</f>
        <v>0.29654000000000003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159</v>
      </c>
      <c r="AT142" s="173" t="s">
        <v>155</v>
      </c>
      <c r="AU142" s="173" t="s">
        <v>88</v>
      </c>
      <c r="AY142" s="18" t="s">
        <v>153</v>
      </c>
      <c r="BE142" s="174">
        <f>IF(N142="základní",J142,0)</f>
        <v>0</v>
      </c>
      <c r="BF142" s="174">
        <f>IF(N142="snížená",J142,0)</f>
        <v>0</v>
      </c>
      <c r="BG142" s="174">
        <f>IF(N142="zákl. přenesená",J142,0)</f>
        <v>0</v>
      </c>
      <c r="BH142" s="174">
        <f>IF(N142="sníž. přenesená",J142,0)</f>
        <v>0</v>
      </c>
      <c r="BI142" s="174">
        <f>IF(N142="nulová",J142,0)</f>
        <v>0</v>
      </c>
      <c r="BJ142" s="18" t="s">
        <v>86</v>
      </c>
      <c r="BK142" s="174">
        <f>ROUND(I142*H142,2)</f>
        <v>0</v>
      </c>
      <c r="BL142" s="18" t="s">
        <v>159</v>
      </c>
      <c r="BM142" s="173" t="s">
        <v>328</v>
      </c>
    </row>
    <row r="143" spans="1:65" s="13" customFormat="1" ht="10.199999999999999">
      <c r="B143" s="175"/>
      <c r="D143" s="176" t="s">
        <v>161</v>
      </c>
      <c r="E143" s="177" t="s">
        <v>1</v>
      </c>
      <c r="F143" s="178" t="s">
        <v>318</v>
      </c>
      <c r="H143" s="177" t="s">
        <v>1</v>
      </c>
      <c r="I143" s="179"/>
      <c r="L143" s="175"/>
      <c r="M143" s="180"/>
      <c r="N143" s="181"/>
      <c r="O143" s="181"/>
      <c r="P143" s="181"/>
      <c r="Q143" s="181"/>
      <c r="R143" s="181"/>
      <c r="S143" s="181"/>
      <c r="T143" s="182"/>
      <c r="AT143" s="177" t="s">
        <v>161</v>
      </c>
      <c r="AU143" s="177" t="s">
        <v>88</v>
      </c>
      <c r="AV143" s="13" t="s">
        <v>86</v>
      </c>
      <c r="AW143" s="13" t="s">
        <v>34</v>
      </c>
      <c r="AX143" s="13" t="s">
        <v>78</v>
      </c>
      <c r="AY143" s="177" t="s">
        <v>153</v>
      </c>
    </row>
    <row r="144" spans="1:65" s="14" customFormat="1" ht="10.199999999999999">
      <c r="B144" s="183"/>
      <c r="D144" s="176" t="s">
        <v>161</v>
      </c>
      <c r="E144" s="184" t="s">
        <v>1</v>
      </c>
      <c r="F144" s="185" t="s">
        <v>319</v>
      </c>
      <c r="H144" s="186">
        <v>32.863</v>
      </c>
      <c r="I144" s="187"/>
      <c r="L144" s="183"/>
      <c r="M144" s="188"/>
      <c r="N144" s="189"/>
      <c r="O144" s="189"/>
      <c r="P144" s="189"/>
      <c r="Q144" s="189"/>
      <c r="R144" s="189"/>
      <c r="S144" s="189"/>
      <c r="T144" s="190"/>
      <c r="AT144" s="184" t="s">
        <v>161</v>
      </c>
      <c r="AU144" s="184" t="s">
        <v>88</v>
      </c>
      <c r="AV144" s="14" t="s">
        <v>88</v>
      </c>
      <c r="AW144" s="14" t="s">
        <v>34</v>
      </c>
      <c r="AX144" s="14" t="s">
        <v>78</v>
      </c>
      <c r="AY144" s="184" t="s">
        <v>153</v>
      </c>
    </row>
    <row r="145" spans="1:65" s="14" customFormat="1" ht="10.199999999999999">
      <c r="B145" s="183"/>
      <c r="D145" s="176" t="s">
        <v>161</v>
      </c>
      <c r="E145" s="184" t="s">
        <v>1</v>
      </c>
      <c r="F145" s="185" t="s">
        <v>320</v>
      </c>
      <c r="H145" s="186">
        <v>-5.0369999999999999</v>
      </c>
      <c r="I145" s="187"/>
      <c r="L145" s="183"/>
      <c r="M145" s="188"/>
      <c r="N145" s="189"/>
      <c r="O145" s="189"/>
      <c r="P145" s="189"/>
      <c r="Q145" s="189"/>
      <c r="R145" s="189"/>
      <c r="S145" s="189"/>
      <c r="T145" s="190"/>
      <c r="AT145" s="184" t="s">
        <v>161</v>
      </c>
      <c r="AU145" s="184" t="s">
        <v>88</v>
      </c>
      <c r="AV145" s="14" t="s">
        <v>88</v>
      </c>
      <c r="AW145" s="14" t="s">
        <v>34</v>
      </c>
      <c r="AX145" s="14" t="s">
        <v>78</v>
      </c>
      <c r="AY145" s="184" t="s">
        <v>153</v>
      </c>
    </row>
    <row r="146" spans="1:65" s="16" customFormat="1" ht="10.199999999999999">
      <c r="B146" s="202"/>
      <c r="D146" s="176" t="s">
        <v>161</v>
      </c>
      <c r="E146" s="203" t="s">
        <v>1</v>
      </c>
      <c r="F146" s="204" t="s">
        <v>321</v>
      </c>
      <c r="H146" s="205">
        <v>27.826000000000001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161</v>
      </c>
      <c r="AU146" s="203" t="s">
        <v>88</v>
      </c>
      <c r="AV146" s="16" t="s">
        <v>169</v>
      </c>
      <c r="AW146" s="16" t="s">
        <v>34</v>
      </c>
      <c r="AX146" s="16" t="s">
        <v>78</v>
      </c>
      <c r="AY146" s="203" t="s">
        <v>153</v>
      </c>
    </row>
    <row r="147" spans="1:65" s="13" customFormat="1" ht="10.199999999999999">
      <c r="B147" s="175"/>
      <c r="D147" s="176" t="s">
        <v>161</v>
      </c>
      <c r="E147" s="177" t="s">
        <v>1</v>
      </c>
      <c r="F147" s="178" t="s">
        <v>322</v>
      </c>
      <c r="H147" s="177" t="s">
        <v>1</v>
      </c>
      <c r="I147" s="179"/>
      <c r="L147" s="175"/>
      <c r="M147" s="180"/>
      <c r="N147" s="181"/>
      <c r="O147" s="181"/>
      <c r="P147" s="181"/>
      <c r="Q147" s="181"/>
      <c r="R147" s="181"/>
      <c r="S147" s="181"/>
      <c r="T147" s="182"/>
      <c r="AT147" s="177" t="s">
        <v>161</v>
      </c>
      <c r="AU147" s="177" t="s">
        <v>88</v>
      </c>
      <c r="AV147" s="13" t="s">
        <v>86</v>
      </c>
      <c r="AW147" s="13" t="s">
        <v>34</v>
      </c>
      <c r="AX147" s="13" t="s">
        <v>78</v>
      </c>
      <c r="AY147" s="177" t="s">
        <v>153</v>
      </c>
    </row>
    <row r="148" spans="1:65" s="14" customFormat="1" ht="10.199999999999999">
      <c r="B148" s="183"/>
      <c r="D148" s="176" t="s">
        <v>161</v>
      </c>
      <c r="E148" s="184" t="s">
        <v>1</v>
      </c>
      <c r="F148" s="185" t="s">
        <v>323</v>
      </c>
      <c r="H148" s="186">
        <v>0.81599999999999995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161</v>
      </c>
      <c r="AU148" s="184" t="s">
        <v>88</v>
      </c>
      <c r="AV148" s="14" t="s">
        <v>88</v>
      </c>
      <c r="AW148" s="14" t="s">
        <v>34</v>
      </c>
      <c r="AX148" s="14" t="s">
        <v>78</v>
      </c>
      <c r="AY148" s="184" t="s">
        <v>153</v>
      </c>
    </row>
    <row r="149" spans="1:65" s="14" customFormat="1" ht="10.199999999999999">
      <c r="B149" s="183"/>
      <c r="D149" s="176" t="s">
        <v>161</v>
      </c>
      <c r="E149" s="184" t="s">
        <v>1</v>
      </c>
      <c r="F149" s="185" t="s">
        <v>324</v>
      </c>
      <c r="H149" s="186">
        <v>0.62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161</v>
      </c>
      <c r="AU149" s="184" t="s">
        <v>88</v>
      </c>
      <c r="AV149" s="14" t="s">
        <v>88</v>
      </c>
      <c r="AW149" s="14" t="s">
        <v>34</v>
      </c>
      <c r="AX149" s="14" t="s">
        <v>78</v>
      </c>
      <c r="AY149" s="184" t="s">
        <v>153</v>
      </c>
    </row>
    <row r="150" spans="1:65" s="14" customFormat="1" ht="10.199999999999999">
      <c r="B150" s="183"/>
      <c r="D150" s="176" t="s">
        <v>161</v>
      </c>
      <c r="E150" s="184" t="s">
        <v>1</v>
      </c>
      <c r="F150" s="185" t="s">
        <v>325</v>
      </c>
      <c r="H150" s="186">
        <v>0.39200000000000002</v>
      </c>
      <c r="I150" s="187"/>
      <c r="L150" s="183"/>
      <c r="M150" s="188"/>
      <c r="N150" s="189"/>
      <c r="O150" s="189"/>
      <c r="P150" s="189"/>
      <c r="Q150" s="189"/>
      <c r="R150" s="189"/>
      <c r="S150" s="189"/>
      <c r="T150" s="190"/>
      <c r="AT150" s="184" t="s">
        <v>161</v>
      </c>
      <c r="AU150" s="184" t="s">
        <v>88</v>
      </c>
      <c r="AV150" s="14" t="s">
        <v>88</v>
      </c>
      <c r="AW150" s="14" t="s">
        <v>34</v>
      </c>
      <c r="AX150" s="14" t="s">
        <v>78</v>
      </c>
      <c r="AY150" s="184" t="s">
        <v>153</v>
      </c>
    </row>
    <row r="151" spans="1:65" s="16" customFormat="1" ht="10.199999999999999">
      <c r="B151" s="202"/>
      <c r="D151" s="176" t="s">
        <v>161</v>
      </c>
      <c r="E151" s="203" t="s">
        <v>1</v>
      </c>
      <c r="F151" s="204" t="s">
        <v>321</v>
      </c>
      <c r="H151" s="205">
        <v>1.8280000000000001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161</v>
      </c>
      <c r="AU151" s="203" t="s">
        <v>88</v>
      </c>
      <c r="AV151" s="16" t="s">
        <v>169</v>
      </c>
      <c r="AW151" s="16" t="s">
        <v>34</v>
      </c>
      <c r="AX151" s="16" t="s">
        <v>78</v>
      </c>
      <c r="AY151" s="203" t="s">
        <v>153</v>
      </c>
    </row>
    <row r="152" spans="1:65" s="15" customFormat="1" ht="10.199999999999999">
      <c r="B152" s="191"/>
      <c r="D152" s="176" t="s">
        <v>161</v>
      </c>
      <c r="E152" s="192" t="s">
        <v>1</v>
      </c>
      <c r="F152" s="193" t="s">
        <v>165</v>
      </c>
      <c r="H152" s="194">
        <v>29.654</v>
      </c>
      <c r="I152" s="195"/>
      <c r="L152" s="191"/>
      <c r="M152" s="196"/>
      <c r="N152" s="197"/>
      <c r="O152" s="197"/>
      <c r="P152" s="197"/>
      <c r="Q152" s="197"/>
      <c r="R152" s="197"/>
      <c r="S152" s="197"/>
      <c r="T152" s="198"/>
      <c r="AT152" s="192" t="s">
        <v>161</v>
      </c>
      <c r="AU152" s="192" t="s">
        <v>88</v>
      </c>
      <c r="AV152" s="15" t="s">
        <v>159</v>
      </c>
      <c r="AW152" s="15" t="s">
        <v>34</v>
      </c>
      <c r="AX152" s="15" t="s">
        <v>86</v>
      </c>
      <c r="AY152" s="192" t="s">
        <v>153</v>
      </c>
    </row>
    <row r="153" spans="1:65" s="2" customFormat="1" ht="36" customHeight="1">
      <c r="A153" s="33"/>
      <c r="B153" s="161"/>
      <c r="C153" s="162" t="s">
        <v>169</v>
      </c>
      <c r="D153" s="162" t="s">
        <v>155</v>
      </c>
      <c r="E153" s="163" t="s">
        <v>329</v>
      </c>
      <c r="F153" s="164" t="s">
        <v>330</v>
      </c>
      <c r="G153" s="165" t="s">
        <v>235</v>
      </c>
      <c r="H153" s="166">
        <v>29.654</v>
      </c>
      <c r="I153" s="167"/>
      <c r="J153" s="168">
        <f>ROUND(I153*H153,2)</f>
        <v>0</v>
      </c>
      <c r="K153" s="164" t="s">
        <v>254</v>
      </c>
      <c r="L153" s="34"/>
      <c r="M153" s="169" t="s">
        <v>1</v>
      </c>
      <c r="N153" s="170" t="s">
        <v>43</v>
      </c>
      <c r="O153" s="59"/>
      <c r="P153" s="171">
        <f>O153*H153</f>
        <v>0</v>
      </c>
      <c r="Q153" s="171">
        <v>4.7239999999999997E-2</v>
      </c>
      <c r="R153" s="171">
        <f>Q153*H153</f>
        <v>1.40085496</v>
      </c>
      <c r="S153" s="171">
        <v>0</v>
      </c>
      <c r="T153" s="172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159</v>
      </c>
      <c r="AT153" s="173" t="s">
        <v>155</v>
      </c>
      <c r="AU153" s="173" t="s">
        <v>88</v>
      </c>
      <c r="AY153" s="18" t="s">
        <v>153</v>
      </c>
      <c r="BE153" s="174">
        <f>IF(N153="základní",J153,0)</f>
        <v>0</v>
      </c>
      <c r="BF153" s="174">
        <f>IF(N153="snížená",J153,0)</f>
        <v>0</v>
      </c>
      <c r="BG153" s="174">
        <f>IF(N153="zákl. přenesená",J153,0)</f>
        <v>0</v>
      </c>
      <c r="BH153" s="174">
        <f>IF(N153="sníž. přenesená",J153,0)</f>
        <v>0</v>
      </c>
      <c r="BI153" s="174">
        <f>IF(N153="nulová",J153,0)</f>
        <v>0</v>
      </c>
      <c r="BJ153" s="18" t="s">
        <v>86</v>
      </c>
      <c r="BK153" s="174">
        <f>ROUND(I153*H153,2)</f>
        <v>0</v>
      </c>
      <c r="BL153" s="18" t="s">
        <v>159</v>
      </c>
      <c r="BM153" s="173" t="s">
        <v>331</v>
      </c>
    </row>
    <row r="154" spans="1:65" s="13" customFormat="1" ht="10.199999999999999">
      <c r="B154" s="175"/>
      <c r="D154" s="176" t="s">
        <v>161</v>
      </c>
      <c r="E154" s="177" t="s">
        <v>1</v>
      </c>
      <c r="F154" s="178" t="s">
        <v>318</v>
      </c>
      <c r="H154" s="177" t="s">
        <v>1</v>
      </c>
      <c r="I154" s="179"/>
      <c r="L154" s="175"/>
      <c r="M154" s="180"/>
      <c r="N154" s="181"/>
      <c r="O154" s="181"/>
      <c r="P154" s="181"/>
      <c r="Q154" s="181"/>
      <c r="R154" s="181"/>
      <c r="S154" s="181"/>
      <c r="T154" s="182"/>
      <c r="AT154" s="177" t="s">
        <v>161</v>
      </c>
      <c r="AU154" s="177" t="s">
        <v>88</v>
      </c>
      <c r="AV154" s="13" t="s">
        <v>86</v>
      </c>
      <c r="AW154" s="13" t="s">
        <v>34</v>
      </c>
      <c r="AX154" s="13" t="s">
        <v>78</v>
      </c>
      <c r="AY154" s="177" t="s">
        <v>153</v>
      </c>
    </row>
    <row r="155" spans="1:65" s="14" customFormat="1" ht="10.199999999999999">
      <c r="B155" s="183"/>
      <c r="D155" s="176" t="s">
        <v>161</v>
      </c>
      <c r="E155" s="184" t="s">
        <v>1</v>
      </c>
      <c r="F155" s="185" t="s">
        <v>319</v>
      </c>
      <c r="H155" s="186">
        <v>32.863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161</v>
      </c>
      <c r="AU155" s="184" t="s">
        <v>88</v>
      </c>
      <c r="AV155" s="14" t="s">
        <v>88</v>
      </c>
      <c r="AW155" s="14" t="s">
        <v>34</v>
      </c>
      <c r="AX155" s="14" t="s">
        <v>78</v>
      </c>
      <c r="AY155" s="184" t="s">
        <v>153</v>
      </c>
    </row>
    <row r="156" spans="1:65" s="14" customFormat="1" ht="10.199999999999999">
      <c r="B156" s="183"/>
      <c r="D156" s="176" t="s">
        <v>161</v>
      </c>
      <c r="E156" s="184" t="s">
        <v>1</v>
      </c>
      <c r="F156" s="185" t="s">
        <v>320</v>
      </c>
      <c r="H156" s="186">
        <v>-5.0369999999999999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161</v>
      </c>
      <c r="AU156" s="184" t="s">
        <v>88</v>
      </c>
      <c r="AV156" s="14" t="s">
        <v>88</v>
      </c>
      <c r="AW156" s="14" t="s">
        <v>34</v>
      </c>
      <c r="AX156" s="14" t="s">
        <v>78</v>
      </c>
      <c r="AY156" s="184" t="s">
        <v>153</v>
      </c>
    </row>
    <row r="157" spans="1:65" s="16" customFormat="1" ht="10.199999999999999">
      <c r="B157" s="202"/>
      <c r="D157" s="176" t="s">
        <v>161</v>
      </c>
      <c r="E157" s="203" t="s">
        <v>1</v>
      </c>
      <c r="F157" s="204" t="s">
        <v>321</v>
      </c>
      <c r="H157" s="205">
        <v>27.826000000000001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161</v>
      </c>
      <c r="AU157" s="203" t="s">
        <v>88</v>
      </c>
      <c r="AV157" s="16" t="s">
        <v>169</v>
      </c>
      <c r="AW157" s="16" t="s">
        <v>34</v>
      </c>
      <c r="AX157" s="16" t="s">
        <v>78</v>
      </c>
      <c r="AY157" s="203" t="s">
        <v>153</v>
      </c>
    </row>
    <row r="158" spans="1:65" s="13" customFormat="1" ht="10.199999999999999">
      <c r="B158" s="175"/>
      <c r="D158" s="176" t="s">
        <v>161</v>
      </c>
      <c r="E158" s="177" t="s">
        <v>1</v>
      </c>
      <c r="F158" s="178" t="s">
        <v>322</v>
      </c>
      <c r="H158" s="177" t="s">
        <v>1</v>
      </c>
      <c r="I158" s="179"/>
      <c r="L158" s="175"/>
      <c r="M158" s="180"/>
      <c r="N158" s="181"/>
      <c r="O158" s="181"/>
      <c r="P158" s="181"/>
      <c r="Q158" s="181"/>
      <c r="R158" s="181"/>
      <c r="S158" s="181"/>
      <c r="T158" s="182"/>
      <c r="AT158" s="177" t="s">
        <v>161</v>
      </c>
      <c r="AU158" s="177" t="s">
        <v>88</v>
      </c>
      <c r="AV158" s="13" t="s">
        <v>86</v>
      </c>
      <c r="AW158" s="13" t="s">
        <v>34</v>
      </c>
      <c r="AX158" s="13" t="s">
        <v>78</v>
      </c>
      <c r="AY158" s="177" t="s">
        <v>153</v>
      </c>
    </row>
    <row r="159" spans="1:65" s="14" customFormat="1" ht="10.199999999999999">
      <c r="B159" s="183"/>
      <c r="D159" s="176" t="s">
        <v>161</v>
      </c>
      <c r="E159" s="184" t="s">
        <v>1</v>
      </c>
      <c r="F159" s="185" t="s">
        <v>323</v>
      </c>
      <c r="H159" s="186">
        <v>0.81599999999999995</v>
      </c>
      <c r="I159" s="187"/>
      <c r="L159" s="183"/>
      <c r="M159" s="188"/>
      <c r="N159" s="189"/>
      <c r="O159" s="189"/>
      <c r="P159" s="189"/>
      <c r="Q159" s="189"/>
      <c r="R159" s="189"/>
      <c r="S159" s="189"/>
      <c r="T159" s="190"/>
      <c r="AT159" s="184" t="s">
        <v>161</v>
      </c>
      <c r="AU159" s="184" t="s">
        <v>88</v>
      </c>
      <c r="AV159" s="14" t="s">
        <v>88</v>
      </c>
      <c r="AW159" s="14" t="s">
        <v>34</v>
      </c>
      <c r="AX159" s="14" t="s">
        <v>78</v>
      </c>
      <c r="AY159" s="184" t="s">
        <v>153</v>
      </c>
    </row>
    <row r="160" spans="1:65" s="14" customFormat="1" ht="10.199999999999999">
      <c r="B160" s="183"/>
      <c r="D160" s="176" t="s">
        <v>161</v>
      </c>
      <c r="E160" s="184" t="s">
        <v>1</v>
      </c>
      <c r="F160" s="185" t="s">
        <v>324</v>
      </c>
      <c r="H160" s="186">
        <v>0.62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161</v>
      </c>
      <c r="AU160" s="184" t="s">
        <v>88</v>
      </c>
      <c r="AV160" s="14" t="s">
        <v>88</v>
      </c>
      <c r="AW160" s="14" t="s">
        <v>34</v>
      </c>
      <c r="AX160" s="14" t="s">
        <v>78</v>
      </c>
      <c r="AY160" s="184" t="s">
        <v>153</v>
      </c>
    </row>
    <row r="161" spans="1:65" s="14" customFormat="1" ht="10.199999999999999">
      <c r="B161" s="183"/>
      <c r="D161" s="176" t="s">
        <v>161</v>
      </c>
      <c r="E161" s="184" t="s">
        <v>1</v>
      </c>
      <c r="F161" s="185" t="s">
        <v>325</v>
      </c>
      <c r="H161" s="186">
        <v>0.39200000000000002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161</v>
      </c>
      <c r="AU161" s="184" t="s">
        <v>88</v>
      </c>
      <c r="AV161" s="14" t="s">
        <v>88</v>
      </c>
      <c r="AW161" s="14" t="s">
        <v>34</v>
      </c>
      <c r="AX161" s="14" t="s">
        <v>78</v>
      </c>
      <c r="AY161" s="184" t="s">
        <v>153</v>
      </c>
    </row>
    <row r="162" spans="1:65" s="16" customFormat="1" ht="10.199999999999999">
      <c r="B162" s="202"/>
      <c r="D162" s="176" t="s">
        <v>161</v>
      </c>
      <c r="E162" s="203" t="s">
        <v>1</v>
      </c>
      <c r="F162" s="204" t="s">
        <v>321</v>
      </c>
      <c r="H162" s="205">
        <v>1.8280000000000001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161</v>
      </c>
      <c r="AU162" s="203" t="s">
        <v>88</v>
      </c>
      <c r="AV162" s="16" t="s">
        <v>169</v>
      </c>
      <c r="AW162" s="16" t="s">
        <v>34</v>
      </c>
      <c r="AX162" s="16" t="s">
        <v>78</v>
      </c>
      <c r="AY162" s="203" t="s">
        <v>153</v>
      </c>
    </row>
    <row r="163" spans="1:65" s="15" customFormat="1" ht="10.199999999999999">
      <c r="B163" s="191"/>
      <c r="D163" s="176" t="s">
        <v>161</v>
      </c>
      <c r="E163" s="192" t="s">
        <v>1</v>
      </c>
      <c r="F163" s="193" t="s">
        <v>165</v>
      </c>
      <c r="H163" s="194">
        <v>29.654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161</v>
      </c>
      <c r="AU163" s="192" t="s">
        <v>88</v>
      </c>
      <c r="AV163" s="15" t="s">
        <v>159</v>
      </c>
      <c r="AW163" s="15" t="s">
        <v>34</v>
      </c>
      <c r="AX163" s="15" t="s">
        <v>86</v>
      </c>
      <c r="AY163" s="192" t="s">
        <v>153</v>
      </c>
    </row>
    <row r="164" spans="1:65" s="2" customFormat="1" ht="36" customHeight="1">
      <c r="A164" s="33"/>
      <c r="B164" s="161"/>
      <c r="C164" s="162" t="s">
        <v>159</v>
      </c>
      <c r="D164" s="162" t="s">
        <v>155</v>
      </c>
      <c r="E164" s="163" t="s">
        <v>332</v>
      </c>
      <c r="F164" s="164" t="s">
        <v>333</v>
      </c>
      <c r="G164" s="165" t="s">
        <v>235</v>
      </c>
      <c r="H164" s="166">
        <v>26.736000000000001</v>
      </c>
      <c r="I164" s="167"/>
      <c r="J164" s="168">
        <f>ROUND(I164*H164,2)</f>
        <v>0</v>
      </c>
      <c r="K164" s="164" t="s">
        <v>254</v>
      </c>
      <c r="L164" s="34"/>
      <c r="M164" s="169" t="s">
        <v>1</v>
      </c>
      <c r="N164" s="170" t="s">
        <v>43</v>
      </c>
      <c r="O164" s="59"/>
      <c r="P164" s="171">
        <f>O164*H164</f>
        <v>0</v>
      </c>
      <c r="Q164" s="171">
        <v>0</v>
      </c>
      <c r="R164" s="171">
        <f>Q164*H164</f>
        <v>0</v>
      </c>
      <c r="S164" s="171">
        <v>5.8999999999999997E-2</v>
      </c>
      <c r="T164" s="172">
        <f>S164*H164</f>
        <v>1.5774239999999999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159</v>
      </c>
      <c r="AT164" s="173" t="s">
        <v>155</v>
      </c>
      <c r="AU164" s="173" t="s">
        <v>88</v>
      </c>
      <c r="AY164" s="18" t="s">
        <v>153</v>
      </c>
      <c r="BE164" s="174">
        <f>IF(N164="základní",J164,0)</f>
        <v>0</v>
      </c>
      <c r="BF164" s="174">
        <f>IF(N164="snížená",J164,0)</f>
        <v>0</v>
      </c>
      <c r="BG164" s="174">
        <f>IF(N164="zákl. přenesená",J164,0)</f>
        <v>0</v>
      </c>
      <c r="BH164" s="174">
        <f>IF(N164="sníž. přenesená",J164,0)</f>
        <v>0</v>
      </c>
      <c r="BI164" s="174">
        <f>IF(N164="nulová",J164,0)</f>
        <v>0</v>
      </c>
      <c r="BJ164" s="18" t="s">
        <v>86</v>
      </c>
      <c r="BK164" s="174">
        <f>ROUND(I164*H164,2)</f>
        <v>0</v>
      </c>
      <c r="BL164" s="18" t="s">
        <v>159</v>
      </c>
      <c r="BM164" s="173" t="s">
        <v>334</v>
      </c>
    </row>
    <row r="165" spans="1:65" s="13" customFormat="1" ht="10.199999999999999">
      <c r="B165" s="175"/>
      <c r="D165" s="176" t="s">
        <v>161</v>
      </c>
      <c r="E165" s="177" t="s">
        <v>1</v>
      </c>
      <c r="F165" s="178" t="s">
        <v>335</v>
      </c>
      <c r="H165" s="177" t="s">
        <v>1</v>
      </c>
      <c r="I165" s="179"/>
      <c r="L165" s="175"/>
      <c r="M165" s="180"/>
      <c r="N165" s="181"/>
      <c r="O165" s="181"/>
      <c r="P165" s="181"/>
      <c r="Q165" s="181"/>
      <c r="R165" s="181"/>
      <c r="S165" s="181"/>
      <c r="T165" s="182"/>
      <c r="AT165" s="177" t="s">
        <v>161</v>
      </c>
      <c r="AU165" s="177" t="s">
        <v>88</v>
      </c>
      <c r="AV165" s="13" t="s">
        <v>86</v>
      </c>
      <c r="AW165" s="13" t="s">
        <v>34</v>
      </c>
      <c r="AX165" s="13" t="s">
        <v>78</v>
      </c>
      <c r="AY165" s="177" t="s">
        <v>153</v>
      </c>
    </row>
    <row r="166" spans="1:65" s="14" customFormat="1" ht="10.199999999999999">
      <c r="B166" s="183"/>
      <c r="D166" s="176" t="s">
        <v>161</v>
      </c>
      <c r="E166" s="184" t="s">
        <v>1</v>
      </c>
      <c r="F166" s="185" t="s">
        <v>336</v>
      </c>
      <c r="H166" s="186">
        <v>26.736000000000001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161</v>
      </c>
      <c r="AU166" s="184" t="s">
        <v>88</v>
      </c>
      <c r="AV166" s="14" t="s">
        <v>88</v>
      </c>
      <c r="AW166" s="14" t="s">
        <v>34</v>
      </c>
      <c r="AX166" s="14" t="s">
        <v>78</v>
      </c>
      <c r="AY166" s="184" t="s">
        <v>153</v>
      </c>
    </row>
    <row r="167" spans="1:65" s="15" customFormat="1" ht="10.199999999999999">
      <c r="B167" s="191"/>
      <c r="D167" s="176" t="s">
        <v>161</v>
      </c>
      <c r="E167" s="192" t="s">
        <v>1</v>
      </c>
      <c r="F167" s="193" t="s">
        <v>165</v>
      </c>
      <c r="H167" s="194">
        <v>26.736000000000001</v>
      </c>
      <c r="I167" s="195"/>
      <c r="L167" s="191"/>
      <c r="M167" s="196"/>
      <c r="N167" s="197"/>
      <c r="O167" s="197"/>
      <c r="P167" s="197"/>
      <c r="Q167" s="197"/>
      <c r="R167" s="197"/>
      <c r="S167" s="197"/>
      <c r="T167" s="198"/>
      <c r="AT167" s="192" t="s">
        <v>161</v>
      </c>
      <c r="AU167" s="192" t="s">
        <v>88</v>
      </c>
      <c r="AV167" s="15" t="s">
        <v>159</v>
      </c>
      <c r="AW167" s="15" t="s">
        <v>34</v>
      </c>
      <c r="AX167" s="15" t="s">
        <v>86</v>
      </c>
      <c r="AY167" s="192" t="s">
        <v>153</v>
      </c>
    </row>
    <row r="168" spans="1:65" s="2" customFormat="1" ht="24" customHeight="1">
      <c r="A168" s="33"/>
      <c r="B168" s="161"/>
      <c r="C168" s="162" t="s">
        <v>178</v>
      </c>
      <c r="D168" s="162" t="s">
        <v>155</v>
      </c>
      <c r="E168" s="163" t="s">
        <v>337</v>
      </c>
      <c r="F168" s="164" t="s">
        <v>338</v>
      </c>
      <c r="G168" s="165" t="s">
        <v>235</v>
      </c>
      <c r="H168" s="166">
        <v>26.736000000000001</v>
      </c>
      <c r="I168" s="167"/>
      <c r="J168" s="168">
        <f>ROUND(I168*H168,2)</f>
        <v>0</v>
      </c>
      <c r="K168" s="164" t="s">
        <v>254</v>
      </c>
      <c r="L168" s="34"/>
      <c r="M168" s="169" t="s">
        <v>1</v>
      </c>
      <c r="N168" s="170" t="s">
        <v>43</v>
      </c>
      <c r="O168" s="59"/>
      <c r="P168" s="171">
        <f>O168*H168</f>
        <v>0</v>
      </c>
      <c r="Q168" s="171">
        <v>2.1000000000000001E-2</v>
      </c>
      <c r="R168" s="171">
        <f>Q168*H168</f>
        <v>0.56145600000000007</v>
      </c>
      <c r="S168" s="171">
        <v>0</v>
      </c>
      <c r="T168" s="172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159</v>
      </c>
      <c r="AT168" s="173" t="s">
        <v>155</v>
      </c>
      <c r="AU168" s="173" t="s">
        <v>88</v>
      </c>
      <c r="AY168" s="18" t="s">
        <v>153</v>
      </c>
      <c r="BE168" s="174">
        <f>IF(N168="základní",J168,0)</f>
        <v>0</v>
      </c>
      <c r="BF168" s="174">
        <f>IF(N168="snížená",J168,0)</f>
        <v>0</v>
      </c>
      <c r="BG168" s="174">
        <f>IF(N168="zákl. přenesená",J168,0)</f>
        <v>0</v>
      </c>
      <c r="BH168" s="174">
        <f>IF(N168="sníž. přenesená",J168,0)</f>
        <v>0</v>
      </c>
      <c r="BI168" s="174">
        <f>IF(N168="nulová",J168,0)</f>
        <v>0</v>
      </c>
      <c r="BJ168" s="18" t="s">
        <v>86</v>
      </c>
      <c r="BK168" s="174">
        <f>ROUND(I168*H168,2)</f>
        <v>0</v>
      </c>
      <c r="BL168" s="18" t="s">
        <v>159</v>
      </c>
      <c r="BM168" s="173" t="s">
        <v>339</v>
      </c>
    </row>
    <row r="169" spans="1:65" s="13" customFormat="1" ht="10.199999999999999">
      <c r="B169" s="175"/>
      <c r="D169" s="176" t="s">
        <v>161</v>
      </c>
      <c r="E169" s="177" t="s">
        <v>1</v>
      </c>
      <c r="F169" s="178" t="s">
        <v>335</v>
      </c>
      <c r="H169" s="177" t="s">
        <v>1</v>
      </c>
      <c r="I169" s="179"/>
      <c r="L169" s="175"/>
      <c r="M169" s="180"/>
      <c r="N169" s="181"/>
      <c r="O169" s="181"/>
      <c r="P169" s="181"/>
      <c r="Q169" s="181"/>
      <c r="R169" s="181"/>
      <c r="S169" s="181"/>
      <c r="T169" s="182"/>
      <c r="AT169" s="177" t="s">
        <v>161</v>
      </c>
      <c r="AU169" s="177" t="s">
        <v>88</v>
      </c>
      <c r="AV169" s="13" t="s">
        <v>86</v>
      </c>
      <c r="AW169" s="13" t="s">
        <v>34</v>
      </c>
      <c r="AX169" s="13" t="s">
        <v>78</v>
      </c>
      <c r="AY169" s="177" t="s">
        <v>153</v>
      </c>
    </row>
    <row r="170" spans="1:65" s="14" customFormat="1" ht="10.199999999999999">
      <c r="B170" s="183"/>
      <c r="D170" s="176" t="s">
        <v>161</v>
      </c>
      <c r="E170" s="184" t="s">
        <v>1</v>
      </c>
      <c r="F170" s="185" t="s">
        <v>336</v>
      </c>
      <c r="H170" s="186">
        <v>26.736000000000001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161</v>
      </c>
      <c r="AU170" s="184" t="s">
        <v>88</v>
      </c>
      <c r="AV170" s="14" t="s">
        <v>88</v>
      </c>
      <c r="AW170" s="14" t="s">
        <v>34</v>
      </c>
      <c r="AX170" s="14" t="s">
        <v>78</v>
      </c>
      <c r="AY170" s="184" t="s">
        <v>153</v>
      </c>
    </row>
    <row r="171" spans="1:65" s="15" customFormat="1" ht="10.199999999999999">
      <c r="B171" s="191"/>
      <c r="D171" s="176" t="s">
        <v>161</v>
      </c>
      <c r="E171" s="192" t="s">
        <v>1</v>
      </c>
      <c r="F171" s="193" t="s">
        <v>165</v>
      </c>
      <c r="H171" s="194">
        <v>26.736000000000001</v>
      </c>
      <c r="I171" s="195"/>
      <c r="L171" s="191"/>
      <c r="M171" s="196"/>
      <c r="N171" s="197"/>
      <c r="O171" s="197"/>
      <c r="P171" s="197"/>
      <c r="Q171" s="197"/>
      <c r="R171" s="197"/>
      <c r="S171" s="197"/>
      <c r="T171" s="198"/>
      <c r="AT171" s="192" t="s">
        <v>161</v>
      </c>
      <c r="AU171" s="192" t="s">
        <v>88</v>
      </c>
      <c r="AV171" s="15" t="s">
        <v>159</v>
      </c>
      <c r="AW171" s="15" t="s">
        <v>34</v>
      </c>
      <c r="AX171" s="15" t="s">
        <v>86</v>
      </c>
      <c r="AY171" s="192" t="s">
        <v>153</v>
      </c>
    </row>
    <row r="172" spans="1:65" s="2" customFormat="1" ht="16.5" customHeight="1">
      <c r="A172" s="33"/>
      <c r="B172" s="161"/>
      <c r="C172" s="162" t="s">
        <v>182</v>
      </c>
      <c r="D172" s="162" t="s">
        <v>155</v>
      </c>
      <c r="E172" s="163" t="s">
        <v>340</v>
      </c>
      <c r="F172" s="164" t="s">
        <v>341</v>
      </c>
      <c r="G172" s="165" t="s">
        <v>235</v>
      </c>
      <c r="H172" s="166">
        <v>56.39</v>
      </c>
      <c r="I172" s="167"/>
      <c r="J172" s="168">
        <f>ROUND(I172*H172,2)</f>
        <v>0</v>
      </c>
      <c r="K172" s="164" t="s">
        <v>254</v>
      </c>
      <c r="L172" s="34"/>
      <c r="M172" s="169" t="s">
        <v>1</v>
      </c>
      <c r="N172" s="170" t="s">
        <v>43</v>
      </c>
      <c r="O172" s="59"/>
      <c r="P172" s="171">
        <f>O172*H172</f>
        <v>0</v>
      </c>
      <c r="Q172" s="171">
        <v>0</v>
      </c>
      <c r="R172" s="171">
        <f>Q172*H172</f>
        <v>0</v>
      </c>
      <c r="S172" s="171">
        <v>0</v>
      </c>
      <c r="T172" s="172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159</v>
      </c>
      <c r="AT172" s="173" t="s">
        <v>155</v>
      </c>
      <c r="AU172" s="173" t="s">
        <v>88</v>
      </c>
      <c r="AY172" s="18" t="s">
        <v>153</v>
      </c>
      <c r="BE172" s="174">
        <f>IF(N172="základní",J172,0)</f>
        <v>0</v>
      </c>
      <c r="BF172" s="174">
        <f>IF(N172="snížená",J172,0)</f>
        <v>0</v>
      </c>
      <c r="BG172" s="174">
        <f>IF(N172="zákl. přenesená",J172,0)</f>
        <v>0</v>
      </c>
      <c r="BH172" s="174">
        <f>IF(N172="sníž. přenesená",J172,0)</f>
        <v>0</v>
      </c>
      <c r="BI172" s="174">
        <f>IF(N172="nulová",J172,0)</f>
        <v>0</v>
      </c>
      <c r="BJ172" s="18" t="s">
        <v>86</v>
      </c>
      <c r="BK172" s="174">
        <f>ROUND(I172*H172,2)</f>
        <v>0</v>
      </c>
      <c r="BL172" s="18" t="s">
        <v>159</v>
      </c>
      <c r="BM172" s="173" t="s">
        <v>342</v>
      </c>
    </row>
    <row r="173" spans="1:65" s="13" customFormat="1" ht="10.199999999999999">
      <c r="B173" s="175"/>
      <c r="D173" s="176" t="s">
        <v>161</v>
      </c>
      <c r="E173" s="177" t="s">
        <v>1</v>
      </c>
      <c r="F173" s="178" t="s">
        <v>335</v>
      </c>
      <c r="H173" s="177" t="s">
        <v>1</v>
      </c>
      <c r="I173" s="179"/>
      <c r="L173" s="175"/>
      <c r="M173" s="180"/>
      <c r="N173" s="181"/>
      <c r="O173" s="181"/>
      <c r="P173" s="181"/>
      <c r="Q173" s="181"/>
      <c r="R173" s="181"/>
      <c r="S173" s="181"/>
      <c r="T173" s="182"/>
      <c r="AT173" s="177" t="s">
        <v>161</v>
      </c>
      <c r="AU173" s="177" t="s">
        <v>88</v>
      </c>
      <c r="AV173" s="13" t="s">
        <v>86</v>
      </c>
      <c r="AW173" s="13" t="s">
        <v>34</v>
      </c>
      <c r="AX173" s="13" t="s">
        <v>78</v>
      </c>
      <c r="AY173" s="177" t="s">
        <v>153</v>
      </c>
    </row>
    <row r="174" spans="1:65" s="14" customFormat="1" ht="10.199999999999999">
      <c r="B174" s="183"/>
      <c r="D174" s="176" t="s">
        <v>161</v>
      </c>
      <c r="E174" s="184" t="s">
        <v>1</v>
      </c>
      <c r="F174" s="185" t="s">
        <v>336</v>
      </c>
      <c r="H174" s="186">
        <v>26.736000000000001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161</v>
      </c>
      <c r="AU174" s="184" t="s">
        <v>88</v>
      </c>
      <c r="AV174" s="14" t="s">
        <v>88</v>
      </c>
      <c r="AW174" s="14" t="s">
        <v>34</v>
      </c>
      <c r="AX174" s="14" t="s">
        <v>78</v>
      </c>
      <c r="AY174" s="184" t="s">
        <v>153</v>
      </c>
    </row>
    <row r="175" spans="1:65" s="16" customFormat="1" ht="10.199999999999999">
      <c r="B175" s="202"/>
      <c r="D175" s="176" t="s">
        <v>161</v>
      </c>
      <c r="E175" s="203" t="s">
        <v>1</v>
      </c>
      <c r="F175" s="204" t="s">
        <v>321</v>
      </c>
      <c r="H175" s="205">
        <v>26.736000000000001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161</v>
      </c>
      <c r="AU175" s="203" t="s">
        <v>88</v>
      </c>
      <c r="AV175" s="16" t="s">
        <v>169</v>
      </c>
      <c r="AW175" s="16" t="s">
        <v>34</v>
      </c>
      <c r="AX175" s="16" t="s">
        <v>78</v>
      </c>
      <c r="AY175" s="203" t="s">
        <v>153</v>
      </c>
    </row>
    <row r="176" spans="1:65" s="13" customFormat="1" ht="10.199999999999999">
      <c r="B176" s="175"/>
      <c r="D176" s="176" t="s">
        <v>161</v>
      </c>
      <c r="E176" s="177" t="s">
        <v>1</v>
      </c>
      <c r="F176" s="178" t="s">
        <v>318</v>
      </c>
      <c r="H176" s="177" t="s">
        <v>1</v>
      </c>
      <c r="I176" s="179"/>
      <c r="L176" s="175"/>
      <c r="M176" s="180"/>
      <c r="N176" s="181"/>
      <c r="O176" s="181"/>
      <c r="P176" s="181"/>
      <c r="Q176" s="181"/>
      <c r="R176" s="181"/>
      <c r="S176" s="181"/>
      <c r="T176" s="182"/>
      <c r="AT176" s="177" t="s">
        <v>161</v>
      </c>
      <c r="AU176" s="177" t="s">
        <v>88</v>
      </c>
      <c r="AV176" s="13" t="s">
        <v>86</v>
      </c>
      <c r="AW176" s="13" t="s">
        <v>34</v>
      </c>
      <c r="AX176" s="13" t="s">
        <v>78</v>
      </c>
      <c r="AY176" s="177" t="s">
        <v>153</v>
      </c>
    </row>
    <row r="177" spans="1:65" s="14" customFormat="1" ht="10.199999999999999">
      <c r="B177" s="183"/>
      <c r="D177" s="176" t="s">
        <v>161</v>
      </c>
      <c r="E177" s="184" t="s">
        <v>1</v>
      </c>
      <c r="F177" s="185" t="s">
        <v>319</v>
      </c>
      <c r="H177" s="186">
        <v>32.863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161</v>
      </c>
      <c r="AU177" s="184" t="s">
        <v>88</v>
      </c>
      <c r="AV177" s="14" t="s">
        <v>88</v>
      </c>
      <c r="AW177" s="14" t="s">
        <v>34</v>
      </c>
      <c r="AX177" s="14" t="s">
        <v>78</v>
      </c>
      <c r="AY177" s="184" t="s">
        <v>153</v>
      </c>
    </row>
    <row r="178" spans="1:65" s="14" customFormat="1" ht="10.199999999999999">
      <c r="B178" s="183"/>
      <c r="D178" s="176" t="s">
        <v>161</v>
      </c>
      <c r="E178" s="184" t="s">
        <v>1</v>
      </c>
      <c r="F178" s="185" t="s">
        <v>320</v>
      </c>
      <c r="H178" s="186">
        <v>-5.0369999999999999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161</v>
      </c>
      <c r="AU178" s="184" t="s">
        <v>88</v>
      </c>
      <c r="AV178" s="14" t="s">
        <v>88</v>
      </c>
      <c r="AW178" s="14" t="s">
        <v>34</v>
      </c>
      <c r="AX178" s="14" t="s">
        <v>78</v>
      </c>
      <c r="AY178" s="184" t="s">
        <v>153</v>
      </c>
    </row>
    <row r="179" spans="1:65" s="16" customFormat="1" ht="10.199999999999999">
      <c r="B179" s="202"/>
      <c r="D179" s="176" t="s">
        <v>161</v>
      </c>
      <c r="E179" s="203" t="s">
        <v>1</v>
      </c>
      <c r="F179" s="204" t="s">
        <v>321</v>
      </c>
      <c r="H179" s="205">
        <v>27.826000000000001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161</v>
      </c>
      <c r="AU179" s="203" t="s">
        <v>88</v>
      </c>
      <c r="AV179" s="16" t="s">
        <v>169</v>
      </c>
      <c r="AW179" s="16" t="s">
        <v>34</v>
      </c>
      <c r="AX179" s="16" t="s">
        <v>78</v>
      </c>
      <c r="AY179" s="203" t="s">
        <v>153</v>
      </c>
    </row>
    <row r="180" spans="1:65" s="13" customFormat="1" ht="10.199999999999999">
      <c r="B180" s="175"/>
      <c r="D180" s="176" t="s">
        <v>161</v>
      </c>
      <c r="E180" s="177" t="s">
        <v>1</v>
      </c>
      <c r="F180" s="178" t="s">
        <v>322</v>
      </c>
      <c r="H180" s="177" t="s">
        <v>1</v>
      </c>
      <c r="I180" s="179"/>
      <c r="L180" s="175"/>
      <c r="M180" s="180"/>
      <c r="N180" s="181"/>
      <c r="O180" s="181"/>
      <c r="P180" s="181"/>
      <c r="Q180" s="181"/>
      <c r="R180" s="181"/>
      <c r="S180" s="181"/>
      <c r="T180" s="182"/>
      <c r="AT180" s="177" t="s">
        <v>161</v>
      </c>
      <c r="AU180" s="177" t="s">
        <v>88</v>
      </c>
      <c r="AV180" s="13" t="s">
        <v>86</v>
      </c>
      <c r="AW180" s="13" t="s">
        <v>34</v>
      </c>
      <c r="AX180" s="13" t="s">
        <v>78</v>
      </c>
      <c r="AY180" s="177" t="s">
        <v>153</v>
      </c>
    </row>
    <row r="181" spans="1:65" s="14" customFormat="1" ht="10.199999999999999">
      <c r="B181" s="183"/>
      <c r="D181" s="176" t="s">
        <v>161</v>
      </c>
      <c r="E181" s="184" t="s">
        <v>1</v>
      </c>
      <c r="F181" s="185" t="s">
        <v>323</v>
      </c>
      <c r="H181" s="186">
        <v>0.81599999999999995</v>
      </c>
      <c r="I181" s="187"/>
      <c r="L181" s="183"/>
      <c r="M181" s="188"/>
      <c r="N181" s="189"/>
      <c r="O181" s="189"/>
      <c r="P181" s="189"/>
      <c r="Q181" s="189"/>
      <c r="R181" s="189"/>
      <c r="S181" s="189"/>
      <c r="T181" s="190"/>
      <c r="AT181" s="184" t="s">
        <v>161</v>
      </c>
      <c r="AU181" s="184" t="s">
        <v>88</v>
      </c>
      <c r="AV181" s="14" t="s">
        <v>88</v>
      </c>
      <c r="AW181" s="14" t="s">
        <v>34</v>
      </c>
      <c r="AX181" s="14" t="s">
        <v>78</v>
      </c>
      <c r="AY181" s="184" t="s">
        <v>153</v>
      </c>
    </row>
    <row r="182" spans="1:65" s="14" customFormat="1" ht="10.199999999999999">
      <c r="B182" s="183"/>
      <c r="D182" s="176" t="s">
        <v>161</v>
      </c>
      <c r="E182" s="184" t="s">
        <v>1</v>
      </c>
      <c r="F182" s="185" t="s">
        <v>324</v>
      </c>
      <c r="H182" s="186">
        <v>0.62</v>
      </c>
      <c r="I182" s="187"/>
      <c r="L182" s="183"/>
      <c r="M182" s="188"/>
      <c r="N182" s="189"/>
      <c r="O182" s="189"/>
      <c r="P182" s="189"/>
      <c r="Q182" s="189"/>
      <c r="R182" s="189"/>
      <c r="S182" s="189"/>
      <c r="T182" s="190"/>
      <c r="AT182" s="184" t="s">
        <v>161</v>
      </c>
      <c r="AU182" s="184" t="s">
        <v>88</v>
      </c>
      <c r="AV182" s="14" t="s">
        <v>88</v>
      </c>
      <c r="AW182" s="14" t="s">
        <v>34</v>
      </c>
      <c r="AX182" s="14" t="s">
        <v>78</v>
      </c>
      <c r="AY182" s="184" t="s">
        <v>153</v>
      </c>
    </row>
    <row r="183" spans="1:65" s="14" customFormat="1" ht="10.199999999999999">
      <c r="B183" s="183"/>
      <c r="D183" s="176" t="s">
        <v>161</v>
      </c>
      <c r="E183" s="184" t="s">
        <v>1</v>
      </c>
      <c r="F183" s="185" t="s">
        <v>325</v>
      </c>
      <c r="H183" s="186">
        <v>0.39200000000000002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161</v>
      </c>
      <c r="AU183" s="184" t="s">
        <v>88</v>
      </c>
      <c r="AV183" s="14" t="s">
        <v>88</v>
      </c>
      <c r="AW183" s="14" t="s">
        <v>34</v>
      </c>
      <c r="AX183" s="14" t="s">
        <v>78</v>
      </c>
      <c r="AY183" s="184" t="s">
        <v>153</v>
      </c>
    </row>
    <row r="184" spans="1:65" s="16" customFormat="1" ht="10.199999999999999">
      <c r="B184" s="202"/>
      <c r="D184" s="176" t="s">
        <v>161</v>
      </c>
      <c r="E184" s="203" t="s">
        <v>1</v>
      </c>
      <c r="F184" s="204" t="s">
        <v>321</v>
      </c>
      <c r="H184" s="205">
        <v>1.8280000000000001</v>
      </c>
      <c r="I184" s="206"/>
      <c r="L184" s="202"/>
      <c r="M184" s="207"/>
      <c r="N184" s="208"/>
      <c r="O184" s="208"/>
      <c r="P184" s="208"/>
      <c r="Q184" s="208"/>
      <c r="R184" s="208"/>
      <c r="S184" s="208"/>
      <c r="T184" s="209"/>
      <c r="AT184" s="203" t="s">
        <v>161</v>
      </c>
      <c r="AU184" s="203" t="s">
        <v>88</v>
      </c>
      <c r="AV184" s="16" t="s">
        <v>169</v>
      </c>
      <c r="AW184" s="16" t="s">
        <v>34</v>
      </c>
      <c r="AX184" s="16" t="s">
        <v>78</v>
      </c>
      <c r="AY184" s="203" t="s">
        <v>153</v>
      </c>
    </row>
    <row r="185" spans="1:65" s="15" customFormat="1" ht="10.199999999999999">
      <c r="B185" s="191"/>
      <c r="D185" s="176" t="s">
        <v>161</v>
      </c>
      <c r="E185" s="192" t="s">
        <v>1</v>
      </c>
      <c r="F185" s="193" t="s">
        <v>165</v>
      </c>
      <c r="H185" s="194">
        <v>56.39</v>
      </c>
      <c r="I185" s="195"/>
      <c r="L185" s="191"/>
      <c r="M185" s="196"/>
      <c r="N185" s="197"/>
      <c r="O185" s="197"/>
      <c r="P185" s="197"/>
      <c r="Q185" s="197"/>
      <c r="R185" s="197"/>
      <c r="S185" s="197"/>
      <c r="T185" s="198"/>
      <c r="AT185" s="192" t="s">
        <v>161</v>
      </c>
      <c r="AU185" s="192" t="s">
        <v>88</v>
      </c>
      <c r="AV185" s="15" t="s">
        <v>159</v>
      </c>
      <c r="AW185" s="15" t="s">
        <v>34</v>
      </c>
      <c r="AX185" s="15" t="s">
        <v>86</v>
      </c>
      <c r="AY185" s="192" t="s">
        <v>153</v>
      </c>
    </row>
    <row r="186" spans="1:65" s="2" customFormat="1" ht="36" customHeight="1">
      <c r="A186" s="33"/>
      <c r="B186" s="161"/>
      <c r="C186" s="162" t="s">
        <v>186</v>
      </c>
      <c r="D186" s="162" t="s">
        <v>155</v>
      </c>
      <c r="E186" s="163" t="s">
        <v>343</v>
      </c>
      <c r="F186" s="164" t="s">
        <v>344</v>
      </c>
      <c r="G186" s="165" t="s">
        <v>235</v>
      </c>
      <c r="H186" s="166">
        <v>4.944</v>
      </c>
      <c r="I186" s="167"/>
      <c r="J186" s="168">
        <f>ROUND(I186*H186,2)</f>
        <v>0</v>
      </c>
      <c r="K186" s="164" t="s">
        <v>254</v>
      </c>
      <c r="L186" s="34"/>
      <c r="M186" s="169" t="s">
        <v>1</v>
      </c>
      <c r="N186" s="170" t="s">
        <v>43</v>
      </c>
      <c r="O186" s="59"/>
      <c r="P186" s="171">
        <f>O186*H186</f>
        <v>0</v>
      </c>
      <c r="Q186" s="171">
        <v>0</v>
      </c>
      <c r="R186" s="171">
        <f>Q186*H186</f>
        <v>0</v>
      </c>
      <c r="S186" s="171">
        <v>0</v>
      </c>
      <c r="T186" s="172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159</v>
      </c>
      <c r="AT186" s="173" t="s">
        <v>155</v>
      </c>
      <c r="AU186" s="173" t="s">
        <v>88</v>
      </c>
      <c r="AY186" s="18" t="s">
        <v>153</v>
      </c>
      <c r="BE186" s="174">
        <f>IF(N186="základní",J186,0)</f>
        <v>0</v>
      </c>
      <c r="BF186" s="174">
        <f>IF(N186="snížená",J186,0)</f>
        <v>0</v>
      </c>
      <c r="BG186" s="174">
        <f>IF(N186="zákl. přenesená",J186,0)</f>
        <v>0</v>
      </c>
      <c r="BH186" s="174">
        <f>IF(N186="sníž. přenesená",J186,0)</f>
        <v>0</v>
      </c>
      <c r="BI186" s="174">
        <f>IF(N186="nulová",J186,0)</f>
        <v>0</v>
      </c>
      <c r="BJ186" s="18" t="s">
        <v>86</v>
      </c>
      <c r="BK186" s="174">
        <f>ROUND(I186*H186,2)</f>
        <v>0</v>
      </c>
      <c r="BL186" s="18" t="s">
        <v>159</v>
      </c>
      <c r="BM186" s="173" t="s">
        <v>345</v>
      </c>
    </row>
    <row r="187" spans="1:65" s="13" customFormat="1" ht="10.199999999999999">
      <c r="B187" s="175"/>
      <c r="D187" s="176" t="s">
        <v>161</v>
      </c>
      <c r="E187" s="177" t="s">
        <v>1</v>
      </c>
      <c r="F187" s="178" t="s">
        <v>346</v>
      </c>
      <c r="H187" s="177" t="s">
        <v>1</v>
      </c>
      <c r="I187" s="179"/>
      <c r="L187" s="175"/>
      <c r="M187" s="180"/>
      <c r="N187" s="181"/>
      <c r="O187" s="181"/>
      <c r="P187" s="181"/>
      <c r="Q187" s="181"/>
      <c r="R187" s="181"/>
      <c r="S187" s="181"/>
      <c r="T187" s="182"/>
      <c r="AT187" s="177" t="s">
        <v>161</v>
      </c>
      <c r="AU187" s="177" t="s">
        <v>88</v>
      </c>
      <c r="AV187" s="13" t="s">
        <v>86</v>
      </c>
      <c r="AW187" s="13" t="s">
        <v>34</v>
      </c>
      <c r="AX187" s="13" t="s">
        <v>78</v>
      </c>
      <c r="AY187" s="177" t="s">
        <v>153</v>
      </c>
    </row>
    <row r="188" spans="1:65" s="14" customFormat="1" ht="10.199999999999999">
      <c r="B188" s="183"/>
      <c r="D188" s="176" t="s">
        <v>161</v>
      </c>
      <c r="E188" s="184" t="s">
        <v>1</v>
      </c>
      <c r="F188" s="185" t="s">
        <v>347</v>
      </c>
      <c r="H188" s="186">
        <v>1.9990000000000001</v>
      </c>
      <c r="I188" s="187"/>
      <c r="L188" s="183"/>
      <c r="M188" s="188"/>
      <c r="N188" s="189"/>
      <c r="O188" s="189"/>
      <c r="P188" s="189"/>
      <c r="Q188" s="189"/>
      <c r="R188" s="189"/>
      <c r="S188" s="189"/>
      <c r="T188" s="190"/>
      <c r="AT188" s="184" t="s">
        <v>161</v>
      </c>
      <c r="AU188" s="184" t="s">
        <v>88</v>
      </c>
      <c r="AV188" s="14" t="s">
        <v>88</v>
      </c>
      <c r="AW188" s="14" t="s">
        <v>34</v>
      </c>
      <c r="AX188" s="14" t="s">
        <v>78</v>
      </c>
      <c r="AY188" s="184" t="s">
        <v>153</v>
      </c>
    </row>
    <row r="189" spans="1:65" s="14" customFormat="1" ht="10.199999999999999">
      <c r="B189" s="183"/>
      <c r="D189" s="176" t="s">
        <v>161</v>
      </c>
      <c r="E189" s="184" t="s">
        <v>1</v>
      </c>
      <c r="F189" s="185" t="s">
        <v>348</v>
      </c>
      <c r="H189" s="186">
        <v>2.9449999999999998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161</v>
      </c>
      <c r="AU189" s="184" t="s">
        <v>88</v>
      </c>
      <c r="AV189" s="14" t="s">
        <v>88</v>
      </c>
      <c r="AW189" s="14" t="s">
        <v>34</v>
      </c>
      <c r="AX189" s="14" t="s">
        <v>78</v>
      </c>
      <c r="AY189" s="184" t="s">
        <v>153</v>
      </c>
    </row>
    <row r="190" spans="1:65" s="15" customFormat="1" ht="10.199999999999999">
      <c r="B190" s="191"/>
      <c r="D190" s="176" t="s">
        <v>161</v>
      </c>
      <c r="E190" s="192" t="s">
        <v>1</v>
      </c>
      <c r="F190" s="193" t="s">
        <v>165</v>
      </c>
      <c r="H190" s="194">
        <v>4.944</v>
      </c>
      <c r="I190" s="195"/>
      <c r="L190" s="191"/>
      <c r="M190" s="196"/>
      <c r="N190" s="197"/>
      <c r="O190" s="197"/>
      <c r="P190" s="197"/>
      <c r="Q190" s="197"/>
      <c r="R190" s="197"/>
      <c r="S190" s="197"/>
      <c r="T190" s="198"/>
      <c r="AT190" s="192" t="s">
        <v>161</v>
      </c>
      <c r="AU190" s="192" t="s">
        <v>88</v>
      </c>
      <c r="AV190" s="15" t="s">
        <v>159</v>
      </c>
      <c r="AW190" s="15" t="s">
        <v>34</v>
      </c>
      <c r="AX190" s="15" t="s">
        <v>86</v>
      </c>
      <c r="AY190" s="192" t="s">
        <v>153</v>
      </c>
    </row>
    <row r="191" spans="1:65" s="12" customFormat="1" ht="22.8" customHeight="1">
      <c r="B191" s="148"/>
      <c r="D191" s="149" t="s">
        <v>77</v>
      </c>
      <c r="E191" s="159" t="s">
        <v>182</v>
      </c>
      <c r="F191" s="159" t="s">
        <v>349</v>
      </c>
      <c r="I191" s="151"/>
      <c r="J191" s="160">
        <f>BK191</f>
        <v>0</v>
      </c>
      <c r="L191" s="148"/>
      <c r="M191" s="153"/>
      <c r="N191" s="154"/>
      <c r="O191" s="154"/>
      <c r="P191" s="155">
        <f>SUM(P192:P246)</f>
        <v>0</v>
      </c>
      <c r="Q191" s="154"/>
      <c r="R191" s="155">
        <f>SUM(R192:R246)</f>
        <v>14.222525990000001</v>
      </c>
      <c r="S191" s="154"/>
      <c r="T191" s="156">
        <f>SUM(T192:T246)</f>
        <v>0</v>
      </c>
      <c r="AR191" s="149" t="s">
        <v>86</v>
      </c>
      <c r="AT191" s="157" t="s">
        <v>77</v>
      </c>
      <c r="AU191" s="157" t="s">
        <v>86</v>
      </c>
      <c r="AY191" s="149" t="s">
        <v>153</v>
      </c>
      <c r="BK191" s="158">
        <f>SUM(BK192:BK246)</f>
        <v>0</v>
      </c>
    </row>
    <row r="192" spans="1:65" s="2" customFormat="1" ht="36" customHeight="1">
      <c r="A192" s="33"/>
      <c r="B192" s="161"/>
      <c r="C192" s="162" t="s">
        <v>195</v>
      </c>
      <c r="D192" s="162" t="s">
        <v>155</v>
      </c>
      <c r="E192" s="163" t="s">
        <v>350</v>
      </c>
      <c r="F192" s="164" t="s">
        <v>351</v>
      </c>
      <c r="G192" s="165" t="s">
        <v>158</v>
      </c>
      <c r="H192" s="166">
        <v>7.1520000000000001</v>
      </c>
      <c r="I192" s="167"/>
      <c r="J192" s="168">
        <f>ROUND(I192*H192,2)</f>
        <v>0</v>
      </c>
      <c r="K192" s="164" t="s">
        <v>254</v>
      </c>
      <c r="L192" s="34"/>
      <c r="M192" s="169" t="s">
        <v>1</v>
      </c>
      <c r="N192" s="170" t="s">
        <v>43</v>
      </c>
      <c r="O192" s="59"/>
      <c r="P192" s="171">
        <f>O192*H192</f>
        <v>0</v>
      </c>
      <c r="Q192" s="171">
        <v>1.8774999999999999</v>
      </c>
      <c r="R192" s="171">
        <f>Q192*H192</f>
        <v>13.42788</v>
      </c>
      <c r="S192" s="171">
        <v>0</v>
      </c>
      <c r="T192" s="172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159</v>
      </c>
      <c r="AT192" s="173" t="s">
        <v>155</v>
      </c>
      <c r="AU192" s="173" t="s">
        <v>88</v>
      </c>
      <c r="AY192" s="18" t="s">
        <v>153</v>
      </c>
      <c r="BE192" s="174">
        <f>IF(N192="základní",J192,0)</f>
        <v>0</v>
      </c>
      <c r="BF192" s="174">
        <f>IF(N192="snížená",J192,0)</f>
        <v>0</v>
      </c>
      <c r="BG192" s="174">
        <f>IF(N192="zákl. přenesená",J192,0)</f>
        <v>0</v>
      </c>
      <c r="BH192" s="174">
        <f>IF(N192="sníž. přenesená",J192,0)</f>
        <v>0</v>
      </c>
      <c r="BI192" s="174">
        <f>IF(N192="nulová",J192,0)</f>
        <v>0</v>
      </c>
      <c r="BJ192" s="18" t="s">
        <v>86</v>
      </c>
      <c r="BK192" s="174">
        <f>ROUND(I192*H192,2)</f>
        <v>0</v>
      </c>
      <c r="BL192" s="18" t="s">
        <v>159</v>
      </c>
      <c r="BM192" s="173" t="s">
        <v>352</v>
      </c>
    </row>
    <row r="193" spans="1:65" s="14" customFormat="1" ht="10.199999999999999">
      <c r="B193" s="183"/>
      <c r="D193" s="176" t="s">
        <v>161</v>
      </c>
      <c r="E193" s="184" t="s">
        <v>1</v>
      </c>
      <c r="F193" s="185" t="s">
        <v>353</v>
      </c>
      <c r="H193" s="186">
        <v>1.8480000000000001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161</v>
      </c>
      <c r="AU193" s="184" t="s">
        <v>88</v>
      </c>
      <c r="AV193" s="14" t="s">
        <v>88</v>
      </c>
      <c r="AW193" s="14" t="s">
        <v>34</v>
      </c>
      <c r="AX193" s="14" t="s">
        <v>78</v>
      </c>
      <c r="AY193" s="184" t="s">
        <v>153</v>
      </c>
    </row>
    <row r="194" spans="1:65" s="14" customFormat="1" ht="10.199999999999999">
      <c r="B194" s="183"/>
      <c r="D194" s="176" t="s">
        <v>161</v>
      </c>
      <c r="E194" s="184" t="s">
        <v>1</v>
      </c>
      <c r="F194" s="185" t="s">
        <v>354</v>
      </c>
      <c r="H194" s="186">
        <v>4.1580000000000004</v>
      </c>
      <c r="I194" s="187"/>
      <c r="L194" s="183"/>
      <c r="M194" s="188"/>
      <c r="N194" s="189"/>
      <c r="O194" s="189"/>
      <c r="P194" s="189"/>
      <c r="Q194" s="189"/>
      <c r="R194" s="189"/>
      <c r="S194" s="189"/>
      <c r="T194" s="190"/>
      <c r="AT194" s="184" t="s">
        <v>161</v>
      </c>
      <c r="AU194" s="184" t="s">
        <v>88</v>
      </c>
      <c r="AV194" s="14" t="s">
        <v>88</v>
      </c>
      <c r="AW194" s="14" t="s">
        <v>34</v>
      </c>
      <c r="AX194" s="14" t="s">
        <v>78</v>
      </c>
      <c r="AY194" s="184" t="s">
        <v>153</v>
      </c>
    </row>
    <row r="195" spans="1:65" s="14" customFormat="1" ht="10.199999999999999">
      <c r="B195" s="183"/>
      <c r="D195" s="176" t="s">
        <v>161</v>
      </c>
      <c r="E195" s="184" t="s">
        <v>1</v>
      </c>
      <c r="F195" s="185" t="s">
        <v>355</v>
      </c>
      <c r="H195" s="186">
        <v>1.1459999999999999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161</v>
      </c>
      <c r="AU195" s="184" t="s">
        <v>88</v>
      </c>
      <c r="AV195" s="14" t="s">
        <v>88</v>
      </c>
      <c r="AW195" s="14" t="s">
        <v>34</v>
      </c>
      <c r="AX195" s="14" t="s">
        <v>78</v>
      </c>
      <c r="AY195" s="184" t="s">
        <v>153</v>
      </c>
    </row>
    <row r="196" spans="1:65" s="15" customFormat="1" ht="10.199999999999999">
      <c r="B196" s="191"/>
      <c r="D196" s="176" t="s">
        <v>161</v>
      </c>
      <c r="E196" s="192" t="s">
        <v>1</v>
      </c>
      <c r="F196" s="193" t="s">
        <v>165</v>
      </c>
      <c r="H196" s="194">
        <v>7.1520000000000001</v>
      </c>
      <c r="I196" s="195"/>
      <c r="L196" s="191"/>
      <c r="M196" s="196"/>
      <c r="N196" s="197"/>
      <c r="O196" s="197"/>
      <c r="P196" s="197"/>
      <c r="Q196" s="197"/>
      <c r="R196" s="197"/>
      <c r="S196" s="197"/>
      <c r="T196" s="198"/>
      <c r="AT196" s="192" t="s">
        <v>161</v>
      </c>
      <c r="AU196" s="192" t="s">
        <v>88</v>
      </c>
      <c r="AV196" s="15" t="s">
        <v>159</v>
      </c>
      <c r="AW196" s="15" t="s">
        <v>34</v>
      </c>
      <c r="AX196" s="15" t="s">
        <v>86</v>
      </c>
      <c r="AY196" s="192" t="s">
        <v>153</v>
      </c>
    </row>
    <row r="197" spans="1:65" s="2" customFormat="1" ht="24" customHeight="1">
      <c r="A197" s="33"/>
      <c r="B197" s="161"/>
      <c r="C197" s="162" t="s">
        <v>193</v>
      </c>
      <c r="D197" s="162" t="s">
        <v>155</v>
      </c>
      <c r="E197" s="163" t="s">
        <v>356</v>
      </c>
      <c r="F197" s="164" t="s">
        <v>357</v>
      </c>
      <c r="G197" s="165" t="s">
        <v>358</v>
      </c>
      <c r="H197" s="166">
        <v>3</v>
      </c>
      <c r="I197" s="167"/>
      <c r="J197" s="168">
        <f>ROUND(I197*H197,2)</f>
        <v>0</v>
      </c>
      <c r="K197" s="164" t="s">
        <v>254</v>
      </c>
      <c r="L197" s="34"/>
      <c r="M197" s="169" t="s">
        <v>1</v>
      </c>
      <c r="N197" s="170" t="s">
        <v>43</v>
      </c>
      <c r="O197" s="59"/>
      <c r="P197" s="171">
        <f>O197*H197</f>
        <v>0</v>
      </c>
      <c r="Q197" s="171">
        <v>0.15409999999999999</v>
      </c>
      <c r="R197" s="171">
        <f>Q197*H197</f>
        <v>0.46229999999999993</v>
      </c>
      <c r="S197" s="171">
        <v>0</v>
      </c>
      <c r="T197" s="172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159</v>
      </c>
      <c r="AT197" s="173" t="s">
        <v>155</v>
      </c>
      <c r="AU197" s="173" t="s">
        <v>88</v>
      </c>
      <c r="AY197" s="18" t="s">
        <v>153</v>
      </c>
      <c r="BE197" s="174">
        <f>IF(N197="základní",J197,0)</f>
        <v>0</v>
      </c>
      <c r="BF197" s="174">
        <f>IF(N197="snížená",J197,0)</f>
        <v>0</v>
      </c>
      <c r="BG197" s="174">
        <f>IF(N197="zákl. přenesená",J197,0)</f>
        <v>0</v>
      </c>
      <c r="BH197" s="174">
        <f>IF(N197="sníž. přenesená",J197,0)</f>
        <v>0</v>
      </c>
      <c r="BI197" s="174">
        <f>IF(N197="nulová",J197,0)</f>
        <v>0</v>
      </c>
      <c r="BJ197" s="18" t="s">
        <v>86</v>
      </c>
      <c r="BK197" s="174">
        <f>ROUND(I197*H197,2)</f>
        <v>0</v>
      </c>
      <c r="BL197" s="18" t="s">
        <v>159</v>
      </c>
      <c r="BM197" s="173" t="s">
        <v>359</v>
      </c>
    </row>
    <row r="198" spans="1:65" s="13" customFormat="1" ht="10.199999999999999">
      <c r="B198" s="175"/>
      <c r="D198" s="176" t="s">
        <v>161</v>
      </c>
      <c r="E198" s="177" t="s">
        <v>1</v>
      </c>
      <c r="F198" s="178" t="s">
        <v>360</v>
      </c>
      <c r="H198" s="177" t="s">
        <v>1</v>
      </c>
      <c r="I198" s="179"/>
      <c r="L198" s="175"/>
      <c r="M198" s="180"/>
      <c r="N198" s="181"/>
      <c r="O198" s="181"/>
      <c r="P198" s="181"/>
      <c r="Q198" s="181"/>
      <c r="R198" s="181"/>
      <c r="S198" s="181"/>
      <c r="T198" s="182"/>
      <c r="AT198" s="177" t="s">
        <v>161</v>
      </c>
      <c r="AU198" s="177" t="s">
        <v>88</v>
      </c>
      <c r="AV198" s="13" t="s">
        <v>86</v>
      </c>
      <c r="AW198" s="13" t="s">
        <v>34</v>
      </c>
      <c r="AX198" s="13" t="s">
        <v>78</v>
      </c>
      <c r="AY198" s="177" t="s">
        <v>153</v>
      </c>
    </row>
    <row r="199" spans="1:65" s="14" customFormat="1" ht="10.199999999999999">
      <c r="B199" s="183"/>
      <c r="D199" s="176" t="s">
        <v>161</v>
      </c>
      <c r="E199" s="184" t="s">
        <v>1</v>
      </c>
      <c r="F199" s="185" t="s">
        <v>169</v>
      </c>
      <c r="H199" s="186">
        <v>3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161</v>
      </c>
      <c r="AU199" s="184" t="s">
        <v>88</v>
      </c>
      <c r="AV199" s="14" t="s">
        <v>88</v>
      </c>
      <c r="AW199" s="14" t="s">
        <v>34</v>
      </c>
      <c r="AX199" s="14" t="s">
        <v>78</v>
      </c>
      <c r="AY199" s="184" t="s">
        <v>153</v>
      </c>
    </row>
    <row r="200" spans="1:65" s="15" customFormat="1" ht="10.199999999999999">
      <c r="B200" s="191"/>
      <c r="D200" s="176" t="s">
        <v>161</v>
      </c>
      <c r="E200" s="192" t="s">
        <v>1</v>
      </c>
      <c r="F200" s="193" t="s">
        <v>165</v>
      </c>
      <c r="H200" s="194">
        <v>3</v>
      </c>
      <c r="I200" s="195"/>
      <c r="L200" s="191"/>
      <c r="M200" s="196"/>
      <c r="N200" s="197"/>
      <c r="O200" s="197"/>
      <c r="P200" s="197"/>
      <c r="Q200" s="197"/>
      <c r="R200" s="197"/>
      <c r="S200" s="197"/>
      <c r="T200" s="198"/>
      <c r="AT200" s="192" t="s">
        <v>161</v>
      </c>
      <c r="AU200" s="192" t="s">
        <v>88</v>
      </c>
      <c r="AV200" s="15" t="s">
        <v>159</v>
      </c>
      <c r="AW200" s="15" t="s">
        <v>34</v>
      </c>
      <c r="AX200" s="15" t="s">
        <v>86</v>
      </c>
      <c r="AY200" s="192" t="s">
        <v>153</v>
      </c>
    </row>
    <row r="201" spans="1:65" s="2" customFormat="1" ht="16.5" customHeight="1">
      <c r="A201" s="33"/>
      <c r="B201" s="161"/>
      <c r="C201" s="162" t="s">
        <v>205</v>
      </c>
      <c r="D201" s="162" t="s">
        <v>155</v>
      </c>
      <c r="E201" s="163" t="s">
        <v>361</v>
      </c>
      <c r="F201" s="164" t="s">
        <v>362</v>
      </c>
      <c r="G201" s="165" t="s">
        <v>235</v>
      </c>
      <c r="H201" s="166">
        <v>9.5129999999999999</v>
      </c>
      <c r="I201" s="167"/>
      <c r="J201" s="168">
        <f>ROUND(I201*H201,2)</f>
        <v>0</v>
      </c>
      <c r="K201" s="164" t="s">
        <v>254</v>
      </c>
      <c r="L201" s="34"/>
      <c r="M201" s="169" t="s">
        <v>1</v>
      </c>
      <c r="N201" s="170" t="s">
        <v>43</v>
      </c>
      <c r="O201" s="59"/>
      <c r="P201" s="171">
        <f>O201*H201</f>
        <v>0</v>
      </c>
      <c r="Q201" s="171">
        <v>3.2730000000000002E-2</v>
      </c>
      <c r="R201" s="171">
        <f>Q201*H201</f>
        <v>0.31136048999999999</v>
      </c>
      <c r="S201" s="171">
        <v>0</v>
      </c>
      <c r="T201" s="172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173" t="s">
        <v>159</v>
      </c>
      <c r="AT201" s="173" t="s">
        <v>155</v>
      </c>
      <c r="AU201" s="173" t="s">
        <v>88</v>
      </c>
      <c r="AY201" s="18" t="s">
        <v>153</v>
      </c>
      <c r="BE201" s="174">
        <f>IF(N201="základní",J201,0)</f>
        <v>0</v>
      </c>
      <c r="BF201" s="174">
        <f>IF(N201="snížená",J201,0)</f>
        <v>0</v>
      </c>
      <c r="BG201" s="174">
        <f>IF(N201="zákl. přenesená",J201,0)</f>
        <v>0</v>
      </c>
      <c r="BH201" s="174">
        <f>IF(N201="sníž. přenesená",J201,0)</f>
        <v>0</v>
      </c>
      <c r="BI201" s="174">
        <f>IF(N201="nulová",J201,0)</f>
        <v>0</v>
      </c>
      <c r="BJ201" s="18" t="s">
        <v>86</v>
      </c>
      <c r="BK201" s="174">
        <f>ROUND(I201*H201,2)</f>
        <v>0</v>
      </c>
      <c r="BL201" s="18" t="s">
        <v>159</v>
      </c>
      <c r="BM201" s="173" t="s">
        <v>363</v>
      </c>
    </row>
    <row r="202" spans="1:65" s="13" customFormat="1" ht="10.199999999999999">
      <c r="B202" s="175"/>
      <c r="D202" s="176" t="s">
        <v>161</v>
      </c>
      <c r="E202" s="177" t="s">
        <v>1</v>
      </c>
      <c r="F202" s="178" t="s">
        <v>364</v>
      </c>
      <c r="H202" s="177" t="s">
        <v>1</v>
      </c>
      <c r="I202" s="179"/>
      <c r="L202" s="175"/>
      <c r="M202" s="180"/>
      <c r="N202" s="181"/>
      <c r="O202" s="181"/>
      <c r="P202" s="181"/>
      <c r="Q202" s="181"/>
      <c r="R202" s="181"/>
      <c r="S202" s="181"/>
      <c r="T202" s="182"/>
      <c r="AT202" s="177" t="s">
        <v>161</v>
      </c>
      <c r="AU202" s="177" t="s">
        <v>88</v>
      </c>
      <c r="AV202" s="13" t="s">
        <v>86</v>
      </c>
      <c r="AW202" s="13" t="s">
        <v>34</v>
      </c>
      <c r="AX202" s="13" t="s">
        <v>78</v>
      </c>
      <c r="AY202" s="177" t="s">
        <v>153</v>
      </c>
    </row>
    <row r="203" spans="1:65" s="14" customFormat="1" ht="10.199999999999999">
      <c r="B203" s="183"/>
      <c r="D203" s="176" t="s">
        <v>161</v>
      </c>
      <c r="E203" s="184" t="s">
        <v>1</v>
      </c>
      <c r="F203" s="185" t="s">
        <v>365</v>
      </c>
      <c r="H203" s="186">
        <v>0.83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161</v>
      </c>
      <c r="AU203" s="184" t="s">
        <v>88</v>
      </c>
      <c r="AV203" s="14" t="s">
        <v>88</v>
      </c>
      <c r="AW203" s="14" t="s">
        <v>34</v>
      </c>
      <c r="AX203" s="14" t="s">
        <v>78</v>
      </c>
      <c r="AY203" s="184" t="s">
        <v>153</v>
      </c>
    </row>
    <row r="204" spans="1:65" s="14" customFormat="1" ht="10.199999999999999">
      <c r="B204" s="183"/>
      <c r="D204" s="176" t="s">
        <v>161</v>
      </c>
      <c r="E204" s="184" t="s">
        <v>1</v>
      </c>
      <c r="F204" s="185" t="s">
        <v>366</v>
      </c>
      <c r="H204" s="186">
        <v>0.77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161</v>
      </c>
      <c r="AU204" s="184" t="s">
        <v>88</v>
      </c>
      <c r="AV204" s="14" t="s">
        <v>88</v>
      </c>
      <c r="AW204" s="14" t="s">
        <v>34</v>
      </c>
      <c r="AX204" s="14" t="s">
        <v>78</v>
      </c>
      <c r="AY204" s="184" t="s">
        <v>153</v>
      </c>
    </row>
    <row r="205" spans="1:65" s="14" customFormat="1" ht="10.199999999999999">
      <c r="B205" s="183"/>
      <c r="D205" s="176" t="s">
        <v>161</v>
      </c>
      <c r="E205" s="184" t="s">
        <v>1</v>
      </c>
      <c r="F205" s="185" t="s">
        <v>367</v>
      </c>
      <c r="H205" s="186">
        <v>0.82</v>
      </c>
      <c r="I205" s="187"/>
      <c r="L205" s="183"/>
      <c r="M205" s="188"/>
      <c r="N205" s="189"/>
      <c r="O205" s="189"/>
      <c r="P205" s="189"/>
      <c r="Q205" s="189"/>
      <c r="R205" s="189"/>
      <c r="S205" s="189"/>
      <c r="T205" s="190"/>
      <c r="AT205" s="184" t="s">
        <v>161</v>
      </c>
      <c r="AU205" s="184" t="s">
        <v>88</v>
      </c>
      <c r="AV205" s="14" t="s">
        <v>88</v>
      </c>
      <c r="AW205" s="14" t="s">
        <v>34</v>
      </c>
      <c r="AX205" s="14" t="s">
        <v>78</v>
      </c>
      <c r="AY205" s="184" t="s">
        <v>153</v>
      </c>
    </row>
    <row r="206" spans="1:65" s="16" customFormat="1" ht="10.199999999999999">
      <c r="B206" s="202"/>
      <c r="D206" s="176" t="s">
        <v>161</v>
      </c>
      <c r="E206" s="203" t="s">
        <v>1</v>
      </c>
      <c r="F206" s="204" t="s">
        <v>321</v>
      </c>
      <c r="H206" s="205">
        <v>2.42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161</v>
      </c>
      <c r="AU206" s="203" t="s">
        <v>88</v>
      </c>
      <c r="AV206" s="16" t="s">
        <v>169</v>
      </c>
      <c r="AW206" s="16" t="s">
        <v>34</v>
      </c>
      <c r="AX206" s="16" t="s">
        <v>78</v>
      </c>
      <c r="AY206" s="203" t="s">
        <v>153</v>
      </c>
    </row>
    <row r="207" spans="1:65" s="13" customFormat="1" ht="10.199999999999999">
      <c r="B207" s="175"/>
      <c r="D207" s="176" t="s">
        <v>161</v>
      </c>
      <c r="E207" s="177" t="s">
        <v>1</v>
      </c>
      <c r="F207" s="178" t="s">
        <v>368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161</v>
      </c>
      <c r="AU207" s="177" t="s">
        <v>88</v>
      </c>
      <c r="AV207" s="13" t="s">
        <v>86</v>
      </c>
      <c r="AW207" s="13" t="s">
        <v>34</v>
      </c>
      <c r="AX207" s="13" t="s">
        <v>78</v>
      </c>
      <c r="AY207" s="177" t="s">
        <v>153</v>
      </c>
    </row>
    <row r="208" spans="1:65" s="14" customFormat="1" ht="10.199999999999999">
      <c r="B208" s="183"/>
      <c r="D208" s="176" t="s">
        <v>161</v>
      </c>
      <c r="E208" s="184" t="s">
        <v>1</v>
      </c>
      <c r="F208" s="185" t="s">
        <v>369</v>
      </c>
      <c r="H208" s="186">
        <v>2.8149999999999999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161</v>
      </c>
      <c r="AU208" s="184" t="s">
        <v>88</v>
      </c>
      <c r="AV208" s="14" t="s">
        <v>88</v>
      </c>
      <c r="AW208" s="14" t="s">
        <v>34</v>
      </c>
      <c r="AX208" s="14" t="s">
        <v>78</v>
      </c>
      <c r="AY208" s="184" t="s">
        <v>153</v>
      </c>
    </row>
    <row r="209" spans="1:65" s="14" customFormat="1" ht="10.199999999999999">
      <c r="B209" s="183"/>
      <c r="D209" s="176" t="s">
        <v>161</v>
      </c>
      <c r="E209" s="184" t="s">
        <v>1</v>
      </c>
      <c r="F209" s="185" t="s">
        <v>370</v>
      </c>
      <c r="H209" s="186">
        <v>1.984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161</v>
      </c>
      <c r="AU209" s="184" t="s">
        <v>88</v>
      </c>
      <c r="AV209" s="14" t="s">
        <v>88</v>
      </c>
      <c r="AW209" s="14" t="s">
        <v>34</v>
      </c>
      <c r="AX209" s="14" t="s">
        <v>78</v>
      </c>
      <c r="AY209" s="184" t="s">
        <v>153</v>
      </c>
    </row>
    <row r="210" spans="1:65" s="14" customFormat="1" ht="10.199999999999999">
      <c r="B210" s="183"/>
      <c r="D210" s="176" t="s">
        <v>161</v>
      </c>
      <c r="E210" s="184" t="s">
        <v>1</v>
      </c>
      <c r="F210" s="185" t="s">
        <v>371</v>
      </c>
      <c r="H210" s="186">
        <v>2.294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161</v>
      </c>
      <c r="AU210" s="184" t="s">
        <v>88</v>
      </c>
      <c r="AV210" s="14" t="s">
        <v>88</v>
      </c>
      <c r="AW210" s="14" t="s">
        <v>34</v>
      </c>
      <c r="AX210" s="14" t="s">
        <v>78</v>
      </c>
      <c r="AY210" s="184" t="s">
        <v>153</v>
      </c>
    </row>
    <row r="211" spans="1:65" s="16" customFormat="1" ht="10.199999999999999">
      <c r="B211" s="202"/>
      <c r="D211" s="176" t="s">
        <v>161</v>
      </c>
      <c r="E211" s="203" t="s">
        <v>1</v>
      </c>
      <c r="F211" s="204" t="s">
        <v>321</v>
      </c>
      <c r="H211" s="205">
        <v>7.093</v>
      </c>
      <c r="I211" s="206"/>
      <c r="L211" s="202"/>
      <c r="M211" s="207"/>
      <c r="N211" s="208"/>
      <c r="O211" s="208"/>
      <c r="P211" s="208"/>
      <c r="Q211" s="208"/>
      <c r="R211" s="208"/>
      <c r="S211" s="208"/>
      <c r="T211" s="209"/>
      <c r="AT211" s="203" t="s">
        <v>161</v>
      </c>
      <c r="AU211" s="203" t="s">
        <v>88</v>
      </c>
      <c r="AV211" s="16" t="s">
        <v>169</v>
      </c>
      <c r="AW211" s="16" t="s">
        <v>34</v>
      </c>
      <c r="AX211" s="16" t="s">
        <v>78</v>
      </c>
      <c r="AY211" s="203" t="s">
        <v>153</v>
      </c>
    </row>
    <row r="212" spans="1:65" s="15" customFormat="1" ht="10.199999999999999">
      <c r="B212" s="191"/>
      <c r="D212" s="176" t="s">
        <v>161</v>
      </c>
      <c r="E212" s="192" t="s">
        <v>1</v>
      </c>
      <c r="F212" s="193" t="s">
        <v>165</v>
      </c>
      <c r="H212" s="194">
        <v>9.5129999999999999</v>
      </c>
      <c r="I212" s="195"/>
      <c r="L212" s="191"/>
      <c r="M212" s="196"/>
      <c r="N212" s="197"/>
      <c r="O212" s="197"/>
      <c r="P212" s="197"/>
      <c r="Q212" s="197"/>
      <c r="R212" s="197"/>
      <c r="S212" s="197"/>
      <c r="T212" s="198"/>
      <c r="AT212" s="192" t="s">
        <v>161</v>
      </c>
      <c r="AU212" s="192" t="s">
        <v>88</v>
      </c>
      <c r="AV212" s="15" t="s">
        <v>159</v>
      </c>
      <c r="AW212" s="15" t="s">
        <v>34</v>
      </c>
      <c r="AX212" s="15" t="s">
        <v>86</v>
      </c>
      <c r="AY212" s="192" t="s">
        <v>153</v>
      </c>
    </row>
    <row r="213" spans="1:65" s="2" customFormat="1" ht="24" customHeight="1">
      <c r="A213" s="33"/>
      <c r="B213" s="161"/>
      <c r="C213" s="162" t="s">
        <v>214</v>
      </c>
      <c r="D213" s="162" t="s">
        <v>155</v>
      </c>
      <c r="E213" s="163" t="s">
        <v>372</v>
      </c>
      <c r="F213" s="164" t="s">
        <v>373</v>
      </c>
      <c r="G213" s="165" t="s">
        <v>235</v>
      </c>
      <c r="H213" s="166">
        <v>44.65</v>
      </c>
      <c r="I213" s="167"/>
      <c r="J213" s="168">
        <f>ROUND(I213*H213,2)</f>
        <v>0</v>
      </c>
      <c r="K213" s="164" t="s">
        <v>254</v>
      </c>
      <c r="L213" s="34"/>
      <c r="M213" s="169" t="s">
        <v>1</v>
      </c>
      <c r="N213" s="170" t="s">
        <v>43</v>
      </c>
      <c r="O213" s="59"/>
      <c r="P213" s="171">
        <f>O213*H213</f>
        <v>0</v>
      </c>
      <c r="Q213" s="171">
        <v>2.1000000000000001E-4</v>
      </c>
      <c r="R213" s="171">
        <f>Q213*H213</f>
        <v>9.3764999999999994E-3</v>
      </c>
      <c r="S213" s="171">
        <v>0</v>
      </c>
      <c r="T213" s="172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239</v>
      </c>
      <c r="AT213" s="173" t="s">
        <v>155</v>
      </c>
      <c r="AU213" s="173" t="s">
        <v>88</v>
      </c>
      <c r="AY213" s="18" t="s">
        <v>153</v>
      </c>
      <c r="BE213" s="174">
        <f>IF(N213="základní",J213,0)</f>
        <v>0</v>
      </c>
      <c r="BF213" s="174">
        <f>IF(N213="snížená",J213,0)</f>
        <v>0</v>
      </c>
      <c r="BG213" s="174">
        <f>IF(N213="zákl. přenesená",J213,0)</f>
        <v>0</v>
      </c>
      <c r="BH213" s="174">
        <f>IF(N213="sníž. přenesená",J213,0)</f>
        <v>0</v>
      </c>
      <c r="BI213" s="174">
        <f>IF(N213="nulová",J213,0)</f>
        <v>0</v>
      </c>
      <c r="BJ213" s="18" t="s">
        <v>86</v>
      </c>
      <c r="BK213" s="174">
        <f>ROUND(I213*H213,2)</f>
        <v>0</v>
      </c>
      <c r="BL213" s="18" t="s">
        <v>239</v>
      </c>
      <c r="BM213" s="173" t="s">
        <v>374</v>
      </c>
    </row>
    <row r="214" spans="1:65" s="13" customFormat="1" ht="10.199999999999999">
      <c r="B214" s="175"/>
      <c r="D214" s="176" t="s">
        <v>161</v>
      </c>
      <c r="E214" s="177" t="s">
        <v>1</v>
      </c>
      <c r="F214" s="178" t="s">
        <v>375</v>
      </c>
      <c r="H214" s="177" t="s">
        <v>1</v>
      </c>
      <c r="I214" s="179"/>
      <c r="L214" s="175"/>
      <c r="M214" s="180"/>
      <c r="N214" s="181"/>
      <c r="O214" s="181"/>
      <c r="P214" s="181"/>
      <c r="Q214" s="181"/>
      <c r="R214" s="181"/>
      <c r="S214" s="181"/>
      <c r="T214" s="182"/>
      <c r="AT214" s="177" t="s">
        <v>161</v>
      </c>
      <c r="AU214" s="177" t="s">
        <v>88</v>
      </c>
      <c r="AV214" s="13" t="s">
        <v>86</v>
      </c>
      <c r="AW214" s="13" t="s">
        <v>34</v>
      </c>
      <c r="AX214" s="13" t="s">
        <v>78</v>
      </c>
      <c r="AY214" s="177" t="s">
        <v>153</v>
      </c>
    </row>
    <row r="215" spans="1:65" s="14" customFormat="1" ht="10.199999999999999">
      <c r="B215" s="183"/>
      <c r="D215" s="176" t="s">
        <v>161</v>
      </c>
      <c r="E215" s="184" t="s">
        <v>1</v>
      </c>
      <c r="F215" s="185" t="s">
        <v>376</v>
      </c>
      <c r="H215" s="186">
        <v>11.156000000000001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161</v>
      </c>
      <c r="AU215" s="184" t="s">
        <v>88</v>
      </c>
      <c r="AV215" s="14" t="s">
        <v>88</v>
      </c>
      <c r="AW215" s="14" t="s">
        <v>34</v>
      </c>
      <c r="AX215" s="14" t="s">
        <v>78</v>
      </c>
      <c r="AY215" s="184" t="s">
        <v>153</v>
      </c>
    </row>
    <row r="216" spans="1:65" s="14" customFormat="1" ht="10.199999999999999">
      <c r="B216" s="183"/>
      <c r="D216" s="176" t="s">
        <v>161</v>
      </c>
      <c r="E216" s="184" t="s">
        <v>1</v>
      </c>
      <c r="F216" s="185" t="s">
        <v>377</v>
      </c>
      <c r="H216" s="186">
        <v>11.568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161</v>
      </c>
      <c r="AU216" s="184" t="s">
        <v>88</v>
      </c>
      <c r="AV216" s="14" t="s">
        <v>88</v>
      </c>
      <c r="AW216" s="14" t="s">
        <v>34</v>
      </c>
      <c r="AX216" s="14" t="s">
        <v>78</v>
      </c>
      <c r="AY216" s="184" t="s">
        <v>153</v>
      </c>
    </row>
    <row r="217" spans="1:65" s="14" customFormat="1" ht="10.199999999999999">
      <c r="B217" s="183"/>
      <c r="D217" s="176" t="s">
        <v>161</v>
      </c>
      <c r="E217" s="184" t="s">
        <v>1</v>
      </c>
      <c r="F217" s="185" t="s">
        <v>378</v>
      </c>
      <c r="H217" s="186">
        <v>12.413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161</v>
      </c>
      <c r="AU217" s="184" t="s">
        <v>88</v>
      </c>
      <c r="AV217" s="14" t="s">
        <v>88</v>
      </c>
      <c r="AW217" s="14" t="s">
        <v>34</v>
      </c>
      <c r="AX217" s="14" t="s">
        <v>78</v>
      </c>
      <c r="AY217" s="184" t="s">
        <v>153</v>
      </c>
    </row>
    <row r="218" spans="1:65" s="16" customFormat="1" ht="10.199999999999999">
      <c r="B218" s="202"/>
      <c r="D218" s="176" t="s">
        <v>161</v>
      </c>
      <c r="E218" s="203" t="s">
        <v>1</v>
      </c>
      <c r="F218" s="204" t="s">
        <v>321</v>
      </c>
      <c r="H218" s="205">
        <v>35.137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161</v>
      </c>
      <c r="AU218" s="203" t="s">
        <v>88</v>
      </c>
      <c r="AV218" s="16" t="s">
        <v>169</v>
      </c>
      <c r="AW218" s="16" t="s">
        <v>34</v>
      </c>
      <c r="AX218" s="16" t="s">
        <v>78</v>
      </c>
      <c r="AY218" s="203" t="s">
        <v>153</v>
      </c>
    </row>
    <row r="219" spans="1:65" s="13" customFormat="1" ht="10.199999999999999">
      <c r="B219" s="175"/>
      <c r="D219" s="176" t="s">
        <v>161</v>
      </c>
      <c r="E219" s="177" t="s">
        <v>1</v>
      </c>
      <c r="F219" s="178" t="s">
        <v>364</v>
      </c>
      <c r="H219" s="177" t="s">
        <v>1</v>
      </c>
      <c r="I219" s="179"/>
      <c r="L219" s="175"/>
      <c r="M219" s="180"/>
      <c r="N219" s="181"/>
      <c r="O219" s="181"/>
      <c r="P219" s="181"/>
      <c r="Q219" s="181"/>
      <c r="R219" s="181"/>
      <c r="S219" s="181"/>
      <c r="T219" s="182"/>
      <c r="AT219" s="177" t="s">
        <v>161</v>
      </c>
      <c r="AU219" s="177" t="s">
        <v>88</v>
      </c>
      <c r="AV219" s="13" t="s">
        <v>86</v>
      </c>
      <c r="AW219" s="13" t="s">
        <v>34</v>
      </c>
      <c r="AX219" s="13" t="s">
        <v>78</v>
      </c>
      <c r="AY219" s="177" t="s">
        <v>153</v>
      </c>
    </row>
    <row r="220" spans="1:65" s="14" customFormat="1" ht="10.199999999999999">
      <c r="B220" s="183"/>
      <c r="D220" s="176" t="s">
        <v>161</v>
      </c>
      <c r="E220" s="184" t="s">
        <v>1</v>
      </c>
      <c r="F220" s="185" t="s">
        <v>365</v>
      </c>
      <c r="H220" s="186">
        <v>0.83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161</v>
      </c>
      <c r="AU220" s="184" t="s">
        <v>88</v>
      </c>
      <c r="AV220" s="14" t="s">
        <v>88</v>
      </c>
      <c r="AW220" s="14" t="s">
        <v>34</v>
      </c>
      <c r="AX220" s="14" t="s">
        <v>78</v>
      </c>
      <c r="AY220" s="184" t="s">
        <v>153</v>
      </c>
    </row>
    <row r="221" spans="1:65" s="14" customFormat="1" ht="10.199999999999999">
      <c r="B221" s="183"/>
      <c r="D221" s="176" t="s">
        <v>161</v>
      </c>
      <c r="E221" s="184" t="s">
        <v>1</v>
      </c>
      <c r="F221" s="185" t="s">
        <v>366</v>
      </c>
      <c r="H221" s="186">
        <v>0.77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161</v>
      </c>
      <c r="AU221" s="184" t="s">
        <v>88</v>
      </c>
      <c r="AV221" s="14" t="s">
        <v>88</v>
      </c>
      <c r="AW221" s="14" t="s">
        <v>34</v>
      </c>
      <c r="AX221" s="14" t="s">
        <v>78</v>
      </c>
      <c r="AY221" s="184" t="s">
        <v>153</v>
      </c>
    </row>
    <row r="222" spans="1:65" s="14" customFormat="1" ht="10.199999999999999">
      <c r="B222" s="183"/>
      <c r="D222" s="176" t="s">
        <v>161</v>
      </c>
      <c r="E222" s="184" t="s">
        <v>1</v>
      </c>
      <c r="F222" s="185" t="s">
        <v>367</v>
      </c>
      <c r="H222" s="186">
        <v>0.82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161</v>
      </c>
      <c r="AU222" s="184" t="s">
        <v>88</v>
      </c>
      <c r="AV222" s="14" t="s">
        <v>88</v>
      </c>
      <c r="AW222" s="14" t="s">
        <v>34</v>
      </c>
      <c r="AX222" s="14" t="s">
        <v>78</v>
      </c>
      <c r="AY222" s="184" t="s">
        <v>153</v>
      </c>
    </row>
    <row r="223" spans="1:65" s="16" customFormat="1" ht="10.199999999999999">
      <c r="B223" s="202"/>
      <c r="D223" s="176" t="s">
        <v>161</v>
      </c>
      <c r="E223" s="203" t="s">
        <v>1</v>
      </c>
      <c r="F223" s="204" t="s">
        <v>321</v>
      </c>
      <c r="H223" s="205">
        <v>2.42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161</v>
      </c>
      <c r="AU223" s="203" t="s">
        <v>88</v>
      </c>
      <c r="AV223" s="16" t="s">
        <v>169</v>
      </c>
      <c r="AW223" s="16" t="s">
        <v>34</v>
      </c>
      <c r="AX223" s="16" t="s">
        <v>78</v>
      </c>
      <c r="AY223" s="203" t="s">
        <v>153</v>
      </c>
    </row>
    <row r="224" spans="1:65" s="13" customFormat="1" ht="10.199999999999999">
      <c r="B224" s="175"/>
      <c r="D224" s="176" t="s">
        <v>161</v>
      </c>
      <c r="E224" s="177" t="s">
        <v>1</v>
      </c>
      <c r="F224" s="178" t="s">
        <v>368</v>
      </c>
      <c r="H224" s="177" t="s">
        <v>1</v>
      </c>
      <c r="I224" s="179"/>
      <c r="L224" s="175"/>
      <c r="M224" s="180"/>
      <c r="N224" s="181"/>
      <c r="O224" s="181"/>
      <c r="P224" s="181"/>
      <c r="Q224" s="181"/>
      <c r="R224" s="181"/>
      <c r="S224" s="181"/>
      <c r="T224" s="182"/>
      <c r="AT224" s="177" t="s">
        <v>161</v>
      </c>
      <c r="AU224" s="177" t="s">
        <v>88</v>
      </c>
      <c r="AV224" s="13" t="s">
        <v>86</v>
      </c>
      <c r="AW224" s="13" t="s">
        <v>34</v>
      </c>
      <c r="AX224" s="13" t="s">
        <v>78</v>
      </c>
      <c r="AY224" s="177" t="s">
        <v>153</v>
      </c>
    </row>
    <row r="225" spans="1:65" s="14" customFormat="1" ht="10.199999999999999">
      <c r="B225" s="183"/>
      <c r="D225" s="176" t="s">
        <v>161</v>
      </c>
      <c r="E225" s="184" t="s">
        <v>1</v>
      </c>
      <c r="F225" s="185" t="s">
        <v>369</v>
      </c>
      <c r="H225" s="186">
        <v>2.8149999999999999</v>
      </c>
      <c r="I225" s="187"/>
      <c r="L225" s="183"/>
      <c r="M225" s="188"/>
      <c r="N225" s="189"/>
      <c r="O225" s="189"/>
      <c r="P225" s="189"/>
      <c r="Q225" s="189"/>
      <c r="R225" s="189"/>
      <c r="S225" s="189"/>
      <c r="T225" s="190"/>
      <c r="AT225" s="184" t="s">
        <v>161</v>
      </c>
      <c r="AU225" s="184" t="s">
        <v>88</v>
      </c>
      <c r="AV225" s="14" t="s">
        <v>88</v>
      </c>
      <c r="AW225" s="14" t="s">
        <v>34</v>
      </c>
      <c r="AX225" s="14" t="s">
        <v>78</v>
      </c>
      <c r="AY225" s="184" t="s">
        <v>153</v>
      </c>
    </row>
    <row r="226" spans="1:65" s="14" customFormat="1" ht="10.199999999999999">
      <c r="B226" s="183"/>
      <c r="D226" s="176" t="s">
        <v>161</v>
      </c>
      <c r="E226" s="184" t="s">
        <v>1</v>
      </c>
      <c r="F226" s="185" t="s">
        <v>370</v>
      </c>
      <c r="H226" s="186">
        <v>1.984</v>
      </c>
      <c r="I226" s="187"/>
      <c r="L226" s="183"/>
      <c r="M226" s="188"/>
      <c r="N226" s="189"/>
      <c r="O226" s="189"/>
      <c r="P226" s="189"/>
      <c r="Q226" s="189"/>
      <c r="R226" s="189"/>
      <c r="S226" s="189"/>
      <c r="T226" s="190"/>
      <c r="AT226" s="184" t="s">
        <v>161</v>
      </c>
      <c r="AU226" s="184" t="s">
        <v>88</v>
      </c>
      <c r="AV226" s="14" t="s">
        <v>88</v>
      </c>
      <c r="AW226" s="14" t="s">
        <v>34</v>
      </c>
      <c r="AX226" s="14" t="s">
        <v>78</v>
      </c>
      <c r="AY226" s="184" t="s">
        <v>153</v>
      </c>
    </row>
    <row r="227" spans="1:65" s="14" customFormat="1" ht="10.199999999999999">
      <c r="B227" s="183"/>
      <c r="D227" s="176" t="s">
        <v>161</v>
      </c>
      <c r="E227" s="184" t="s">
        <v>1</v>
      </c>
      <c r="F227" s="185" t="s">
        <v>371</v>
      </c>
      <c r="H227" s="186">
        <v>2.294</v>
      </c>
      <c r="I227" s="187"/>
      <c r="L227" s="183"/>
      <c r="M227" s="188"/>
      <c r="N227" s="189"/>
      <c r="O227" s="189"/>
      <c r="P227" s="189"/>
      <c r="Q227" s="189"/>
      <c r="R227" s="189"/>
      <c r="S227" s="189"/>
      <c r="T227" s="190"/>
      <c r="AT227" s="184" t="s">
        <v>161</v>
      </c>
      <c r="AU227" s="184" t="s">
        <v>88</v>
      </c>
      <c r="AV227" s="14" t="s">
        <v>88</v>
      </c>
      <c r="AW227" s="14" t="s">
        <v>34</v>
      </c>
      <c r="AX227" s="14" t="s">
        <v>78</v>
      </c>
      <c r="AY227" s="184" t="s">
        <v>153</v>
      </c>
    </row>
    <row r="228" spans="1:65" s="16" customFormat="1" ht="10.199999999999999">
      <c r="B228" s="202"/>
      <c r="D228" s="176" t="s">
        <v>161</v>
      </c>
      <c r="E228" s="203" t="s">
        <v>1</v>
      </c>
      <c r="F228" s="204" t="s">
        <v>321</v>
      </c>
      <c r="H228" s="205">
        <v>7.093</v>
      </c>
      <c r="I228" s="206"/>
      <c r="L228" s="202"/>
      <c r="M228" s="207"/>
      <c r="N228" s="208"/>
      <c r="O228" s="208"/>
      <c r="P228" s="208"/>
      <c r="Q228" s="208"/>
      <c r="R228" s="208"/>
      <c r="S228" s="208"/>
      <c r="T228" s="209"/>
      <c r="AT228" s="203" t="s">
        <v>161</v>
      </c>
      <c r="AU228" s="203" t="s">
        <v>88</v>
      </c>
      <c r="AV228" s="16" t="s">
        <v>169</v>
      </c>
      <c r="AW228" s="16" t="s">
        <v>34</v>
      </c>
      <c r="AX228" s="16" t="s">
        <v>78</v>
      </c>
      <c r="AY228" s="203" t="s">
        <v>153</v>
      </c>
    </row>
    <row r="229" spans="1:65" s="15" customFormat="1" ht="10.199999999999999">
      <c r="B229" s="191"/>
      <c r="D229" s="176" t="s">
        <v>161</v>
      </c>
      <c r="E229" s="192" t="s">
        <v>1</v>
      </c>
      <c r="F229" s="193" t="s">
        <v>165</v>
      </c>
      <c r="H229" s="194">
        <v>44.65</v>
      </c>
      <c r="I229" s="195"/>
      <c r="L229" s="191"/>
      <c r="M229" s="196"/>
      <c r="N229" s="197"/>
      <c r="O229" s="197"/>
      <c r="P229" s="197"/>
      <c r="Q229" s="197"/>
      <c r="R229" s="197"/>
      <c r="S229" s="197"/>
      <c r="T229" s="198"/>
      <c r="AT229" s="192" t="s">
        <v>161</v>
      </c>
      <c r="AU229" s="192" t="s">
        <v>88</v>
      </c>
      <c r="AV229" s="15" t="s">
        <v>159</v>
      </c>
      <c r="AW229" s="15" t="s">
        <v>34</v>
      </c>
      <c r="AX229" s="15" t="s">
        <v>86</v>
      </c>
      <c r="AY229" s="192" t="s">
        <v>153</v>
      </c>
    </row>
    <row r="230" spans="1:65" s="2" customFormat="1" ht="36" customHeight="1">
      <c r="A230" s="33"/>
      <c r="B230" s="161"/>
      <c r="C230" s="162" t="s">
        <v>219</v>
      </c>
      <c r="D230" s="162" t="s">
        <v>155</v>
      </c>
      <c r="E230" s="163" t="s">
        <v>379</v>
      </c>
      <c r="F230" s="164" t="s">
        <v>380</v>
      </c>
      <c r="G230" s="165" t="s">
        <v>235</v>
      </c>
      <c r="H230" s="166">
        <v>44.65</v>
      </c>
      <c r="I230" s="167"/>
      <c r="J230" s="168">
        <f>ROUND(I230*H230,2)</f>
        <v>0</v>
      </c>
      <c r="K230" s="164" t="s">
        <v>254</v>
      </c>
      <c r="L230" s="34"/>
      <c r="M230" s="169" t="s">
        <v>1</v>
      </c>
      <c r="N230" s="170" t="s">
        <v>43</v>
      </c>
      <c r="O230" s="59"/>
      <c r="P230" s="171">
        <f>O230*H230</f>
        <v>0</v>
      </c>
      <c r="Q230" s="171">
        <v>2.5999999999999998E-4</v>
      </c>
      <c r="R230" s="171">
        <f>Q230*H230</f>
        <v>1.1608999999999998E-2</v>
      </c>
      <c r="S230" s="171">
        <v>0</v>
      </c>
      <c r="T230" s="172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239</v>
      </c>
      <c r="AT230" s="173" t="s">
        <v>155</v>
      </c>
      <c r="AU230" s="173" t="s">
        <v>88</v>
      </c>
      <c r="AY230" s="18" t="s">
        <v>153</v>
      </c>
      <c r="BE230" s="174">
        <f>IF(N230="základní",J230,0)</f>
        <v>0</v>
      </c>
      <c r="BF230" s="174">
        <f>IF(N230="snížená",J230,0)</f>
        <v>0</v>
      </c>
      <c r="BG230" s="174">
        <f>IF(N230="zákl. přenesená",J230,0)</f>
        <v>0</v>
      </c>
      <c r="BH230" s="174">
        <f>IF(N230="sníž. přenesená",J230,0)</f>
        <v>0</v>
      </c>
      <c r="BI230" s="174">
        <f>IF(N230="nulová",J230,0)</f>
        <v>0</v>
      </c>
      <c r="BJ230" s="18" t="s">
        <v>86</v>
      </c>
      <c r="BK230" s="174">
        <f>ROUND(I230*H230,2)</f>
        <v>0</v>
      </c>
      <c r="BL230" s="18" t="s">
        <v>239</v>
      </c>
      <c r="BM230" s="173" t="s">
        <v>381</v>
      </c>
    </row>
    <row r="231" spans="1:65" s="13" customFormat="1" ht="10.199999999999999">
      <c r="B231" s="175"/>
      <c r="D231" s="176" t="s">
        <v>161</v>
      </c>
      <c r="E231" s="177" t="s">
        <v>1</v>
      </c>
      <c r="F231" s="178" t="s">
        <v>375</v>
      </c>
      <c r="H231" s="177" t="s">
        <v>1</v>
      </c>
      <c r="I231" s="179"/>
      <c r="L231" s="175"/>
      <c r="M231" s="180"/>
      <c r="N231" s="181"/>
      <c r="O231" s="181"/>
      <c r="P231" s="181"/>
      <c r="Q231" s="181"/>
      <c r="R231" s="181"/>
      <c r="S231" s="181"/>
      <c r="T231" s="182"/>
      <c r="AT231" s="177" t="s">
        <v>161</v>
      </c>
      <c r="AU231" s="177" t="s">
        <v>88</v>
      </c>
      <c r="AV231" s="13" t="s">
        <v>86</v>
      </c>
      <c r="AW231" s="13" t="s">
        <v>34</v>
      </c>
      <c r="AX231" s="13" t="s">
        <v>78</v>
      </c>
      <c r="AY231" s="177" t="s">
        <v>153</v>
      </c>
    </row>
    <row r="232" spans="1:65" s="14" customFormat="1" ht="10.199999999999999">
      <c r="B232" s="183"/>
      <c r="D232" s="176" t="s">
        <v>161</v>
      </c>
      <c r="E232" s="184" t="s">
        <v>1</v>
      </c>
      <c r="F232" s="185" t="s">
        <v>376</v>
      </c>
      <c r="H232" s="186">
        <v>11.156000000000001</v>
      </c>
      <c r="I232" s="187"/>
      <c r="L232" s="183"/>
      <c r="M232" s="188"/>
      <c r="N232" s="189"/>
      <c r="O232" s="189"/>
      <c r="P232" s="189"/>
      <c r="Q232" s="189"/>
      <c r="R232" s="189"/>
      <c r="S232" s="189"/>
      <c r="T232" s="190"/>
      <c r="AT232" s="184" t="s">
        <v>161</v>
      </c>
      <c r="AU232" s="184" t="s">
        <v>88</v>
      </c>
      <c r="AV232" s="14" t="s">
        <v>88</v>
      </c>
      <c r="AW232" s="14" t="s">
        <v>34</v>
      </c>
      <c r="AX232" s="14" t="s">
        <v>78</v>
      </c>
      <c r="AY232" s="184" t="s">
        <v>153</v>
      </c>
    </row>
    <row r="233" spans="1:65" s="14" customFormat="1" ht="10.199999999999999">
      <c r="B233" s="183"/>
      <c r="D233" s="176" t="s">
        <v>161</v>
      </c>
      <c r="E233" s="184" t="s">
        <v>1</v>
      </c>
      <c r="F233" s="185" t="s">
        <v>377</v>
      </c>
      <c r="H233" s="186">
        <v>11.568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161</v>
      </c>
      <c r="AU233" s="184" t="s">
        <v>88</v>
      </c>
      <c r="AV233" s="14" t="s">
        <v>88</v>
      </c>
      <c r="AW233" s="14" t="s">
        <v>34</v>
      </c>
      <c r="AX233" s="14" t="s">
        <v>78</v>
      </c>
      <c r="AY233" s="184" t="s">
        <v>153</v>
      </c>
    </row>
    <row r="234" spans="1:65" s="14" customFormat="1" ht="10.199999999999999">
      <c r="B234" s="183"/>
      <c r="D234" s="176" t="s">
        <v>161</v>
      </c>
      <c r="E234" s="184" t="s">
        <v>1</v>
      </c>
      <c r="F234" s="185" t="s">
        <v>378</v>
      </c>
      <c r="H234" s="186">
        <v>12.413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161</v>
      </c>
      <c r="AU234" s="184" t="s">
        <v>88</v>
      </c>
      <c r="AV234" s="14" t="s">
        <v>88</v>
      </c>
      <c r="AW234" s="14" t="s">
        <v>34</v>
      </c>
      <c r="AX234" s="14" t="s">
        <v>78</v>
      </c>
      <c r="AY234" s="184" t="s">
        <v>153</v>
      </c>
    </row>
    <row r="235" spans="1:65" s="16" customFormat="1" ht="10.199999999999999">
      <c r="B235" s="202"/>
      <c r="D235" s="176" t="s">
        <v>161</v>
      </c>
      <c r="E235" s="203" t="s">
        <v>1</v>
      </c>
      <c r="F235" s="204" t="s">
        <v>321</v>
      </c>
      <c r="H235" s="205">
        <v>35.137</v>
      </c>
      <c r="I235" s="206"/>
      <c r="L235" s="202"/>
      <c r="M235" s="207"/>
      <c r="N235" s="208"/>
      <c r="O235" s="208"/>
      <c r="P235" s="208"/>
      <c r="Q235" s="208"/>
      <c r="R235" s="208"/>
      <c r="S235" s="208"/>
      <c r="T235" s="209"/>
      <c r="AT235" s="203" t="s">
        <v>161</v>
      </c>
      <c r="AU235" s="203" t="s">
        <v>88</v>
      </c>
      <c r="AV235" s="16" t="s">
        <v>169</v>
      </c>
      <c r="AW235" s="16" t="s">
        <v>34</v>
      </c>
      <c r="AX235" s="16" t="s">
        <v>78</v>
      </c>
      <c r="AY235" s="203" t="s">
        <v>153</v>
      </c>
    </row>
    <row r="236" spans="1:65" s="13" customFormat="1" ht="10.199999999999999">
      <c r="B236" s="175"/>
      <c r="D236" s="176" t="s">
        <v>161</v>
      </c>
      <c r="E236" s="177" t="s">
        <v>1</v>
      </c>
      <c r="F236" s="178" t="s">
        <v>364</v>
      </c>
      <c r="H236" s="177" t="s">
        <v>1</v>
      </c>
      <c r="I236" s="179"/>
      <c r="L236" s="175"/>
      <c r="M236" s="180"/>
      <c r="N236" s="181"/>
      <c r="O236" s="181"/>
      <c r="P236" s="181"/>
      <c r="Q236" s="181"/>
      <c r="R236" s="181"/>
      <c r="S236" s="181"/>
      <c r="T236" s="182"/>
      <c r="AT236" s="177" t="s">
        <v>161</v>
      </c>
      <c r="AU236" s="177" t="s">
        <v>88</v>
      </c>
      <c r="AV236" s="13" t="s">
        <v>86</v>
      </c>
      <c r="AW236" s="13" t="s">
        <v>34</v>
      </c>
      <c r="AX236" s="13" t="s">
        <v>78</v>
      </c>
      <c r="AY236" s="177" t="s">
        <v>153</v>
      </c>
    </row>
    <row r="237" spans="1:65" s="14" customFormat="1" ht="10.199999999999999">
      <c r="B237" s="183"/>
      <c r="D237" s="176" t="s">
        <v>161</v>
      </c>
      <c r="E237" s="184" t="s">
        <v>1</v>
      </c>
      <c r="F237" s="185" t="s">
        <v>365</v>
      </c>
      <c r="H237" s="186">
        <v>0.83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161</v>
      </c>
      <c r="AU237" s="184" t="s">
        <v>88</v>
      </c>
      <c r="AV237" s="14" t="s">
        <v>88</v>
      </c>
      <c r="AW237" s="14" t="s">
        <v>34</v>
      </c>
      <c r="AX237" s="14" t="s">
        <v>78</v>
      </c>
      <c r="AY237" s="184" t="s">
        <v>153</v>
      </c>
    </row>
    <row r="238" spans="1:65" s="14" customFormat="1" ht="10.199999999999999">
      <c r="B238" s="183"/>
      <c r="D238" s="176" t="s">
        <v>161</v>
      </c>
      <c r="E238" s="184" t="s">
        <v>1</v>
      </c>
      <c r="F238" s="185" t="s">
        <v>366</v>
      </c>
      <c r="H238" s="186">
        <v>0.77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161</v>
      </c>
      <c r="AU238" s="184" t="s">
        <v>88</v>
      </c>
      <c r="AV238" s="14" t="s">
        <v>88</v>
      </c>
      <c r="AW238" s="14" t="s">
        <v>34</v>
      </c>
      <c r="AX238" s="14" t="s">
        <v>78</v>
      </c>
      <c r="AY238" s="184" t="s">
        <v>153</v>
      </c>
    </row>
    <row r="239" spans="1:65" s="14" customFormat="1" ht="10.199999999999999">
      <c r="B239" s="183"/>
      <c r="D239" s="176" t="s">
        <v>161</v>
      </c>
      <c r="E239" s="184" t="s">
        <v>1</v>
      </c>
      <c r="F239" s="185" t="s">
        <v>367</v>
      </c>
      <c r="H239" s="186">
        <v>0.82</v>
      </c>
      <c r="I239" s="187"/>
      <c r="L239" s="183"/>
      <c r="M239" s="188"/>
      <c r="N239" s="189"/>
      <c r="O239" s="189"/>
      <c r="P239" s="189"/>
      <c r="Q239" s="189"/>
      <c r="R239" s="189"/>
      <c r="S239" s="189"/>
      <c r="T239" s="190"/>
      <c r="AT239" s="184" t="s">
        <v>161</v>
      </c>
      <c r="AU239" s="184" t="s">
        <v>88</v>
      </c>
      <c r="AV239" s="14" t="s">
        <v>88</v>
      </c>
      <c r="AW239" s="14" t="s">
        <v>34</v>
      </c>
      <c r="AX239" s="14" t="s">
        <v>78</v>
      </c>
      <c r="AY239" s="184" t="s">
        <v>153</v>
      </c>
    </row>
    <row r="240" spans="1:65" s="16" customFormat="1" ht="10.199999999999999">
      <c r="B240" s="202"/>
      <c r="D240" s="176" t="s">
        <v>161</v>
      </c>
      <c r="E240" s="203" t="s">
        <v>1</v>
      </c>
      <c r="F240" s="204" t="s">
        <v>321</v>
      </c>
      <c r="H240" s="205">
        <v>2.42</v>
      </c>
      <c r="I240" s="206"/>
      <c r="L240" s="202"/>
      <c r="M240" s="207"/>
      <c r="N240" s="208"/>
      <c r="O240" s="208"/>
      <c r="P240" s="208"/>
      <c r="Q240" s="208"/>
      <c r="R240" s="208"/>
      <c r="S240" s="208"/>
      <c r="T240" s="209"/>
      <c r="AT240" s="203" t="s">
        <v>161</v>
      </c>
      <c r="AU240" s="203" t="s">
        <v>88</v>
      </c>
      <c r="AV240" s="16" t="s">
        <v>169</v>
      </c>
      <c r="AW240" s="16" t="s">
        <v>34</v>
      </c>
      <c r="AX240" s="16" t="s">
        <v>78</v>
      </c>
      <c r="AY240" s="203" t="s">
        <v>153</v>
      </c>
    </row>
    <row r="241" spans="1:65" s="13" customFormat="1" ht="10.199999999999999">
      <c r="B241" s="175"/>
      <c r="D241" s="176" t="s">
        <v>161</v>
      </c>
      <c r="E241" s="177" t="s">
        <v>1</v>
      </c>
      <c r="F241" s="178" t="s">
        <v>368</v>
      </c>
      <c r="H241" s="177" t="s">
        <v>1</v>
      </c>
      <c r="I241" s="179"/>
      <c r="L241" s="175"/>
      <c r="M241" s="180"/>
      <c r="N241" s="181"/>
      <c r="O241" s="181"/>
      <c r="P241" s="181"/>
      <c r="Q241" s="181"/>
      <c r="R241" s="181"/>
      <c r="S241" s="181"/>
      <c r="T241" s="182"/>
      <c r="AT241" s="177" t="s">
        <v>161</v>
      </c>
      <c r="AU241" s="177" t="s">
        <v>88</v>
      </c>
      <c r="AV241" s="13" t="s">
        <v>86</v>
      </c>
      <c r="AW241" s="13" t="s">
        <v>34</v>
      </c>
      <c r="AX241" s="13" t="s">
        <v>78</v>
      </c>
      <c r="AY241" s="177" t="s">
        <v>153</v>
      </c>
    </row>
    <row r="242" spans="1:65" s="14" customFormat="1" ht="10.199999999999999">
      <c r="B242" s="183"/>
      <c r="D242" s="176" t="s">
        <v>161</v>
      </c>
      <c r="E242" s="184" t="s">
        <v>1</v>
      </c>
      <c r="F242" s="185" t="s">
        <v>369</v>
      </c>
      <c r="H242" s="186">
        <v>2.8149999999999999</v>
      </c>
      <c r="I242" s="187"/>
      <c r="L242" s="183"/>
      <c r="M242" s="188"/>
      <c r="N242" s="189"/>
      <c r="O242" s="189"/>
      <c r="P242" s="189"/>
      <c r="Q242" s="189"/>
      <c r="R242" s="189"/>
      <c r="S242" s="189"/>
      <c r="T242" s="190"/>
      <c r="AT242" s="184" t="s">
        <v>161</v>
      </c>
      <c r="AU242" s="184" t="s">
        <v>88</v>
      </c>
      <c r="AV242" s="14" t="s">
        <v>88</v>
      </c>
      <c r="AW242" s="14" t="s">
        <v>34</v>
      </c>
      <c r="AX242" s="14" t="s">
        <v>78</v>
      </c>
      <c r="AY242" s="184" t="s">
        <v>153</v>
      </c>
    </row>
    <row r="243" spans="1:65" s="14" customFormat="1" ht="10.199999999999999">
      <c r="B243" s="183"/>
      <c r="D243" s="176" t="s">
        <v>161</v>
      </c>
      <c r="E243" s="184" t="s">
        <v>1</v>
      </c>
      <c r="F243" s="185" t="s">
        <v>370</v>
      </c>
      <c r="H243" s="186">
        <v>1.984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161</v>
      </c>
      <c r="AU243" s="184" t="s">
        <v>88</v>
      </c>
      <c r="AV243" s="14" t="s">
        <v>88</v>
      </c>
      <c r="AW243" s="14" t="s">
        <v>34</v>
      </c>
      <c r="AX243" s="14" t="s">
        <v>78</v>
      </c>
      <c r="AY243" s="184" t="s">
        <v>153</v>
      </c>
    </row>
    <row r="244" spans="1:65" s="14" customFormat="1" ht="10.199999999999999">
      <c r="B244" s="183"/>
      <c r="D244" s="176" t="s">
        <v>161</v>
      </c>
      <c r="E244" s="184" t="s">
        <v>1</v>
      </c>
      <c r="F244" s="185" t="s">
        <v>371</v>
      </c>
      <c r="H244" s="186">
        <v>2.294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161</v>
      </c>
      <c r="AU244" s="184" t="s">
        <v>88</v>
      </c>
      <c r="AV244" s="14" t="s">
        <v>88</v>
      </c>
      <c r="AW244" s="14" t="s">
        <v>34</v>
      </c>
      <c r="AX244" s="14" t="s">
        <v>78</v>
      </c>
      <c r="AY244" s="184" t="s">
        <v>153</v>
      </c>
    </row>
    <row r="245" spans="1:65" s="16" customFormat="1" ht="10.199999999999999">
      <c r="B245" s="202"/>
      <c r="D245" s="176" t="s">
        <v>161</v>
      </c>
      <c r="E245" s="203" t="s">
        <v>1</v>
      </c>
      <c r="F245" s="204" t="s">
        <v>321</v>
      </c>
      <c r="H245" s="205">
        <v>7.093</v>
      </c>
      <c r="I245" s="206"/>
      <c r="L245" s="202"/>
      <c r="M245" s="207"/>
      <c r="N245" s="208"/>
      <c r="O245" s="208"/>
      <c r="P245" s="208"/>
      <c r="Q245" s="208"/>
      <c r="R245" s="208"/>
      <c r="S245" s="208"/>
      <c r="T245" s="209"/>
      <c r="AT245" s="203" t="s">
        <v>161</v>
      </c>
      <c r="AU245" s="203" t="s">
        <v>88</v>
      </c>
      <c r="AV245" s="16" t="s">
        <v>169</v>
      </c>
      <c r="AW245" s="16" t="s">
        <v>34</v>
      </c>
      <c r="AX245" s="16" t="s">
        <v>78</v>
      </c>
      <c r="AY245" s="203" t="s">
        <v>153</v>
      </c>
    </row>
    <row r="246" spans="1:65" s="15" customFormat="1" ht="10.199999999999999">
      <c r="B246" s="191"/>
      <c r="D246" s="176" t="s">
        <v>161</v>
      </c>
      <c r="E246" s="192" t="s">
        <v>1</v>
      </c>
      <c r="F246" s="193" t="s">
        <v>165</v>
      </c>
      <c r="H246" s="194">
        <v>44.65</v>
      </c>
      <c r="I246" s="195"/>
      <c r="L246" s="191"/>
      <c r="M246" s="196"/>
      <c r="N246" s="197"/>
      <c r="O246" s="197"/>
      <c r="P246" s="197"/>
      <c r="Q246" s="197"/>
      <c r="R246" s="197"/>
      <c r="S246" s="197"/>
      <c r="T246" s="198"/>
      <c r="AT246" s="192" t="s">
        <v>161</v>
      </c>
      <c r="AU246" s="192" t="s">
        <v>88</v>
      </c>
      <c r="AV246" s="15" t="s">
        <v>159</v>
      </c>
      <c r="AW246" s="15" t="s">
        <v>34</v>
      </c>
      <c r="AX246" s="15" t="s">
        <v>86</v>
      </c>
      <c r="AY246" s="192" t="s">
        <v>153</v>
      </c>
    </row>
    <row r="247" spans="1:65" s="12" customFormat="1" ht="22.8" customHeight="1">
      <c r="B247" s="148"/>
      <c r="D247" s="149" t="s">
        <v>77</v>
      </c>
      <c r="E247" s="159" t="s">
        <v>193</v>
      </c>
      <c r="F247" s="159" t="s">
        <v>194</v>
      </c>
      <c r="I247" s="151"/>
      <c r="J247" s="160">
        <f>BK247</f>
        <v>0</v>
      </c>
      <c r="L247" s="148"/>
      <c r="M247" s="153"/>
      <c r="N247" s="154"/>
      <c r="O247" s="154"/>
      <c r="P247" s="155">
        <f>SUM(P248:P326)</f>
        <v>0</v>
      </c>
      <c r="Q247" s="154"/>
      <c r="R247" s="155">
        <f>SUM(R248:R326)</f>
        <v>6.0000000000000001E-3</v>
      </c>
      <c r="S247" s="154"/>
      <c r="T247" s="156">
        <f>SUM(T248:T326)</f>
        <v>11.259452000000001</v>
      </c>
      <c r="AR247" s="149" t="s">
        <v>86</v>
      </c>
      <c r="AT247" s="157" t="s">
        <v>77</v>
      </c>
      <c r="AU247" s="157" t="s">
        <v>86</v>
      </c>
      <c r="AY247" s="149" t="s">
        <v>153</v>
      </c>
      <c r="BK247" s="158">
        <f>SUM(BK248:BK326)</f>
        <v>0</v>
      </c>
    </row>
    <row r="248" spans="1:65" s="2" customFormat="1" ht="48" customHeight="1">
      <c r="A248" s="33"/>
      <c r="B248" s="161"/>
      <c r="C248" s="162" t="s">
        <v>224</v>
      </c>
      <c r="D248" s="162" t="s">
        <v>155</v>
      </c>
      <c r="E248" s="163" t="s">
        <v>382</v>
      </c>
      <c r="F248" s="164" t="s">
        <v>383</v>
      </c>
      <c r="G248" s="165" t="s">
        <v>235</v>
      </c>
      <c r="H248" s="166">
        <v>61.524999999999999</v>
      </c>
      <c r="I248" s="167"/>
      <c r="J248" s="168">
        <f>ROUND(I248*H248,2)</f>
        <v>0</v>
      </c>
      <c r="K248" s="164" t="s">
        <v>254</v>
      </c>
      <c r="L248" s="34"/>
      <c r="M248" s="169" t="s">
        <v>1</v>
      </c>
      <c r="N248" s="170" t="s">
        <v>43</v>
      </c>
      <c r="O248" s="59"/>
      <c r="P248" s="171">
        <f>O248*H248</f>
        <v>0</v>
      </c>
      <c r="Q248" s="171">
        <v>0</v>
      </c>
      <c r="R248" s="171">
        <f>Q248*H248</f>
        <v>0</v>
      </c>
      <c r="S248" s="171">
        <v>0</v>
      </c>
      <c r="T248" s="172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159</v>
      </c>
      <c r="AT248" s="173" t="s">
        <v>155</v>
      </c>
      <c r="AU248" s="173" t="s">
        <v>88</v>
      </c>
      <c r="AY248" s="18" t="s">
        <v>153</v>
      </c>
      <c r="BE248" s="174">
        <f>IF(N248="základní",J248,0)</f>
        <v>0</v>
      </c>
      <c r="BF248" s="174">
        <f>IF(N248="snížená",J248,0)</f>
        <v>0</v>
      </c>
      <c r="BG248" s="174">
        <f>IF(N248="zákl. přenesená",J248,0)</f>
        <v>0</v>
      </c>
      <c r="BH248" s="174">
        <f>IF(N248="sníž. přenesená",J248,0)</f>
        <v>0</v>
      </c>
      <c r="BI248" s="174">
        <f>IF(N248="nulová",J248,0)</f>
        <v>0</v>
      </c>
      <c r="BJ248" s="18" t="s">
        <v>86</v>
      </c>
      <c r="BK248" s="174">
        <f>ROUND(I248*H248,2)</f>
        <v>0</v>
      </c>
      <c r="BL248" s="18" t="s">
        <v>159</v>
      </c>
      <c r="BM248" s="173" t="s">
        <v>384</v>
      </c>
    </row>
    <row r="249" spans="1:65" s="13" customFormat="1" ht="10.199999999999999">
      <c r="B249" s="175"/>
      <c r="D249" s="176" t="s">
        <v>161</v>
      </c>
      <c r="E249" s="177" t="s">
        <v>1</v>
      </c>
      <c r="F249" s="178" t="s">
        <v>335</v>
      </c>
      <c r="H249" s="177" t="s">
        <v>1</v>
      </c>
      <c r="I249" s="179"/>
      <c r="L249" s="175"/>
      <c r="M249" s="180"/>
      <c r="N249" s="181"/>
      <c r="O249" s="181"/>
      <c r="P249" s="181"/>
      <c r="Q249" s="181"/>
      <c r="R249" s="181"/>
      <c r="S249" s="181"/>
      <c r="T249" s="182"/>
      <c r="AT249" s="177" t="s">
        <v>161</v>
      </c>
      <c r="AU249" s="177" t="s">
        <v>88</v>
      </c>
      <c r="AV249" s="13" t="s">
        <v>86</v>
      </c>
      <c r="AW249" s="13" t="s">
        <v>34</v>
      </c>
      <c r="AX249" s="13" t="s">
        <v>78</v>
      </c>
      <c r="AY249" s="177" t="s">
        <v>153</v>
      </c>
    </row>
    <row r="250" spans="1:65" s="14" customFormat="1" ht="10.199999999999999">
      <c r="B250" s="183"/>
      <c r="D250" s="176" t="s">
        <v>161</v>
      </c>
      <c r="E250" s="184" t="s">
        <v>1</v>
      </c>
      <c r="F250" s="185" t="s">
        <v>385</v>
      </c>
      <c r="H250" s="186">
        <v>27.6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161</v>
      </c>
      <c r="AU250" s="184" t="s">
        <v>88</v>
      </c>
      <c r="AV250" s="14" t="s">
        <v>88</v>
      </c>
      <c r="AW250" s="14" t="s">
        <v>34</v>
      </c>
      <c r="AX250" s="14" t="s">
        <v>78</v>
      </c>
      <c r="AY250" s="184" t="s">
        <v>153</v>
      </c>
    </row>
    <row r="251" spans="1:65" s="16" customFormat="1" ht="10.199999999999999">
      <c r="B251" s="202"/>
      <c r="D251" s="176" t="s">
        <v>161</v>
      </c>
      <c r="E251" s="203" t="s">
        <v>1</v>
      </c>
      <c r="F251" s="204" t="s">
        <v>321</v>
      </c>
      <c r="H251" s="205">
        <v>27.6</v>
      </c>
      <c r="I251" s="206"/>
      <c r="L251" s="202"/>
      <c r="M251" s="207"/>
      <c r="N251" s="208"/>
      <c r="O251" s="208"/>
      <c r="P251" s="208"/>
      <c r="Q251" s="208"/>
      <c r="R251" s="208"/>
      <c r="S251" s="208"/>
      <c r="T251" s="209"/>
      <c r="AT251" s="203" t="s">
        <v>161</v>
      </c>
      <c r="AU251" s="203" t="s">
        <v>88</v>
      </c>
      <c r="AV251" s="16" t="s">
        <v>169</v>
      </c>
      <c r="AW251" s="16" t="s">
        <v>34</v>
      </c>
      <c r="AX251" s="16" t="s">
        <v>78</v>
      </c>
      <c r="AY251" s="203" t="s">
        <v>153</v>
      </c>
    </row>
    <row r="252" spans="1:65" s="13" customFormat="1" ht="10.199999999999999">
      <c r="B252" s="175"/>
      <c r="D252" s="176" t="s">
        <v>161</v>
      </c>
      <c r="E252" s="177" t="s">
        <v>1</v>
      </c>
      <c r="F252" s="178" t="s">
        <v>386</v>
      </c>
      <c r="H252" s="177" t="s">
        <v>1</v>
      </c>
      <c r="I252" s="179"/>
      <c r="L252" s="175"/>
      <c r="M252" s="180"/>
      <c r="N252" s="181"/>
      <c r="O252" s="181"/>
      <c r="P252" s="181"/>
      <c r="Q252" s="181"/>
      <c r="R252" s="181"/>
      <c r="S252" s="181"/>
      <c r="T252" s="182"/>
      <c r="AT252" s="177" t="s">
        <v>161</v>
      </c>
      <c r="AU252" s="177" t="s">
        <v>88</v>
      </c>
      <c r="AV252" s="13" t="s">
        <v>86</v>
      </c>
      <c r="AW252" s="13" t="s">
        <v>34</v>
      </c>
      <c r="AX252" s="13" t="s">
        <v>78</v>
      </c>
      <c r="AY252" s="177" t="s">
        <v>153</v>
      </c>
    </row>
    <row r="253" spans="1:65" s="14" customFormat="1" ht="10.199999999999999">
      <c r="B253" s="183"/>
      <c r="D253" s="176" t="s">
        <v>161</v>
      </c>
      <c r="E253" s="184" t="s">
        <v>1</v>
      </c>
      <c r="F253" s="185" t="s">
        <v>387</v>
      </c>
      <c r="H253" s="186">
        <v>33.924999999999997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161</v>
      </c>
      <c r="AU253" s="184" t="s">
        <v>88</v>
      </c>
      <c r="AV253" s="14" t="s">
        <v>88</v>
      </c>
      <c r="AW253" s="14" t="s">
        <v>34</v>
      </c>
      <c r="AX253" s="14" t="s">
        <v>78</v>
      </c>
      <c r="AY253" s="184" t="s">
        <v>153</v>
      </c>
    </row>
    <row r="254" spans="1:65" s="16" customFormat="1" ht="10.199999999999999">
      <c r="B254" s="202"/>
      <c r="D254" s="176" t="s">
        <v>161</v>
      </c>
      <c r="E254" s="203" t="s">
        <v>1</v>
      </c>
      <c r="F254" s="204" t="s">
        <v>321</v>
      </c>
      <c r="H254" s="205">
        <v>33.924999999999997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161</v>
      </c>
      <c r="AU254" s="203" t="s">
        <v>88</v>
      </c>
      <c r="AV254" s="16" t="s">
        <v>169</v>
      </c>
      <c r="AW254" s="16" t="s">
        <v>34</v>
      </c>
      <c r="AX254" s="16" t="s">
        <v>78</v>
      </c>
      <c r="AY254" s="203" t="s">
        <v>153</v>
      </c>
    </row>
    <row r="255" spans="1:65" s="15" customFormat="1" ht="10.199999999999999">
      <c r="B255" s="191"/>
      <c r="D255" s="176" t="s">
        <v>161</v>
      </c>
      <c r="E255" s="192" t="s">
        <v>1</v>
      </c>
      <c r="F255" s="193" t="s">
        <v>165</v>
      </c>
      <c r="H255" s="194">
        <v>61.524999999999999</v>
      </c>
      <c r="I255" s="195"/>
      <c r="L255" s="191"/>
      <c r="M255" s="196"/>
      <c r="N255" s="197"/>
      <c r="O255" s="197"/>
      <c r="P255" s="197"/>
      <c r="Q255" s="197"/>
      <c r="R255" s="197"/>
      <c r="S255" s="197"/>
      <c r="T255" s="198"/>
      <c r="AT255" s="192" t="s">
        <v>161</v>
      </c>
      <c r="AU255" s="192" t="s">
        <v>88</v>
      </c>
      <c r="AV255" s="15" t="s">
        <v>159</v>
      </c>
      <c r="AW255" s="15" t="s">
        <v>34</v>
      </c>
      <c r="AX255" s="15" t="s">
        <v>86</v>
      </c>
      <c r="AY255" s="192" t="s">
        <v>153</v>
      </c>
    </row>
    <row r="256" spans="1:65" s="2" customFormat="1" ht="48" customHeight="1">
      <c r="A256" s="33"/>
      <c r="B256" s="161"/>
      <c r="C256" s="162" t="s">
        <v>229</v>
      </c>
      <c r="D256" s="162" t="s">
        <v>155</v>
      </c>
      <c r="E256" s="163" t="s">
        <v>388</v>
      </c>
      <c r="F256" s="164" t="s">
        <v>389</v>
      </c>
      <c r="G256" s="165" t="s">
        <v>235</v>
      </c>
      <c r="H256" s="166">
        <v>5537.25</v>
      </c>
      <c r="I256" s="167"/>
      <c r="J256" s="168">
        <f>ROUND(I256*H256,2)</f>
        <v>0</v>
      </c>
      <c r="K256" s="164" t="s">
        <v>254</v>
      </c>
      <c r="L256" s="34"/>
      <c r="M256" s="169" t="s">
        <v>1</v>
      </c>
      <c r="N256" s="170" t="s">
        <v>43</v>
      </c>
      <c r="O256" s="59"/>
      <c r="P256" s="171">
        <f>O256*H256</f>
        <v>0</v>
      </c>
      <c r="Q256" s="171">
        <v>0</v>
      </c>
      <c r="R256" s="171">
        <f>Q256*H256</f>
        <v>0</v>
      </c>
      <c r="S256" s="171">
        <v>0</v>
      </c>
      <c r="T256" s="172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159</v>
      </c>
      <c r="AT256" s="173" t="s">
        <v>155</v>
      </c>
      <c r="AU256" s="173" t="s">
        <v>88</v>
      </c>
      <c r="AY256" s="18" t="s">
        <v>153</v>
      </c>
      <c r="BE256" s="174">
        <f>IF(N256="základní",J256,0)</f>
        <v>0</v>
      </c>
      <c r="BF256" s="174">
        <f>IF(N256="snížená",J256,0)</f>
        <v>0</v>
      </c>
      <c r="BG256" s="174">
        <f>IF(N256="zákl. přenesená",J256,0)</f>
        <v>0</v>
      </c>
      <c r="BH256" s="174">
        <f>IF(N256="sníž. přenesená",J256,0)</f>
        <v>0</v>
      </c>
      <c r="BI256" s="174">
        <f>IF(N256="nulová",J256,0)</f>
        <v>0</v>
      </c>
      <c r="BJ256" s="18" t="s">
        <v>86</v>
      </c>
      <c r="BK256" s="174">
        <f>ROUND(I256*H256,2)</f>
        <v>0</v>
      </c>
      <c r="BL256" s="18" t="s">
        <v>159</v>
      </c>
      <c r="BM256" s="173" t="s">
        <v>390</v>
      </c>
    </row>
    <row r="257" spans="1:65" s="13" customFormat="1" ht="10.199999999999999">
      <c r="B257" s="175"/>
      <c r="D257" s="176" t="s">
        <v>161</v>
      </c>
      <c r="E257" s="177" t="s">
        <v>1</v>
      </c>
      <c r="F257" s="178" t="s">
        <v>335</v>
      </c>
      <c r="H257" s="177" t="s">
        <v>1</v>
      </c>
      <c r="I257" s="179"/>
      <c r="L257" s="175"/>
      <c r="M257" s="180"/>
      <c r="N257" s="181"/>
      <c r="O257" s="181"/>
      <c r="P257" s="181"/>
      <c r="Q257" s="181"/>
      <c r="R257" s="181"/>
      <c r="S257" s="181"/>
      <c r="T257" s="182"/>
      <c r="AT257" s="177" t="s">
        <v>161</v>
      </c>
      <c r="AU257" s="177" t="s">
        <v>88</v>
      </c>
      <c r="AV257" s="13" t="s">
        <v>86</v>
      </c>
      <c r="AW257" s="13" t="s">
        <v>34</v>
      </c>
      <c r="AX257" s="13" t="s">
        <v>78</v>
      </c>
      <c r="AY257" s="177" t="s">
        <v>153</v>
      </c>
    </row>
    <row r="258" spans="1:65" s="14" customFormat="1" ht="10.199999999999999">
      <c r="B258" s="183"/>
      <c r="D258" s="176" t="s">
        <v>161</v>
      </c>
      <c r="E258" s="184" t="s">
        <v>1</v>
      </c>
      <c r="F258" s="185" t="s">
        <v>391</v>
      </c>
      <c r="H258" s="186">
        <v>2484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161</v>
      </c>
      <c r="AU258" s="184" t="s">
        <v>88</v>
      </c>
      <c r="AV258" s="14" t="s">
        <v>88</v>
      </c>
      <c r="AW258" s="14" t="s">
        <v>34</v>
      </c>
      <c r="AX258" s="14" t="s">
        <v>78</v>
      </c>
      <c r="AY258" s="184" t="s">
        <v>153</v>
      </c>
    </row>
    <row r="259" spans="1:65" s="16" customFormat="1" ht="10.199999999999999">
      <c r="B259" s="202"/>
      <c r="D259" s="176" t="s">
        <v>161</v>
      </c>
      <c r="E259" s="203" t="s">
        <v>1</v>
      </c>
      <c r="F259" s="204" t="s">
        <v>321</v>
      </c>
      <c r="H259" s="205">
        <v>2484</v>
      </c>
      <c r="I259" s="206"/>
      <c r="L259" s="202"/>
      <c r="M259" s="207"/>
      <c r="N259" s="208"/>
      <c r="O259" s="208"/>
      <c r="P259" s="208"/>
      <c r="Q259" s="208"/>
      <c r="R259" s="208"/>
      <c r="S259" s="208"/>
      <c r="T259" s="209"/>
      <c r="AT259" s="203" t="s">
        <v>161</v>
      </c>
      <c r="AU259" s="203" t="s">
        <v>88</v>
      </c>
      <c r="AV259" s="16" t="s">
        <v>169</v>
      </c>
      <c r="AW259" s="16" t="s">
        <v>34</v>
      </c>
      <c r="AX259" s="16" t="s">
        <v>78</v>
      </c>
      <c r="AY259" s="203" t="s">
        <v>153</v>
      </c>
    </row>
    <row r="260" spans="1:65" s="13" customFormat="1" ht="10.199999999999999">
      <c r="B260" s="175"/>
      <c r="D260" s="176" t="s">
        <v>161</v>
      </c>
      <c r="E260" s="177" t="s">
        <v>1</v>
      </c>
      <c r="F260" s="178" t="s">
        <v>386</v>
      </c>
      <c r="H260" s="177" t="s">
        <v>1</v>
      </c>
      <c r="I260" s="179"/>
      <c r="L260" s="175"/>
      <c r="M260" s="180"/>
      <c r="N260" s="181"/>
      <c r="O260" s="181"/>
      <c r="P260" s="181"/>
      <c r="Q260" s="181"/>
      <c r="R260" s="181"/>
      <c r="S260" s="181"/>
      <c r="T260" s="182"/>
      <c r="AT260" s="177" t="s">
        <v>161</v>
      </c>
      <c r="AU260" s="177" t="s">
        <v>88</v>
      </c>
      <c r="AV260" s="13" t="s">
        <v>86</v>
      </c>
      <c r="AW260" s="13" t="s">
        <v>34</v>
      </c>
      <c r="AX260" s="13" t="s">
        <v>78</v>
      </c>
      <c r="AY260" s="177" t="s">
        <v>153</v>
      </c>
    </row>
    <row r="261" spans="1:65" s="14" customFormat="1" ht="10.199999999999999">
      <c r="B261" s="183"/>
      <c r="D261" s="176" t="s">
        <v>161</v>
      </c>
      <c r="E261" s="184" t="s">
        <v>1</v>
      </c>
      <c r="F261" s="185" t="s">
        <v>392</v>
      </c>
      <c r="H261" s="186">
        <v>3053.25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161</v>
      </c>
      <c r="AU261" s="184" t="s">
        <v>88</v>
      </c>
      <c r="AV261" s="14" t="s">
        <v>88</v>
      </c>
      <c r="AW261" s="14" t="s">
        <v>34</v>
      </c>
      <c r="AX261" s="14" t="s">
        <v>78</v>
      </c>
      <c r="AY261" s="184" t="s">
        <v>153</v>
      </c>
    </row>
    <row r="262" spans="1:65" s="16" customFormat="1" ht="10.199999999999999">
      <c r="B262" s="202"/>
      <c r="D262" s="176" t="s">
        <v>161</v>
      </c>
      <c r="E262" s="203" t="s">
        <v>1</v>
      </c>
      <c r="F262" s="204" t="s">
        <v>321</v>
      </c>
      <c r="H262" s="205">
        <v>3053.25</v>
      </c>
      <c r="I262" s="206"/>
      <c r="L262" s="202"/>
      <c r="M262" s="207"/>
      <c r="N262" s="208"/>
      <c r="O262" s="208"/>
      <c r="P262" s="208"/>
      <c r="Q262" s="208"/>
      <c r="R262" s="208"/>
      <c r="S262" s="208"/>
      <c r="T262" s="209"/>
      <c r="AT262" s="203" t="s">
        <v>161</v>
      </c>
      <c r="AU262" s="203" t="s">
        <v>88</v>
      </c>
      <c r="AV262" s="16" t="s">
        <v>169</v>
      </c>
      <c r="AW262" s="16" t="s">
        <v>34</v>
      </c>
      <c r="AX262" s="16" t="s">
        <v>78</v>
      </c>
      <c r="AY262" s="203" t="s">
        <v>153</v>
      </c>
    </row>
    <row r="263" spans="1:65" s="15" customFormat="1" ht="10.199999999999999">
      <c r="B263" s="191"/>
      <c r="D263" s="176" t="s">
        <v>161</v>
      </c>
      <c r="E263" s="192" t="s">
        <v>1</v>
      </c>
      <c r="F263" s="193" t="s">
        <v>165</v>
      </c>
      <c r="H263" s="194">
        <v>5537.25</v>
      </c>
      <c r="I263" s="195"/>
      <c r="L263" s="191"/>
      <c r="M263" s="196"/>
      <c r="N263" s="197"/>
      <c r="O263" s="197"/>
      <c r="P263" s="197"/>
      <c r="Q263" s="197"/>
      <c r="R263" s="197"/>
      <c r="S263" s="197"/>
      <c r="T263" s="198"/>
      <c r="AT263" s="192" t="s">
        <v>161</v>
      </c>
      <c r="AU263" s="192" t="s">
        <v>88</v>
      </c>
      <c r="AV263" s="15" t="s">
        <v>159</v>
      </c>
      <c r="AW263" s="15" t="s">
        <v>34</v>
      </c>
      <c r="AX263" s="15" t="s">
        <v>86</v>
      </c>
      <c r="AY263" s="192" t="s">
        <v>153</v>
      </c>
    </row>
    <row r="264" spans="1:65" s="2" customFormat="1" ht="48" customHeight="1">
      <c r="A264" s="33"/>
      <c r="B264" s="161"/>
      <c r="C264" s="162" t="s">
        <v>8</v>
      </c>
      <c r="D264" s="162" t="s">
        <v>155</v>
      </c>
      <c r="E264" s="163" t="s">
        <v>393</v>
      </c>
      <c r="F264" s="164" t="s">
        <v>394</v>
      </c>
      <c r="G264" s="165" t="s">
        <v>235</v>
      </c>
      <c r="H264" s="166">
        <v>61.524999999999999</v>
      </c>
      <c r="I264" s="167"/>
      <c r="J264" s="168">
        <f>ROUND(I264*H264,2)</f>
        <v>0</v>
      </c>
      <c r="K264" s="164" t="s">
        <v>254</v>
      </c>
      <c r="L264" s="34"/>
      <c r="M264" s="169" t="s">
        <v>1</v>
      </c>
      <c r="N264" s="170" t="s">
        <v>43</v>
      </c>
      <c r="O264" s="59"/>
      <c r="P264" s="171">
        <f>O264*H264</f>
        <v>0</v>
      </c>
      <c r="Q264" s="171">
        <v>0</v>
      </c>
      <c r="R264" s="171">
        <f>Q264*H264</f>
        <v>0</v>
      </c>
      <c r="S264" s="171">
        <v>0</v>
      </c>
      <c r="T264" s="172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159</v>
      </c>
      <c r="AT264" s="173" t="s">
        <v>155</v>
      </c>
      <c r="AU264" s="173" t="s">
        <v>88</v>
      </c>
      <c r="AY264" s="18" t="s">
        <v>153</v>
      </c>
      <c r="BE264" s="174">
        <f>IF(N264="základní",J264,0)</f>
        <v>0</v>
      </c>
      <c r="BF264" s="174">
        <f>IF(N264="snížená",J264,0)</f>
        <v>0</v>
      </c>
      <c r="BG264" s="174">
        <f>IF(N264="zákl. přenesená",J264,0)</f>
        <v>0</v>
      </c>
      <c r="BH264" s="174">
        <f>IF(N264="sníž. přenesená",J264,0)</f>
        <v>0</v>
      </c>
      <c r="BI264" s="174">
        <f>IF(N264="nulová",J264,0)</f>
        <v>0</v>
      </c>
      <c r="BJ264" s="18" t="s">
        <v>86</v>
      </c>
      <c r="BK264" s="174">
        <f>ROUND(I264*H264,2)</f>
        <v>0</v>
      </c>
      <c r="BL264" s="18" t="s">
        <v>159</v>
      </c>
      <c r="BM264" s="173" t="s">
        <v>395</v>
      </c>
    </row>
    <row r="265" spans="1:65" s="13" customFormat="1" ht="10.199999999999999">
      <c r="B265" s="175"/>
      <c r="D265" s="176" t="s">
        <v>161</v>
      </c>
      <c r="E265" s="177" t="s">
        <v>1</v>
      </c>
      <c r="F265" s="178" t="s">
        <v>335</v>
      </c>
      <c r="H265" s="177" t="s">
        <v>1</v>
      </c>
      <c r="I265" s="179"/>
      <c r="L265" s="175"/>
      <c r="M265" s="180"/>
      <c r="N265" s="181"/>
      <c r="O265" s="181"/>
      <c r="P265" s="181"/>
      <c r="Q265" s="181"/>
      <c r="R265" s="181"/>
      <c r="S265" s="181"/>
      <c r="T265" s="182"/>
      <c r="AT265" s="177" t="s">
        <v>161</v>
      </c>
      <c r="AU265" s="177" t="s">
        <v>88</v>
      </c>
      <c r="AV265" s="13" t="s">
        <v>86</v>
      </c>
      <c r="AW265" s="13" t="s">
        <v>34</v>
      </c>
      <c r="AX265" s="13" t="s">
        <v>78</v>
      </c>
      <c r="AY265" s="177" t="s">
        <v>153</v>
      </c>
    </row>
    <row r="266" spans="1:65" s="14" customFormat="1" ht="10.199999999999999">
      <c r="B266" s="183"/>
      <c r="D266" s="176" t="s">
        <v>161</v>
      </c>
      <c r="E266" s="184" t="s">
        <v>1</v>
      </c>
      <c r="F266" s="185" t="s">
        <v>385</v>
      </c>
      <c r="H266" s="186">
        <v>27.6</v>
      </c>
      <c r="I266" s="187"/>
      <c r="L266" s="183"/>
      <c r="M266" s="188"/>
      <c r="N266" s="189"/>
      <c r="O266" s="189"/>
      <c r="P266" s="189"/>
      <c r="Q266" s="189"/>
      <c r="R266" s="189"/>
      <c r="S266" s="189"/>
      <c r="T266" s="190"/>
      <c r="AT266" s="184" t="s">
        <v>161</v>
      </c>
      <c r="AU266" s="184" t="s">
        <v>88</v>
      </c>
      <c r="AV266" s="14" t="s">
        <v>88</v>
      </c>
      <c r="AW266" s="14" t="s">
        <v>34</v>
      </c>
      <c r="AX266" s="14" t="s">
        <v>78</v>
      </c>
      <c r="AY266" s="184" t="s">
        <v>153</v>
      </c>
    </row>
    <row r="267" spans="1:65" s="16" customFormat="1" ht="10.199999999999999">
      <c r="B267" s="202"/>
      <c r="D267" s="176" t="s">
        <v>161</v>
      </c>
      <c r="E267" s="203" t="s">
        <v>1</v>
      </c>
      <c r="F267" s="204" t="s">
        <v>321</v>
      </c>
      <c r="H267" s="205">
        <v>27.6</v>
      </c>
      <c r="I267" s="206"/>
      <c r="L267" s="202"/>
      <c r="M267" s="207"/>
      <c r="N267" s="208"/>
      <c r="O267" s="208"/>
      <c r="P267" s="208"/>
      <c r="Q267" s="208"/>
      <c r="R267" s="208"/>
      <c r="S267" s="208"/>
      <c r="T267" s="209"/>
      <c r="AT267" s="203" t="s">
        <v>161</v>
      </c>
      <c r="AU267" s="203" t="s">
        <v>88</v>
      </c>
      <c r="AV267" s="16" t="s">
        <v>169</v>
      </c>
      <c r="AW267" s="16" t="s">
        <v>34</v>
      </c>
      <c r="AX267" s="16" t="s">
        <v>78</v>
      </c>
      <c r="AY267" s="203" t="s">
        <v>153</v>
      </c>
    </row>
    <row r="268" spans="1:65" s="13" customFormat="1" ht="10.199999999999999">
      <c r="B268" s="175"/>
      <c r="D268" s="176" t="s">
        <v>161</v>
      </c>
      <c r="E268" s="177" t="s">
        <v>1</v>
      </c>
      <c r="F268" s="178" t="s">
        <v>386</v>
      </c>
      <c r="H268" s="177" t="s">
        <v>1</v>
      </c>
      <c r="I268" s="179"/>
      <c r="L268" s="175"/>
      <c r="M268" s="180"/>
      <c r="N268" s="181"/>
      <c r="O268" s="181"/>
      <c r="P268" s="181"/>
      <c r="Q268" s="181"/>
      <c r="R268" s="181"/>
      <c r="S268" s="181"/>
      <c r="T268" s="182"/>
      <c r="AT268" s="177" t="s">
        <v>161</v>
      </c>
      <c r="AU268" s="177" t="s">
        <v>88</v>
      </c>
      <c r="AV268" s="13" t="s">
        <v>86</v>
      </c>
      <c r="AW268" s="13" t="s">
        <v>34</v>
      </c>
      <c r="AX268" s="13" t="s">
        <v>78</v>
      </c>
      <c r="AY268" s="177" t="s">
        <v>153</v>
      </c>
    </row>
    <row r="269" spans="1:65" s="14" customFormat="1" ht="10.199999999999999">
      <c r="B269" s="183"/>
      <c r="D269" s="176" t="s">
        <v>161</v>
      </c>
      <c r="E269" s="184" t="s">
        <v>1</v>
      </c>
      <c r="F269" s="185" t="s">
        <v>387</v>
      </c>
      <c r="H269" s="186">
        <v>33.924999999999997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161</v>
      </c>
      <c r="AU269" s="184" t="s">
        <v>88</v>
      </c>
      <c r="AV269" s="14" t="s">
        <v>88</v>
      </c>
      <c r="AW269" s="14" t="s">
        <v>34</v>
      </c>
      <c r="AX269" s="14" t="s">
        <v>78</v>
      </c>
      <c r="AY269" s="184" t="s">
        <v>153</v>
      </c>
    </row>
    <row r="270" spans="1:65" s="16" customFormat="1" ht="10.199999999999999">
      <c r="B270" s="202"/>
      <c r="D270" s="176" t="s">
        <v>161</v>
      </c>
      <c r="E270" s="203" t="s">
        <v>1</v>
      </c>
      <c r="F270" s="204" t="s">
        <v>321</v>
      </c>
      <c r="H270" s="205">
        <v>33.924999999999997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161</v>
      </c>
      <c r="AU270" s="203" t="s">
        <v>88</v>
      </c>
      <c r="AV270" s="16" t="s">
        <v>169</v>
      </c>
      <c r="AW270" s="16" t="s">
        <v>34</v>
      </c>
      <c r="AX270" s="16" t="s">
        <v>78</v>
      </c>
      <c r="AY270" s="203" t="s">
        <v>153</v>
      </c>
    </row>
    <row r="271" spans="1:65" s="15" customFormat="1" ht="10.199999999999999">
      <c r="B271" s="191"/>
      <c r="D271" s="176" t="s">
        <v>161</v>
      </c>
      <c r="E271" s="192" t="s">
        <v>1</v>
      </c>
      <c r="F271" s="193" t="s">
        <v>165</v>
      </c>
      <c r="H271" s="194">
        <v>61.524999999999999</v>
      </c>
      <c r="I271" s="195"/>
      <c r="L271" s="191"/>
      <c r="M271" s="196"/>
      <c r="N271" s="197"/>
      <c r="O271" s="197"/>
      <c r="P271" s="197"/>
      <c r="Q271" s="197"/>
      <c r="R271" s="197"/>
      <c r="S271" s="197"/>
      <c r="T271" s="198"/>
      <c r="AT271" s="192" t="s">
        <v>161</v>
      </c>
      <c r="AU271" s="192" t="s">
        <v>88</v>
      </c>
      <c r="AV271" s="15" t="s">
        <v>159</v>
      </c>
      <c r="AW271" s="15" t="s">
        <v>34</v>
      </c>
      <c r="AX271" s="15" t="s">
        <v>86</v>
      </c>
      <c r="AY271" s="192" t="s">
        <v>153</v>
      </c>
    </row>
    <row r="272" spans="1:65" s="2" customFormat="1" ht="24" customHeight="1">
      <c r="A272" s="33"/>
      <c r="B272" s="161"/>
      <c r="C272" s="162" t="s">
        <v>239</v>
      </c>
      <c r="D272" s="162" t="s">
        <v>155</v>
      </c>
      <c r="E272" s="163" t="s">
        <v>396</v>
      </c>
      <c r="F272" s="164" t="s">
        <v>397</v>
      </c>
      <c r="G272" s="165" t="s">
        <v>235</v>
      </c>
      <c r="H272" s="166">
        <v>61.524999999999999</v>
      </c>
      <c r="I272" s="167"/>
      <c r="J272" s="168">
        <f>ROUND(I272*H272,2)</f>
        <v>0</v>
      </c>
      <c r="K272" s="164" t="s">
        <v>254</v>
      </c>
      <c r="L272" s="34"/>
      <c r="M272" s="169" t="s">
        <v>1</v>
      </c>
      <c r="N272" s="170" t="s">
        <v>43</v>
      </c>
      <c r="O272" s="59"/>
      <c r="P272" s="171">
        <f>O272*H272</f>
        <v>0</v>
      </c>
      <c r="Q272" s="171">
        <v>0</v>
      </c>
      <c r="R272" s="171">
        <f>Q272*H272</f>
        <v>0</v>
      </c>
      <c r="S272" s="171">
        <v>0</v>
      </c>
      <c r="T272" s="172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159</v>
      </c>
      <c r="AT272" s="173" t="s">
        <v>155</v>
      </c>
      <c r="AU272" s="173" t="s">
        <v>88</v>
      </c>
      <c r="AY272" s="18" t="s">
        <v>153</v>
      </c>
      <c r="BE272" s="174">
        <f>IF(N272="základní",J272,0)</f>
        <v>0</v>
      </c>
      <c r="BF272" s="174">
        <f>IF(N272="snížená",J272,0)</f>
        <v>0</v>
      </c>
      <c r="BG272" s="174">
        <f>IF(N272="zákl. přenesená",J272,0)</f>
        <v>0</v>
      </c>
      <c r="BH272" s="174">
        <f>IF(N272="sníž. přenesená",J272,0)</f>
        <v>0</v>
      </c>
      <c r="BI272" s="174">
        <f>IF(N272="nulová",J272,0)</f>
        <v>0</v>
      </c>
      <c r="BJ272" s="18" t="s">
        <v>86</v>
      </c>
      <c r="BK272" s="174">
        <f>ROUND(I272*H272,2)</f>
        <v>0</v>
      </c>
      <c r="BL272" s="18" t="s">
        <v>159</v>
      </c>
      <c r="BM272" s="173" t="s">
        <v>398</v>
      </c>
    </row>
    <row r="273" spans="1:65" s="13" customFormat="1" ht="10.199999999999999">
      <c r="B273" s="175"/>
      <c r="D273" s="176" t="s">
        <v>161</v>
      </c>
      <c r="E273" s="177" t="s">
        <v>1</v>
      </c>
      <c r="F273" s="178" t="s">
        <v>335</v>
      </c>
      <c r="H273" s="177" t="s">
        <v>1</v>
      </c>
      <c r="I273" s="179"/>
      <c r="L273" s="175"/>
      <c r="M273" s="180"/>
      <c r="N273" s="181"/>
      <c r="O273" s="181"/>
      <c r="P273" s="181"/>
      <c r="Q273" s="181"/>
      <c r="R273" s="181"/>
      <c r="S273" s="181"/>
      <c r="T273" s="182"/>
      <c r="AT273" s="177" t="s">
        <v>161</v>
      </c>
      <c r="AU273" s="177" t="s">
        <v>88</v>
      </c>
      <c r="AV273" s="13" t="s">
        <v>86</v>
      </c>
      <c r="AW273" s="13" t="s">
        <v>34</v>
      </c>
      <c r="AX273" s="13" t="s">
        <v>78</v>
      </c>
      <c r="AY273" s="177" t="s">
        <v>153</v>
      </c>
    </row>
    <row r="274" spans="1:65" s="14" customFormat="1" ht="10.199999999999999">
      <c r="B274" s="183"/>
      <c r="D274" s="176" t="s">
        <v>161</v>
      </c>
      <c r="E274" s="184" t="s">
        <v>1</v>
      </c>
      <c r="F274" s="185" t="s">
        <v>385</v>
      </c>
      <c r="H274" s="186">
        <v>27.6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161</v>
      </c>
      <c r="AU274" s="184" t="s">
        <v>88</v>
      </c>
      <c r="AV274" s="14" t="s">
        <v>88</v>
      </c>
      <c r="AW274" s="14" t="s">
        <v>34</v>
      </c>
      <c r="AX274" s="14" t="s">
        <v>78</v>
      </c>
      <c r="AY274" s="184" t="s">
        <v>153</v>
      </c>
    </row>
    <row r="275" spans="1:65" s="16" customFormat="1" ht="10.199999999999999">
      <c r="B275" s="202"/>
      <c r="D275" s="176" t="s">
        <v>161</v>
      </c>
      <c r="E275" s="203" t="s">
        <v>1</v>
      </c>
      <c r="F275" s="204" t="s">
        <v>321</v>
      </c>
      <c r="H275" s="205">
        <v>27.6</v>
      </c>
      <c r="I275" s="206"/>
      <c r="L275" s="202"/>
      <c r="M275" s="207"/>
      <c r="N275" s="208"/>
      <c r="O275" s="208"/>
      <c r="P275" s="208"/>
      <c r="Q275" s="208"/>
      <c r="R275" s="208"/>
      <c r="S275" s="208"/>
      <c r="T275" s="209"/>
      <c r="AT275" s="203" t="s">
        <v>161</v>
      </c>
      <c r="AU275" s="203" t="s">
        <v>88</v>
      </c>
      <c r="AV275" s="16" t="s">
        <v>169</v>
      </c>
      <c r="AW275" s="16" t="s">
        <v>34</v>
      </c>
      <c r="AX275" s="16" t="s">
        <v>78</v>
      </c>
      <c r="AY275" s="203" t="s">
        <v>153</v>
      </c>
    </row>
    <row r="276" spans="1:65" s="13" customFormat="1" ht="10.199999999999999">
      <c r="B276" s="175"/>
      <c r="D276" s="176" t="s">
        <v>161</v>
      </c>
      <c r="E276" s="177" t="s">
        <v>1</v>
      </c>
      <c r="F276" s="178" t="s">
        <v>386</v>
      </c>
      <c r="H276" s="177" t="s">
        <v>1</v>
      </c>
      <c r="I276" s="179"/>
      <c r="L276" s="175"/>
      <c r="M276" s="180"/>
      <c r="N276" s="181"/>
      <c r="O276" s="181"/>
      <c r="P276" s="181"/>
      <c r="Q276" s="181"/>
      <c r="R276" s="181"/>
      <c r="S276" s="181"/>
      <c r="T276" s="182"/>
      <c r="AT276" s="177" t="s">
        <v>161</v>
      </c>
      <c r="AU276" s="177" t="s">
        <v>88</v>
      </c>
      <c r="AV276" s="13" t="s">
        <v>86</v>
      </c>
      <c r="AW276" s="13" t="s">
        <v>34</v>
      </c>
      <c r="AX276" s="13" t="s">
        <v>78</v>
      </c>
      <c r="AY276" s="177" t="s">
        <v>153</v>
      </c>
    </row>
    <row r="277" spans="1:65" s="14" customFormat="1" ht="10.199999999999999">
      <c r="B277" s="183"/>
      <c r="D277" s="176" t="s">
        <v>161</v>
      </c>
      <c r="E277" s="184" t="s">
        <v>1</v>
      </c>
      <c r="F277" s="185" t="s">
        <v>387</v>
      </c>
      <c r="H277" s="186">
        <v>33.924999999999997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161</v>
      </c>
      <c r="AU277" s="184" t="s">
        <v>88</v>
      </c>
      <c r="AV277" s="14" t="s">
        <v>88</v>
      </c>
      <c r="AW277" s="14" t="s">
        <v>34</v>
      </c>
      <c r="AX277" s="14" t="s">
        <v>78</v>
      </c>
      <c r="AY277" s="184" t="s">
        <v>153</v>
      </c>
    </row>
    <row r="278" spans="1:65" s="16" customFormat="1" ht="10.199999999999999">
      <c r="B278" s="202"/>
      <c r="D278" s="176" t="s">
        <v>161</v>
      </c>
      <c r="E278" s="203" t="s">
        <v>1</v>
      </c>
      <c r="F278" s="204" t="s">
        <v>321</v>
      </c>
      <c r="H278" s="205">
        <v>33.924999999999997</v>
      </c>
      <c r="I278" s="206"/>
      <c r="L278" s="202"/>
      <c r="M278" s="207"/>
      <c r="N278" s="208"/>
      <c r="O278" s="208"/>
      <c r="P278" s="208"/>
      <c r="Q278" s="208"/>
      <c r="R278" s="208"/>
      <c r="S278" s="208"/>
      <c r="T278" s="209"/>
      <c r="AT278" s="203" t="s">
        <v>161</v>
      </c>
      <c r="AU278" s="203" t="s">
        <v>88</v>
      </c>
      <c r="AV278" s="16" t="s">
        <v>169</v>
      </c>
      <c r="AW278" s="16" t="s">
        <v>34</v>
      </c>
      <c r="AX278" s="16" t="s">
        <v>78</v>
      </c>
      <c r="AY278" s="203" t="s">
        <v>153</v>
      </c>
    </row>
    <row r="279" spans="1:65" s="15" customFormat="1" ht="10.199999999999999">
      <c r="B279" s="191"/>
      <c r="D279" s="176" t="s">
        <v>161</v>
      </c>
      <c r="E279" s="192" t="s">
        <v>1</v>
      </c>
      <c r="F279" s="193" t="s">
        <v>165</v>
      </c>
      <c r="H279" s="194">
        <v>61.524999999999999</v>
      </c>
      <c r="I279" s="195"/>
      <c r="L279" s="191"/>
      <c r="M279" s="196"/>
      <c r="N279" s="197"/>
      <c r="O279" s="197"/>
      <c r="P279" s="197"/>
      <c r="Q279" s="197"/>
      <c r="R279" s="197"/>
      <c r="S279" s="197"/>
      <c r="T279" s="198"/>
      <c r="AT279" s="192" t="s">
        <v>161</v>
      </c>
      <c r="AU279" s="192" t="s">
        <v>88</v>
      </c>
      <c r="AV279" s="15" t="s">
        <v>159</v>
      </c>
      <c r="AW279" s="15" t="s">
        <v>34</v>
      </c>
      <c r="AX279" s="15" t="s">
        <v>86</v>
      </c>
      <c r="AY279" s="192" t="s">
        <v>153</v>
      </c>
    </row>
    <row r="280" spans="1:65" s="2" customFormat="1" ht="24" customHeight="1">
      <c r="A280" s="33"/>
      <c r="B280" s="161"/>
      <c r="C280" s="162" t="s">
        <v>244</v>
      </c>
      <c r="D280" s="162" t="s">
        <v>155</v>
      </c>
      <c r="E280" s="163" t="s">
        <v>399</v>
      </c>
      <c r="F280" s="164" t="s">
        <v>400</v>
      </c>
      <c r="G280" s="165" t="s">
        <v>235</v>
      </c>
      <c r="H280" s="166">
        <v>5537.25</v>
      </c>
      <c r="I280" s="167"/>
      <c r="J280" s="168">
        <f>ROUND(I280*H280,2)</f>
        <v>0</v>
      </c>
      <c r="K280" s="164" t="s">
        <v>254</v>
      </c>
      <c r="L280" s="34"/>
      <c r="M280" s="169" t="s">
        <v>1</v>
      </c>
      <c r="N280" s="170" t="s">
        <v>43</v>
      </c>
      <c r="O280" s="59"/>
      <c r="P280" s="171">
        <f>O280*H280</f>
        <v>0</v>
      </c>
      <c r="Q280" s="171">
        <v>0</v>
      </c>
      <c r="R280" s="171">
        <f>Q280*H280</f>
        <v>0</v>
      </c>
      <c r="S280" s="171">
        <v>0</v>
      </c>
      <c r="T280" s="172">
        <f>S280*H280</f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159</v>
      </c>
      <c r="AT280" s="173" t="s">
        <v>155</v>
      </c>
      <c r="AU280" s="173" t="s">
        <v>88</v>
      </c>
      <c r="AY280" s="18" t="s">
        <v>153</v>
      </c>
      <c r="BE280" s="174">
        <f>IF(N280="základní",J280,0)</f>
        <v>0</v>
      </c>
      <c r="BF280" s="174">
        <f>IF(N280="snížená",J280,0)</f>
        <v>0</v>
      </c>
      <c r="BG280" s="174">
        <f>IF(N280="zákl. přenesená",J280,0)</f>
        <v>0</v>
      </c>
      <c r="BH280" s="174">
        <f>IF(N280="sníž. přenesená",J280,0)</f>
        <v>0</v>
      </c>
      <c r="BI280" s="174">
        <f>IF(N280="nulová",J280,0)</f>
        <v>0</v>
      </c>
      <c r="BJ280" s="18" t="s">
        <v>86</v>
      </c>
      <c r="BK280" s="174">
        <f>ROUND(I280*H280,2)</f>
        <v>0</v>
      </c>
      <c r="BL280" s="18" t="s">
        <v>159</v>
      </c>
      <c r="BM280" s="173" t="s">
        <v>401</v>
      </c>
    </row>
    <row r="281" spans="1:65" s="13" customFormat="1" ht="10.199999999999999">
      <c r="B281" s="175"/>
      <c r="D281" s="176" t="s">
        <v>161</v>
      </c>
      <c r="E281" s="177" t="s">
        <v>1</v>
      </c>
      <c r="F281" s="178" t="s">
        <v>335</v>
      </c>
      <c r="H281" s="177" t="s">
        <v>1</v>
      </c>
      <c r="I281" s="179"/>
      <c r="L281" s="175"/>
      <c r="M281" s="180"/>
      <c r="N281" s="181"/>
      <c r="O281" s="181"/>
      <c r="P281" s="181"/>
      <c r="Q281" s="181"/>
      <c r="R281" s="181"/>
      <c r="S281" s="181"/>
      <c r="T281" s="182"/>
      <c r="AT281" s="177" t="s">
        <v>161</v>
      </c>
      <c r="AU281" s="177" t="s">
        <v>88</v>
      </c>
      <c r="AV281" s="13" t="s">
        <v>86</v>
      </c>
      <c r="AW281" s="13" t="s">
        <v>34</v>
      </c>
      <c r="AX281" s="13" t="s">
        <v>78</v>
      </c>
      <c r="AY281" s="177" t="s">
        <v>153</v>
      </c>
    </row>
    <row r="282" spans="1:65" s="14" customFormat="1" ht="10.199999999999999">
      <c r="B282" s="183"/>
      <c r="D282" s="176" t="s">
        <v>161</v>
      </c>
      <c r="E282" s="184" t="s">
        <v>1</v>
      </c>
      <c r="F282" s="185" t="s">
        <v>391</v>
      </c>
      <c r="H282" s="186">
        <v>2484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161</v>
      </c>
      <c r="AU282" s="184" t="s">
        <v>88</v>
      </c>
      <c r="AV282" s="14" t="s">
        <v>88</v>
      </c>
      <c r="AW282" s="14" t="s">
        <v>34</v>
      </c>
      <c r="AX282" s="14" t="s">
        <v>78</v>
      </c>
      <c r="AY282" s="184" t="s">
        <v>153</v>
      </c>
    </row>
    <row r="283" spans="1:65" s="16" customFormat="1" ht="10.199999999999999">
      <c r="B283" s="202"/>
      <c r="D283" s="176" t="s">
        <v>161</v>
      </c>
      <c r="E283" s="203" t="s">
        <v>1</v>
      </c>
      <c r="F283" s="204" t="s">
        <v>321</v>
      </c>
      <c r="H283" s="205">
        <v>2484</v>
      </c>
      <c r="I283" s="206"/>
      <c r="L283" s="202"/>
      <c r="M283" s="207"/>
      <c r="N283" s="208"/>
      <c r="O283" s="208"/>
      <c r="P283" s="208"/>
      <c r="Q283" s="208"/>
      <c r="R283" s="208"/>
      <c r="S283" s="208"/>
      <c r="T283" s="209"/>
      <c r="AT283" s="203" t="s">
        <v>161</v>
      </c>
      <c r="AU283" s="203" t="s">
        <v>88</v>
      </c>
      <c r="AV283" s="16" t="s">
        <v>169</v>
      </c>
      <c r="AW283" s="16" t="s">
        <v>34</v>
      </c>
      <c r="AX283" s="16" t="s">
        <v>78</v>
      </c>
      <c r="AY283" s="203" t="s">
        <v>153</v>
      </c>
    </row>
    <row r="284" spans="1:65" s="13" customFormat="1" ht="10.199999999999999">
      <c r="B284" s="175"/>
      <c r="D284" s="176" t="s">
        <v>161</v>
      </c>
      <c r="E284" s="177" t="s">
        <v>1</v>
      </c>
      <c r="F284" s="178" t="s">
        <v>386</v>
      </c>
      <c r="H284" s="177" t="s">
        <v>1</v>
      </c>
      <c r="I284" s="179"/>
      <c r="L284" s="175"/>
      <c r="M284" s="180"/>
      <c r="N284" s="181"/>
      <c r="O284" s="181"/>
      <c r="P284" s="181"/>
      <c r="Q284" s="181"/>
      <c r="R284" s="181"/>
      <c r="S284" s="181"/>
      <c r="T284" s="182"/>
      <c r="AT284" s="177" t="s">
        <v>161</v>
      </c>
      <c r="AU284" s="177" t="s">
        <v>88</v>
      </c>
      <c r="AV284" s="13" t="s">
        <v>86</v>
      </c>
      <c r="AW284" s="13" t="s">
        <v>34</v>
      </c>
      <c r="AX284" s="13" t="s">
        <v>78</v>
      </c>
      <c r="AY284" s="177" t="s">
        <v>153</v>
      </c>
    </row>
    <row r="285" spans="1:65" s="14" customFormat="1" ht="10.199999999999999">
      <c r="B285" s="183"/>
      <c r="D285" s="176" t="s">
        <v>161</v>
      </c>
      <c r="E285" s="184" t="s">
        <v>1</v>
      </c>
      <c r="F285" s="185" t="s">
        <v>392</v>
      </c>
      <c r="H285" s="186">
        <v>3053.25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161</v>
      </c>
      <c r="AU285" s="184" t="s">
        <v>88</v>
      </c>
      <c r="AV285" s="14" t="s">
        <v>88</v>
      </c>
      <c r="AW285" s="14" t="s">
        <v>34</v>
      </c>
      <c r="AX285" s="14" t="s">
        <v>78</v>
      </c>
      <c r="AY285" s="184" t="s">
        <v>153</v>
      </c>
    </row>
    <row r="286" spans="1:65" s="16" customFormat="1" ht="10.199999999999999">
      <c r="B286" s="202"/>
      <c r="D286" s="176" t="s">
        <v>161</v>
      </c>
      <c r="E286" s="203" t="s">
        <v>1</v>
      </c>
      <c r="F286" s="204" t="s">
        <v>321</v>
      </c>
      <c r="H286" s="205">
        <v>3053.25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161</v>
      </c>
      <c r="AU286" s="203" t="s">
        <v>88</v>
      </c>
      <c r="AV286" s="16" t="s">
        <v>169</v>
      </c>
      <c r="AW286" s="16" t="s">
        <v>34</v>
      </c>
      <c r="AX286" s="16" t="s">
        <v>78</v>
      </c>
      <c r="AY286" s="203" t="s">
        <v>153</v>
      </c>
    </row>
    <row r="287" spans="1:65" s="15" customFormat="1" ht="10.199999999999999">
      <c r="B287" s="191"/>
      <c r="D287" s="176" t="s">
        <v>161</v>
      </c>
      <c r="E287" s="192" t="s">
        <v>1</v>
      </c>
      <c r="F287" s="193" t="s">
        <v>165</v>
      </c>
      <c r="H287" s="194">
        <v>5537.25</v>
      </c>
      <c r="I287" s="195"/>
      <c r="L287" s="191"/>
      <c r="M287" s="196"/>
      <c r="N287" s="197"/>
      <c r="O287" s="197"/>
      <c r="P287" s="197"/>
      <c r="Q287" s="197"/>
      <c r="R287" s="197"/>
      <c r="S287" s="197"/>
      <c r="T287" s="198"/>
      <c r="AT287" s="192" t="s">
        <v>161</v>
      </c>
      <c r="AU287" s="192" t="s">
        <v>88</v>
      </c>
      <c r="AV287" s="15" t="s">
        <v>159</v>
      </c>
      <c r="AW287" s="15" t="s">
        <v>34</v>
      </c>
      <c r="AX287" s="15" t="s">
        <v>86</v>
      </c>
      <c r="AY287" s="192" t="s">
        <v>153</v>
      </c>
    </row>
    <row r="288" spans="1:65" s="2" customFormat="1" ht="24" customHeight="1">
      <c r="A288" s="33"/>
      <c r="B288" s="161"/>
      <c r="C288" s="162" t="s">
        <v>251</v>
      </c>
      <c r="D288" s="162" t="s">
        <v>155</v>
      </c>
      <c r="E288" s="163" t="s">
        <v>402</v>
      </c>
      <c r="F288" s="164" t="s">
        <v>403</v>
      </c>
      <c r="G288" s="165" t="s">
        <v>235</v>
      </c>
      <c r="H288" s="166">
        <v>61.524999999999999</v>
      </c>
      <c r="I288" s="167"/>
      <c r="J288" s="168">
        <f>ROUND(I288*H288,2)</f>
        <v>0</v>
      </c>
      <c r="K288" s="164" t="s">
        <v>254</v>
      </c>
      <c r="L288" s="34"/>
      <c r="M288" s="169" t="s">
        <v>1</v>
      </c>
      <c r="N288" s="170" t="s">
        <v>43</v>
      </c>
      <c r="O288" s="59"/>
      <c r="P288" s="171">
        <f>O288*H288</f>
        <v>0</v>
      </c>
      <c r="Q288" s="171">
        <v>0</v>
      </c>
      <c r="R288" s="171">
        <f>Q288*H288</f>
        <v>0</v>
      </c>
      <c r="S288" s="171">
        <v>0</v>
      </c>
      <c r="T288" s="172">
        <f>S288*H288</f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159</v>
      </c>
      <c r="AT288" s="173" t="s">
        <v>155</v>
      </c>
      <c r="AU288" s="173" t="s">
        <v>88</v>
      </c>
      <c r="AY288" s="18" t="s">
        <v>153</v>
      </c>
      <c r="BE288" s="174">
        <f>IF(N288="základní",J288,0)</f>
        <v>0</v>
      </c>
      <c r="BF288" s="174">
        <f>IF(N288="snížená",J288,0)</f>
        <v>0</v>
      </c>
      <c r="BG288" s="174">
        <f>IF(N288="zákl. přenesená",J288,0)</f>
        <v>0</v>
      </c>
      <c r="BH288" s="174">
        <f>IF(N288="sníž. přenesená",J288,0)</f>
        <v>0</v>
      </c>
      <c r="BI288" s="174">
        <f>IF(N288="nulová",J288,0)</f>
        <v>0</v>
      </c>
      <c r="BJ288" s="18" t="s">
        <v>86</v>
      </c>
      <c r="BK288" s="174">
        <f>ROUND(I288*H288,2)</f>
        <v>0</v>
      </c>
      <c r="BL288" s="18" t="s">
        <v>159</v>
      </c>
      <c r="BM288" s="173" t="s">
        <v>404</v>
      </c>
    </row>
    <row r="289" spans="1:65" s="13" customFormat="1" ht="10.199999999999999">
      <c r="B289" s="175"/>
      <c r="D289" s="176" t="s">
        <v>161</v>
      </c>
      <c r="E289" s="177" t="s">
        <v>1</v>
      </c>
      <c r="F289" s="178" t="s">
        <v>335</v>
      </c>
      <c r="H289" s="177" t="s">
        <v>1</v>
      </c>
      <c r="I289" s="179"/>
      <c r="L289" s="175"/>
      <c r="M289" s="180"/>
      <c r="N289" s="181"/>
      <c r="O289" s="181"/>
      <c r="P289" s="181"/>
      <c r="Q289" s="181"/>
      <c r="R289" s="181"/>
      <c r="S289" s="181"/>
      <c r="T289" s="182"/>
      <c r="AT289" s="177" t="s">
        <v>161</v>
      </c>
      <c r="AU289" s="177" t="s">
        <v>88</v>
      </c>
      <c r="AV289" s="13" t="s">
        <v>86</v>
      </c>
      <c r="AW289" s="13" t="s">
        <v>34</v>
      </c>
      <c r="AX289" s="13" t="s">
        <v>78</v>
      </c>
      <c r="AY289" s="177" t="s">
        <v>153</v>
      </c>
    </row>
    <row r="290" spans="1:65" s="14" customFormat="1" ht="10.199999999999999">
      <c r="B290" s="183"/>
      <c r="D290" s="176" t="s">
        <v>161</v>
      </c>
      <c r="E290" s="184" t="s">
        <v>1</v>
      </c>
      <c r="F290" s="185" t="s">
        <v>385</v>
      </c>
      <c r="H290" s="186">
        <v>27.6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161</v>
      </c>
      <c r="AU290" s="184" t="s">
        <v>88</v>
      </c>
      <c r="AV290" s="14" t="s">
        <v>88</v>
      </c>
      <c r="AW290" s="14" t="s">
        <v>34</v>
      </c>
      <c r="AX290" s="14" t="s">
        <v>78</v>
      </c>
      <c r="AY290" s="184" t="s">
        <v>153</v>
      </c>
    </row>
    <row r="291" spans="1:65" s="16" customFormat="1" ht="10.199999999999999">
      <c r="B291" s="202"/>
      <c r="D291" s="176" t="s">
        <v>161</v>
      </c>
      <c r="E291" s="203" t="s">
        <v>1</v>
      </c>
      <c r="F291" s="204" t="s">
        <v>321</v>
      </c>
      <c r="H291" s="205">
        <v>27.6</v>
      </c>
      <c r="I291" s="206"/>
      <c r="L291" s="202"/>
      <c r="M291" s="207"/>
      <c r="N291" s="208"/>
      <c r="O291" s="208"/>
      <c r="P291" s="208"/>
      <c r="Q291" s="208"/>
      <c r="R291" s="208"/>
      <c r="S291" s="208"/>
      <c r="T291" s="209"/>
      <c r="AT291" s="203" t="s">
        <v>161</v>
      </c>
      <c r="AU291" s="203" t="s">
        <v>88</v>
      </c>
      <c r="AV291" s="16" t="s">
        <v>169</v>
      </c>
      <c r="AW291" s="16" t="s">
        <v>34</v>
      </c>
      <c r="AX291" s="16" t="s">
        <v>78</v>
      </c>
      <c r="AY291" s="203" t="s">
        <v>153</v>
      </c>
    </row>
    <row r="292" spans="1:65" s="13" customFormat="1" ht="10.199999999999999">
      <c r="B292" s="175"/>
      <c r="D292" s="176" t="s">
        <v>161</v>
      </c>
      <c r="E292" s="177" t="s">
        <v>1</v>
      </c>
      <c r="F292" s="178" t="s">
        <v>386</v>
      </c>
      <c r="H292" s="177" t="s">
        <v>1</v>
      </c>
      <c r="I292" s="179"/>
      <c r="L292" s="175"/>
      <c r="M292" s="180"/>
      <c r="N292" s="181"/>
      <c r="O292" s="181"/>
      <c r="P292" s="181"/>
      <c r="Q292" s="181"/>
      <c r="R292" s="181"/>
      <c r="S292" s="181"/>
      <c r="T292" s="182"/>
      <c r="AT292" s="177" t="s">
        <v>161</v>
      </c>
      <c r="AU292" s="177" t="s">
        <v>88</v>
      </c>
      <c r="AV292" s="13" t="s">
        <v>86</v>
      </c>
      <c r="AW292" s="13" t="s">
        <v>34</v>
      </c>
      <c r="AX292" s="13" t="s">
        <v>78</v>
      </c>
      <c r="AY292" s="177" t="s">
        <v>153</v>
      </c>
    </row>
    <row r="293" spans="1:65" s="14" customFormat="1" ht="10.199999999999999">
      <c r="B293" s="183"/>
      <c r="D293" s="176" t="s">
        <v>161</v>
      </c>
      <c r="E293" s="184" t="s">
        <v>1</v>
      </c>
      <c r="F293" s="185" t="s">
        <v>387</v>
      </c>
      <c r="H293" s="186">
        <v>33.924999999999997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161</v>
      </c>
      <c r="AU293" s="184" t="s">
        <v>88</v>
      </c>
      <c r="AV293" s="14" t="s">
        <v>88</v>
      </c>
      <c r="AW293" s="14" t="s">
        <v>34</v>
      </c>
      <c r="AX293" s="14" t="s">
        <v>78</v>
      </c>
      <c r="AY293" s="184" t="s">
        <v>153</v>
      </c>
    </row>
    <row r="294" spans="1:65" s="16" customFormat="1" ht="10.199999999999999">
      <c r="B294" s="202"/>
      <c r="D294" s="176" t="s">
        <v>161</v>
      </c>
      <c r="E294" s="203" t="s">
        <v>1</v>
      </c>
      <c r="F294" s="204" t="s">
        <v>321</v>
      </c>
      <c r="H294" s="205">
        <v>33.924999999999997</v>
      </c>
      <c r="I294" s="206"/>
      <c r="L294" s="202"/>
      <c r="M294" s="207"/>
      <c r="N294" s="208"/>
      <c r="O294" s="208"/>
      <c r="P294" s="208"/>
      <c r="Q294" s="208"/>
      <c r="R294" s="208"/>
      <c r="S294" s="208"/>
      <c r="T294" s="209"/>
      <c r="AT294" s="203" t="s">
        <v>161</v>
      </c>
      <c r="AU294" s="203" t="s">
        <v>88</v>
      </c>
      <c r="AV294" s="16" t="s">
        <v>169</v>
      </c>
      <c r="AW294" s="16" t="s">
        <v>34</v>
      </c>
      <c r="AX294" s="16" t="s">
        <v>78</v>
      </c>
      <c r="AY294" s="203" t="s">
        <v>153</v>
      </c>
    </row>
    <row r="295" spans="1:65" s="15" customFormat="1" ht="10.199999999999999">
      <c r="B295" s="191"/>
      <c r="D295" s="176" t="s">
        <v>161</v>
      </c>
      <c r="E295" s="192" t="s">
        <v>1</v>
      </c>
      <c r="F295" s="193" t="s">
        <v>165</v>
      </c>
      <c r="H295" s="194">
        <v>61.524999999999999</v>
      </c>
      <c r="I295" s="195"/>
      <c r="L295" s="191"/>
      <c r="M295" s="196"/>
      <c r="N295" s="197"/>
      <c r="O295" s="197"/>
      <c r="P295" s="197"/>
      <c r="Q295" s="197"/>
      <c r="R295" s="197"/>
      <c r="S295" s="197"/>
      <c r="T295" s="198"/>
      <c r="AT295" s="192" t="s">
        <v>161</v>
      </c>
      <c r="AU295" s="192" t="s">
        <v>88</v>
      </c>
      <c r="AV295" s="15" t="s">
        <v>159</v>
      </c>
      <c r="AW295" s="15" t="s">
        <v>34</v>
      </c>
      <c r="AX295" s="15" t="s">
        <v>86</v>
      </c>
      <c r="AY295" s="192" t="s">
        <v>153</v>
      </c>
    </row>
    <row r="296" spans="1:65" s="2" customFormat="1" ht="36" customHeight="1">
      <c r="A296" s="33"/>
      <c r="B296" s="161"/>
      <c r="C296" s="162" t="s">
        <v>256</v>
      </c>
      <c r="D296" s="162" t="s">
        <v>155</v>
      </c>
      <c r="E296" s="163" t="s">
        <v>405</v>
      </c>
      <c r="F296" s="164" t="s">
        <v>406</v>
      </c>
      <c r="G296" s="165" t="s">
        <v>235</v>
      </c>
      <c r="H296" s="166">
        <v>24</v>
      </c>
      <c r="I296" s="167"/>
      <c r="J296" s="168">
        <f>ROUND(I296*H296,2)</f>
        <v>0</v>
      </c>
      <c r="K296" s="164" t="s">
        <v>254</v>
      </c>
      <c r="L296" s="34"/>
      <c r="M296" s="169" t="s">
        <v>1</v>
      </c>
      <c r="N296" s="170" t="s">
        <v>43</v>
      </c>
      <c r="O296" s="59"/>
      <c r="P296" s="171">
        <f>O296*H296</f>
        <v>0</v>
      </c>
      <c r="Q296" s="171">
        <v>2.1000000000000001E-4</v>
      </c>
      <c r="R296" s="171">
        <f>Q296*H296</f>
        <v>5.0400000000000002E-3</v>
      </c>
      <c r="S296" s="171">
        <v>0</v>
      </c>
      <c r="T296" s="172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73" t="s">
        <v>159</v>
      </c>
      <c r="AT296" s="173" t="s">
        <v>155</v>
      </c>
      <c r="AU296" s="173" t="s">
        <v>88</v>
      </c>
      <c r="AY296" s="18" t="s">
        <v>153</v>
      </c>
      <c r="BE296" s="174">
        <f>IF(N296="základní",J296,0)</f>
        <v>0</v>
      </c>
      <c r="BF296" s="174">
        <f>IF(N296="snížená",J296,0)</f>
        <v>0</v>
      </c>
      <c r="BG296" s="174">
        <f>IF(N296="zákl. přenesená",J296,0)</f>
        <v>0</v>
      </c>
      <c r="BH296" s="174">
        <f>IF(N296="sníž. přenesená",J296,0)</f>
        <v>0</v>
      </c>
      <c r="BI296" s="174">
        <f>IF(N296="nulová",J296,0)</f>
        <v>0</v>
      </c>
      <c r="BJ296" s="18" t="s">
        <v>86</v>
      </c>
      <c r="BK296" s="174">
        <f>ROUND(I296*H296,2)</f>
        <v>0</v>
      </c>
      <c r="BL296" s="18" t="s">
        <v>159</v>
      </c>
      <c r="BM296" s="173" t="s">
        <v>407</v>
      </c>
    </row>
    <row r="297" spans="1:65" s="14" customFormat="1" ht="10.199999999999999">
      <c r="B297" s="183"/>
      <c r="D297" s="176" t="s">
        <v>161</v>
      </c>
      <c r="E297" s="184" t="s">
        <v>1</v>
      </c>
      <c r="F297" s="185" t="s">
        <v>408</v>
      </c>
      <c r="H297" s="186">
        <v>7.8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161</v>
      </c>
      <c r="AU297" s="184" t="s">
        <v>88</v>
      </c>
      <c r="AV297" s="14" t="s">
        <v>88</v>
      </c>
      <c r="AW297" s="14" t="s">
        <v>34</v>
      </c>
      <c r="AX297" s="14" t="s">
        <v>78</v>
      </c>
      <c r="AY297" s="184" t="s">
        <v>153</v>
      </c>
    </row>
    <row r="298" spans="1:65" s="14" customFormat="1" ht="10.199999999999999">
      <c r="B298" s="183"/>
      <c r="D298" s="176" t="s">
        <v>161</v>
      </c>
      <c r="E298" s="184" t="s">
        <v>1</v>
      </c>
      <c r="F298" s="185" t="s">
        <v>409</v>
      </c>
      <c r="H298" s="186">
        <v>8.1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161</v>
      </c>
      <c r="AU298" s="184" t="s">
        <v>88</v>
      </c>
      <c r="AV298" s="14" t="s">
        <v>88</v>
      </c>
      <c r="AW298" s="14" t="s">
        <v>34</v>
      </c>
      <c r="AX298" s="14" t="s">
        <v>78</v>
      </c>
      <c r="AY298" s="184" t="s">
        <v>153</v>
      </c>
    </row>
    <row r="299" spans="1:65" s="14" customFormat="1" ht="10.199999999999999">
      <c r="B299" s="183"/>
      <c r="D299" s="176" t="s">
        <v>161</v>
      </c>
      <c r="E299" s="184" t="s">
        <v>1</v>
      </c>
      <c r="F299" s="185" t="s">
        <v>410</v>
      </c>
      <c r="H299" s="186">
        <v>8.1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161</v>
      </c>
      <c r="AU299" s="184" t="s">
        <v>88</v>
      </c>
      <c r="AV299" s="14" t="s">
        <v>88</v>
      </c>
      <c r="AW299" s="14" t="s">
        <v>34</v>
      </c>
      <c r="AX299" s="14" t="s">
        <v>78</v>
      </c>
      <c r="AY299" s="184" t="s">
        <v>153</v>
      </c>
    </row>
    <row r="300" spans="1:65" s="15" customFormat="1" ht="10.199999999999999">
      <c r="B300" s="191"/>
      <c r="D300" s="176" t="s">
        <v>161</v>
      </c>
      <c r="E300" s="192" t="s">
        <v>1</v>
      </c>
      <c r="F300" s="193" t="s">
        <v>165</v>
      </c>
      <c r="H300" s="194">
        <v>24</v>
      </c>
      <c r="I300" s="195"/>
      <c r="L300" s="191"/>
      <c r="M300" s="196"/>
      <c r="N300" s="197"/>
      <c r="O300" s="197"/>
      <c r="P300" s="197"/>
      <c r="Q300" s="197"/>
      <c r="R300" s="197"/>
      <c r="S300" s="197"/>
      <c r="T300" s="198"/>
      <c r="AT300" s="192" t="s">
        <v>161</v>
      </c>
      <c r="AU300" s="192" t="s">
        <v>88</v>
      </c>
      <c r="AV300" s="15" t="s">
        <v>159</v>
      </c>
      <c r="AW300" s="15" t="s">
        <v>34</v>
      </c>
      <c r="AX300" s="15" t="s">
        <v>86</v>
      </c>
      <c r="AY300" s="192" t="s">
        <v>153</v>
      </c>
    </row>
    <row r="301" spans="1:65" s="2" customFormat="1" ht="36" customHeight="1">
      <c r="A301" s="33"/>
      <c r="B301" s="161"/>
      <c r="C301" s="162" t="s">
        <v>260</v>
      </c>
      <c r="D301" s="162" t="s">
        <v>155</v>
      </c>
      <c r="E301" s="163" t="s">
        <v>411</v>
      </c>
      <c r="F301" s="164" t="s">
        <v>412</v>
      </c>
      <c r="G301" s="165" t="s">
        <v>235</v>
      </c>
      <c r="H301" s="166">
        <v>24</v>
      </c>
      <c r="I301" s="167"/>
      <c r="J301" s="168">
        <f>ROUND(I301*H301,2)</f>
        <v>0</v>
      </c>
      <c r="K301" s="164" t="s">
        <v>254</v>
      </c>
      <c r="L301" s="34"/>
      <c r="M301" s="169" t="s">
        <v>1</v>
      </c>
      <c r="N301" s="170" t="s">
        <v>43</v>
      </c>
      <c r="O301" s="59"/>
      <c r="P301" s="171">
        <f>O301*H301</f>
        <v>0</v>
      </c>
      <c r="Q301" s="171">
        <v>4.0000000000000003E-5</v>
      </c>
      <c r="R301" s="171">
        <f>Q301*H301</f>
        <v>9.6000000000000013E-4</v>
      </c>
      <c r="S301" s="171">
        <v>0</v>
      </c>
      <c r="T301" s="172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159</v>
      </c>
      <c r="AT301" s="173" t="s">
        <v>155</v>
      </c>
      <c r="AU301" s="173" t="s">
        <v>88</v>
      </c>
      <c r="AY301" s="18" t="s">
        <v>153</v>
      </c>
      <c r="BE301" s="174">
        <f>IF(N301="základní",J301,0)</f>
        <v>0</v>
      </c>
      <c r="BF301" s="174">
        <f>IF(N301="snížená",J301,0)</f>
        <v>0</v>
      </c>
      <c r="BG301" s="174">
        <f>IF(N301="zákl. přenesená",J301,0)</f>
        <v>0</v>
      </c>
      <c r="BH301" s="174">
        <f>IF(N301="sníž. přenesená",J301,0)</f>
        <v>0</v>
      </c>
      <c r="BI301" s="174">
        <f>IF(N301="nulová",J301,0)</f>
        <v>0</v>
      </c>
      <c r="BJ301" s="18" t="s">
        <v>86</v>
      </c>
      <c r="BK301" s="174">
        <f>ROUND(I301*H301,2)</f>
        <v>0</v>
      </c>
      <c r="BL301" s="18" t="s">
        <v>159</v>
      </c>
      <c r="BM301" s="173" t="s">
        <v>413</v>
      </c>
    </row>
    <row r="302" spans="1:65" s="14" customFormat="1" ht="10.199999999999999">
      <c r="B302" s="183"/>
      <c r="D302" s="176" t="s">
        <v>161</v>
      </c>
      <c r="E302" s="184" t="s">
        <v>1</v>
      </c>
      <c r="F302" s="185" t="s">
        <v>408</v>
      </c>
      <c r="H302" s="186">
        <v>7.8</v>
      </c>
      <c r="I302" s="187"/>
      <c r="L302" s="183"/>
      <c r="M302" s="188"/>
      <c r="N302" s="189"/>
      <c r="O302" s="189"/>
      <c r="P302" s="189"/>
      <c r="Q302" s="189"/>
      <c r="R302" s="189"/>
      <c r="S302" s="189"/>
      <c r="T302" s="190"/>
      <c r="AT302" s="184" t="s">
        <v>161</v>
      </c>
      <c r="AU302" s="184" t="s">
        <v>88</v>
      </c>
      <c r="AV302" s="14" t="s">
        <v>88</v>
      </c>
      <c r="AW302" s="14" t="s">
        <v>34</v>
      </c>
      <c r="AX302" s="14" t="s">
        <v>78</v>
      </c>
      <c r="AY302" s="184" t="s">
        <v>153</v>
      </c>
    </row>
    <row r="303" spans="1:65" s="14" customFormat="1" ht="10.199999999999999">
      <c r="B303" s="183"/>
      <c r="D303" s="176" t="s">
        <v>161</v>
      </c>
      <c r="E303" s="184" t="s">
        <v>1</v>
      </c>
      <c r="F303" s="185" t="s">
        <v>409</v>
      </c>
      <c r="H303" s="186">
        <v>8.1</v>
      </c>
      <c r="I303" s="187"/>
      <c r="L303" s="183"/>
      <c r="M303" s="188"/>
      <c r="N303" s="189"/>
      <c r="O303" s="189"/>
      <c r="P303" s="189"/>
      <c r="Q303" s="189"/>
      <c r="R303" s="189"/>
      <c r="S303" s="189"/>
      <c r="T303" s="190"/>
      <c r="AT303" s="184" t="s">
        <v>161</v>
      </c>
      <c r="AU303" s="184" t="s">
        <v>88</v>
      </c>
      <c r="AV303" s="14" t="s">
        <v>88</v>
      </c>
      <c r="AW303" s="14" t="s">
        <v>34</v>
      </c>
      <c r="AX303" s="14" t="s">
        <v>78</v>
      </c>
      <c r="AY303" s="184" t="s">
        <v>153</v>
      </c>
    </row>
    <row r="304" spans="1:65" s="14" customFormat="1" ht="10.199999999999999">
      <c r="B304" s="183"/>
      <c r="D304" s="176" t="s">
        <v>161</v>
      </c>
      <c r="E304" s="184" t="s">
        <v>1</v>
      </c>
      <c r="F304" s="185" t="s">
        <v>410</v>
      </c>
      <c r="H304" s="186">
        <v>8.1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161</v>
      </c>
      <c r="AU304" s="184" t="s">
        <v>88</v>
      </c>
      <c r="AV304" s="14" t="s">
        <v>88</v>
      </c>
      <c r="AW304" s="14" t="s">
        <v>34</v>
      </c>
      <c r="AX304" s="14" t="s">
        <v>78</v>
      </c>
      <c r="AY304" s="184" t="s">
        <v>153</v>
      </c>
    </row>
    <row r="305" spans="1:65" s="15" customFormat="1" ht="10.199999999999999">
      <c r="B305" s="191"/>
      <c r="D305" s="176" t="s">
        <v>161</v>
      </c>
      <c r="E305" s="192" t="s">
        <v>1</v>
      </c>
      <c r="F305" s="193" t="s">
        <v>165</v>
      </c>
      <c r="H305" s="194">
        <v>24</v>
      </c>
      <c r="I305" s="195"/>
      <c r="L305" s="191"/>
      <c r="M305" s="196"/>
      <c r="N305" s="197"/>
      <c r="O305" s="197"/>
      <c r="P305" s="197"/>
      <c r="Q305" s="197"/>
      <c r="R305" s="197"/>
      <c r="S305" s="197"/>
      <c r="T305" s="198"/>
      <c r="AT305" s="192" t="s">
        <v>161</v>
      </c>
      <c r="AU305" s="192" t="s">
        <v>88</v>
      </c>
      <c r="AV305" s="15" t="s">
        <v>159</v>
      </c>
      <c r="AW305" s="15" t="s">
        <v>34</v>
      </c>
      <c r="AX305" s="15" t="s">
        <v>86</v>
      </c>
      <c r="AY305" s="192" t="s">
        <v>153</v>
      </c>
    </row>
    <row r="306" spans="1:65" s="2" customFormat="1" ht="24" customHeight="1">
      <c r="A306" s="33"/>
      <c r="B306" s="161"/>
      <c r="C306" s="162" t="s">
        <v>7</v>
      </c>
      <c r="D306" s="162" t="s">
        <v>155</v>
      </c>
      <c r="E306" s="163" t="s">
        <v>414</v>
      </c>
      <c r="F306" s="164" t="s">
        <v>415</v>
      </c>
      <c r="G306" s="165" t="s">
        <v>416</v>
      </c>
      <c r="H306" s="166">
        <v>4.4000000000000004</v>
      </c>
      <c r="I306" s="167"/>
      <c r="J306" s="168">
        <f>ROUND(I306*H306,2)</f>
        <v>0</v>
      </c>
      <c r="K306" s="164" t="s">
        <v>254</v>
      </c>
      <c r="L306" s="34"/>
      <c r="M306" s="169" t="s">
        <v>1</v>
      </c>
      <c r="N306" s="170" t="s">
        <v>43</v>
      </c>
      <c r="O306" s="59"/>
      <c r="P306" s="171">
        <f>O306*H306</f>
        <v>0</v>
      </c>
      <c r="Q306" s="171">
        <v>0</v>
      </c>
      <c r="R306" s="171">
        <f>Q306*H306</f>
        <v>0</v>
      </c>
      <c r="S306" s="171">
        <v>7.0000000000000007E-2</v>
      </c>
      <c r="T306" s="172">
        <f>S306*H306</f>
        <v>0.30800000000000005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173" t="s">
        <v>159</v>
      </c>
      <c r="AT306" s="173" t="s">
        <v>155</v>
      </c>
      <c r="AU306" s="173" t="s">
        <v>88</v>
      </c>
      <c r="AY306" s="18" t="s">
        <v>153</v>
      </c>
      <c r="BE306" s="174">
        <f>IF(N306="základní",J306,0)</f>
        <v>0</v>
      </c>
      <c r="BF306" s="174">
        <f>IF(N306="snížená",J306,0)</f>
        <v>0</v>
      </c>
      <c r="BG306" s="174">
        <f>IF(N306="zákl. přenesená",J306,0)</f>
        <v>0</v>
      </c>
      <c r="BH306" s="174">
        <f>IF(N306="sníž. přenesená",J306,0)</f>
        <v>0</v>
      </c>
      <c r="BI306" s="174">
        <f>IF(N306="nulová",J306,0)</f>
        <v>0</v>
      </c>
      <c r="BJ306" s="18" t="s">
        <v>86</v>
      </c>
      <c r="BK306" s="174">
        <f>ROUND(I306*H306,2)</f>
        <v>0</v>
      </c>
      <c r="BL306" s="18" t="s">
        <v>159</v>
      </c>
      <c r="BM306" s="173" t="s">
        <v>417</v>
      </c>
    </row>
    <row r="307" spans="1:65" s="13" customFormat="1" ht="10.199999999999999">
      <c r="B307" s="175"/>
      <c r="D307" s="176" t="s">
        <v>161</v>
      </c>
      <c r="E307" s="177" t="s">
        <v>1</v>
      </c>
      <c r="F307" s="178" t="s">
        <v>418</v>
      </c>
      <c r="H307" s="177" t="s">
        <v>1</v>
      </c>
      <c r="I307" s="179"/>
      <c r="L307" s="175"/>
      <c r="M307" s="180"/>
      <c r="N307" s="181"/>
      <c r="O307" s="181"/>
      <c r="P307" s="181"/>
      <c r="Q307" s="181"/>
      <c r="R307" s="181"/>
      <c r="S307" s="181"/>
      <c r="T307" s="182"/>
      <c r="AT307" s="177" t="s">
        <v>161</v>
      </c>
      <c r="AU307" s="177" t="s">
        <v>88</v>
      </c>
      <c r="AV307" s="13" t="s">
        <v>86</v>
      </c>
      <c r="AW307" s="13" t="s">
        <v>34</v>
      </c>
      <c r="AX307" s="13" t="s">
        <v>78</v>
      </c>
      <c r="AY307" s="177" t="s">
        <v>153</v>
      </c>
    </row>
    <row r="308" spans="1:65" s="14" customFormat="1" ht="10.199999999999999">
      <c r="B308" s="183"/>
      <c r="D308" s="176" t="s">
        <v>161</v>
      </c>
      <c r="E308" s="184" t="s">
        <v>1</v>
      </c>
      <c r="F308" s="185" t="s">
        <v>419</v>
      </c>
      <c r="H308" s="186">
        <v>4.4000000000000004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161</v>
      </c>
      <c r="AU308" s="184" t="s">
        <v>88</v>
      </c>
      <c r="AV308" s="14" t="s">
        <v>88</v>
      </c>
      <c r="AW308" s="14" t="s">
        <v>34</v>
      </c>
      <c r="AX308" s="14" t="s">
        <v>78</v>
      </c>
      <c r="AY308" s="184" t="s">
        <v>153</v>
      </c>
    </row>
    <row r="309" spans="1:65" s="15" customFormat="1" ht="10.199999999999999">
      <c r="B309" s="191"/>
      <c r="D309" s="176" t="s">
        <v>161</v>
      </c>
      <c r="E309" s="192" t="s">
        <v>1</v>
      </c>
      <c r="F309" s="193" t="s">
        <v>165</v>
      </c>
      <c r="H309" s="194">
        <v>4.4000000000000004</v>
      </c>
      <c r="I309" s="195"/>
      <c r="L309" s="191"/>
      <c r="M309" s="196"/>
      <c r="N309" s="197"/>
      <c r="O309" s="197"/>
      <c r="P309" s="197"/>
      <c r="Q309" s="197"/>
      <c r="R309" s="197"/>
      <c r="S309" s="197"/>
      <c r="T309" s="198"/>
      <c r="AT309" s="192" t="s">
        <v>161</v>
      </c>
      <c r="AU309" s="192" t="s">
        <v>88</v>
      </c>
      <c r="AV309" s="15" t="s">
        <v>159</v>
      </c>
      <c r="AW309" s="15" t="s">
        <v>34</v>
      </c>
      <c r="AX309" s="15" t="s">
        <v>86</v>
      </c>
      <c r="AY309" s="192" t="s">
        <v>153</v>
      </c>
    </row>
    <row r="310" spans="1:65" s="2" customFormat="1" ht="36" customHeight="1">
      <c r="A310" s="33"/>
      <c r="B310" s="161"/>
      <c r="C310" s="162" t="s">
        <v>273</v>
      </c>
      <c r="D310" s="162" t="s">
        <v>155</v>
      </c>
      <c r="E310" s="163" t="s">
        <v>240</v>
      </c>
      <c r="F310" s="164" t="s">
        <v>241</v>
      </c>
      <c r="G310" s="165" t="s">
        <v>235</v>
      </c>
      <c r="H310" s="166">
        <v>2.9460000000000002</v>
      </c>
      <c r="I310" s="167"/>
      <c r="J310" s="168">
        <f>ROUND(I310*H310,2)</f>
        <v>0</v>
      </c>
      <c r="K310" s="164" t="s">
        <v>254</v>
      </c>
      <c r="L310" s="34"/>
      <c r="M310" s="169" t="s">
        <v>1</v>
      </c>
      <c r="N310" s="170" t="s">
        <v>43</v>
      </c>
      <c r="O310" s="59"/>
      <c r="P310" s="171">
        <f>O310*H310</f>
        <v>0</v>
      </c>
      <c r="Q310" s="171">
        <v>0</v>
      </c>
      <c r="R310" s="171">
        <f>Q310*H310</f>
        <v>0</v>
      </c>
      <c r="S310" s="171">
        <v>6.2E-2</v>
      </c>
      <c r="T310" s="172">
        <f>S310*H310</f>
        <v>0.18265200000000001</v>
      </c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R310" s="173" t="s">
        <v>159</v>
      </c>
      <c r="AT310" s="173" t="s">
        <v>155</v>
      </c>
      <c r="AU310" s="173" t="s">
        <v>88</v>
      </c>
      <c r="AY310" s="18" t="s">
        <v>153</v>
      </c>
      <c r="BE310" s="174">
        <f>IF(N310="základní",J310,0)</f>
        <v>0</v>
      </c>
      <c r="BF310" s="174">
        <f>IF(N310="snížená",J310,0)</f>
        <v>0</v>
      </c>
      <c r="BG310" s="174">
        <f>IF(N310="zákl. přenesená",J310,0)</f>
        <v>0</v>
      </c>
      <c r="BH310" s="174">
        <f>IF(N310="sníž. přenesená",J310,0)</f>
        <v>0</v>
      </c>
      <c r="BI310" s="174">
        <f>IF(N310="nulová",J310,0)</f>
        <v>0</v>
      </c>
      <c r="BJ310" s="18" t="s">
        <v>86</v>
      </c>
      <c r="BK310" s="174">
        <f>ROUND(I310*H310,2)</f>
        <v>0</v>
      </c>
      <c r="BL310" s="18" t="s">
        <v>159</v>
      </c>
      <c r="BM310" s="173" t="s">
        <v>420</v>
      </c>
    </row>
    <row r="311" spans="1:65" s="13" customFormat="1" ht="10.199999999999999">
      <c r="B311" s="175"/>
      <c r="D311" s="176" t="s">
        <v>161</v>
      </c>
      <c r="E311" s="177" t="s">
        <v>1</v>
      </c>
      <c r="F311" s="178" t="s">
        <v>421</v>
      </c>
      <c r="H311" s="177" t="s">
        <v>1</v>
      </c>
      <c r="I311" s="179"/>
      <c r="L311" s="175"/>
      <c r="M311" s="180"/>
      <c r="N311" s="181"/>
      <c r="O311" s="181"/>
      <c r="P311" s="181"/>
      <c r="Q311" s="181"/>
      <c r="R311" s="181"/>
      <c r="S311" s="181"/>
      <c r="T311" s="182"/>
      <c r="AT311" s="177" t="s">
        <v>161</v>
      </c>
      <c r="AU311" s="177" t="s">
        <v>88</v>
      </c>
      <c r="AV311" s="13" t="s">
        <v>86</v>
      </c>
      <c r="AW311" s="13" t="s">
        <v>34</v>
      </c>
      <c r="AX311" s="13" t="s">
        <v>78</v>
      </c>
      <c r="AY311" s="177" t="s">
        <v>153</v>
      </c>
    </row>
    <row r="312" spans="1:65" s="14" customFormat="1" ht="10.199999999999999">
      <c r="B312" s="183"/>
      <c r="D312" s="176" t="s">
        <v>161</v>
      </c>
      <c r="E312" s="184" t="s">
        <v>1</v>
      </c>
      <c r="F312" s="185" t="s">
        <v>422</v>
      </c>
      <c r="H312" s="186">
        <v>1.8480000000000001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161</v>
      </c>
      <c r="AU312" s="184" t="s">
        <v>88</v>
      </c>
      <c r="AV312" s="14" t="s">
        <v>88</v>
      </c>
      <c r="AW312" s="14" t="s">
        <v>34</v>
      </c>
      <c r="AX312" s="14" t="s">
        <v>78</v>
      </c>
      <c r="AY312" s="184" t="s">
        <v>153</v>
      </c>
    </row>
    <row r="313" spans="1:65" s="14" customFormat="1" ht="10.199999999999999">
      <c r="B313" s="183"/>
      <c r="D313" s="176" t="s">
        <v>161</v>
      </c>
      <c r="E313" s="184" t="s">
        <v>1</v>
      </c>
      <c r="F313" s="185" t="s">
        <v>423</v>
      </c>
      <c r="H313" s="186">
        <v>1.0980000000000001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161</v>
      </c>
      <c r="AU313" s="184" t="s">
        <v>88</v>
      </c>
      <c r="AV313" s="14" t="s">
        <v>88</v>
      </c>
      <c r="AW313" s="14" t="s">
        <v>34</v>
      </c>
      <c r="AX313" s="14" t="s">
        <v>78</v>
      </c>
      <c r="AY313" s="184" t="s">
        <v>153</v>
      </c>
    </row>
    <row r="314" spans="1:65" s="15" customFormat="1" ht="10.199999999999999">
      <c r="B314" s="191"/>
      <c r="D314" s="176" t="s">
        <v>161</v>
      </c>
      <c r="E314" s="192" t="s">
        <v>1</v>
      </c>
      <c r="F314" s="193" t="s">
        <v>165</v>
      </c>
      <c r="H314" s="194">
        <v>2.9460000000000002</v>
      </c>
      <c r="I314" s="195"/>
      <c r="L314" s="191"/>
      <c r="M314" s="196"/>
      <c r="N314" s="197"/>
      <c r="O314" s="197"/>
      <c r="P314" s="197"/>
      <c r="Q314" s="197"/>
      <c r="R314" s="197"/>
      <c r="S314" s="197"/>
      <c r="T314" s="198"/>
      <c r="AT314" s="192" t="s">
        <v>161</v>
      </c>
      <c r="AU314" s="192" t="s">
        <v>88</v>
      </c>
      <c r="AV314" s="15" t="s">
        <v>159</v>
      </c>
      <c r="AW314" s="15" t="s">
        <v>34</v>
      </c>
      <c r="AX314" s="15" t="s">
        <v>86</v>
      </c>
      <c r="AY314" s="192" t="s">
        <v>153</v>
      </c>
    </row>
    <row r="315" spans="1:65" s="2" customFormat="1" ht="48" customHeight="1">
      <c r="A315" s="33"/>
      <c r="B315" s="161"/>
      <c r="C315" s="162" t="s">
        <v>279</v>
      </c>
      <c r="D315" s="162" t="s">
        <v>155</v>
      </c>
      <c r="E315" s="163" t="s">
        <v>424</v>
      </c>
      <c r="F315" s="164" t="s">
        <v>425</v>
      </c>
      <c r="G315" s="165" t="s">
        <v>158</v>
      </c>
      <c r="H315" s="166">
        <v>5.8360000000000003</v>
      </c>
      <c r="I315" s="167"/>
      <c r="J315" s="168">
        <f>ROUND(I315*H315,2)</f>
        <v>0</v>
      </c>
      <c r="K315" s="164" t="s">
        <v>254</v>
      </c>
      <c r="L315" s="34"/>
      <c r="M315" s="169" t="s">
        <v>1</v>
      </c>
      <c r="N315" s="170" t="s">
        <v>43</v>
      </c>
      <c r="O315" s="59"/>
      <c r="P315" s="171">
        <f>O315*H315</f>
        <v>0</v>
      </c>
      <c r="Q315" s="171">
        <v>0</v>
      </c>
      <c r="R315" s="171">
        <f>Q315*H315</f>
        <v>0</v>
      </c>
      <c r="S315" s="171">
        <v>1.8</v>
      </c>
      <c r="T315" s="172">
        <f>S315*H315</f>
        <v>10.504800000000001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159</v>
      </c>
      <c r="AT315" s="173" t="s">
        <v>155</v>
      </c>
      <c r="AU315" s="173" t="s">
        <v>88</v>
      </c>
      <c r="AY315" s="18" t="s">
        <v>153</v>
      </c>
      <c r="BE315" s="174">
        <f>IF(N315="základní",J315,0)</f>
        <v>0</v>
      </c>
      <c r="BF315" s="174">
        <f>IF(N315="snížená",J315,0)</f>
        <v>0</v>
      </c>
      <c r="BG315" s="174">
        <f>IF(N315="zákl. přenesená",J315,0)</f>
        <v>0</v>
      </c>
      <c r="BH315" s="174">
        <f>IF(N315="sníž. přenesená",J315,0)</f>
        <v>0</v>
      </c>
      <c r="BI315" s="174">
        <f>IF(N315="nulová",J315,0)</f>
        <v>0</v>
      </c>
      <c r="BJ315" s="18" t="s">
        <v>86</v>
      </c>
      <c r="BK315" s="174">
        <f>ROUND(I315*H315,2)</f>
        <v>0</v>
      </c>
      <c r="BL315" s="18" t="s">
        <v>159</v>
      </c>
      <c r="BM315" s="173" t="s">
        <v>426</v>
      </c>
    </row>
    <row r="316" spans="1:65" s="14" customFormat="1" ht="10.199999999999999">
      <c r="B316" s="183"/>
      <c r="D316" s="176" t="s">
        <v>161</v>
      </c>
      <c r="E316" s="184" t="s">
        <v>1</v>
      </c>
      <c r="F316" s="185" t="s">
        <v>427</v>
      </c>
      <c r="H316" s="186">
        <v>1.5189999999999999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161</v>
      </c>
      <c r="AU316" s="184" t="s">
        <v>88</v>
      </c>
      <c r="AV316" s="14" t="s">
        <v>88</v>
      </c>
      <c r="AW316" s="14" t="s">
        <v>34</v>
      </c>
      <c r="AX316" s="14" t="s">
        <v>78</v>
      </c>
      <c r="AY316" s="184" t="s">
        <v>153</v>
      </c>
    </row>
    <row r="317" spans="1:65" s="14" customFormat="1" ht="10.199999999999999">
      <c r="B317" s="183"/>
      <c r="D317" s="176" t="s">
        <v>161</v>
      </c>
      <c r="E317" s="184" t="s">
        <v>1</v>
      </c>
      <c r="F317" s="185" t="s">
        <v>428</v>
      </c>
      <c r="H317" s="186">
        <v>0.27300000000000002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161</v>
      </c>
      <c r="AU317" s="184" t="s">
        <v>88</v>
      </c>
      <c r="AV317" s="14" t="s">
        <v>88</v>
      </c>
      <c r="AW317" s="14" t="s">
        <v>34</v>
      </c>
      <c r="AX317" s="14" t="s">
        <v>78</v>
      </c>
      <c r="AY317" s="184" t="s">
        <v>153</v>
      </c>
    </row>
    <row r="318" spans="1:65" s="14" customFormat="1" ht="10.199999999999999">
      <c r="B318" s="183"/>
      <c r="D318" s="176" t="s">
        <v>161</v>
      </c>
      <c r="E318" s="184" t="s">
        <v>1</v>
      </c>
      <c r="F318" s="185" t="s">
        <v>429</v>
      </c>
      <c r="H318" s="186">
        <v>1.921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161</v>
      </c>
      <c r="AU318" s="184" t="s">
        <v>88</v>
      </c>
      <c r="AV318" s="14" t="s">
        <v>88</v>
      </c>
      <c r="AW318" s="14" t="s">
        <v>34</v>
      </c>
      <c r="AX318" s="14" t="s">
        <v>78</v>
      </c>
      <c r="AY318" s="184" t="s">
        <v>153</v>
      </c>
    </row>
    <row r="319" spans="1:65" s="14" customFormat="1" ht="10.199999999999999">
      <c r="B319" s="183"/>
      <c r="D319" s="176" t="s">
        <v>161</v>
      </c>
      <c r="E319" s="184" t="s">
        <v>1</v>
      </c>
      <c r="F319" s="185" t="s">
        <v>430</v>
      </c>
      <c r="H319" s="186">
        <v>0.19800000000000001</v>
      </c>
      <c r="I319" s="187"/>
      <c r="L319" s="183"/>
      <c r="M319" s="188"/>
      <c r="N319" s="189"/>
      <c r="O319" s="189"/>
      <c r="P319" s="189"/>
      <c r="Q319" s="189"/>
      <c r="R319" s="189"/>
      <c r="S319" s="189"/>
      <c r="T319" s="190"/>
      <c r="AT319" s="184" t="s">
        <v>161</v>
      </c>
      <c r="AU319" s="184" t="s">
        <v>88</v>
      </c>
      <c r="AV319" s="14" t="s">
        <v>88</v>
      </c>
      <c r="AW319" s="14" t="s">
        <v>34</v>
      </c>
      <c r="AX319" s="14" t="s">
        <v>78</v>
      </c>
      <c r="AY319" s="184" t="s">
        <v>153</v>
      </c>
    </row>
    <row r="320" spans="1:65" s="14" customFormat="1" ht="10.199999999999999">
      <c r="B320" s="183"/>
      <c r="D320" s="176" t="s">
        <v>161</v>
      </c>
      <c r="E320" s="184" t="s">
        <v>1</v>
      </c>
      <c r="F320" s="185" t="s">
        <v>431</v>
      </c>
      <c r="H320" s="186">
        <v>1.776</v>
      </c>
      <c r="I320" s="187"/>
      <c r="L320" s="183"/>
      <c r="M320" s="188"/>
      <c r="N320" s="189"/>
      <c r="O320" s="189"/>
      <c r="P320" s="189"/>
      <c r="Q320" s="189"/>
      <c r="R320" s="189"/>
      <c r="S320" s="189"/>
      <c r="T320" s="190"/>
      <c r="AT320" s="184" t="s">
        <v>161</v>
      </c>
      <c r="AU320" s="184" t="s">
        <v>88</v>
      </c>
      <c r="AV320" s="14" t="s">
        <v>88</v>
      </c>
      <c r="AW320" s="14" t="s">
        <v>34</v>
      </c>
      <c r="AX320" s="14" t="s">
        <v>78</v>
      </c>
      <c r="AY320" s="184" t="s">
        <v>153</v>
      </c>
    </row>
    <row r="321" spans="1:65" s="14" customFormat="1" ht="10.199999999999999">
      <c r="B321" s="183"/>
      <c r="D321" s="176" t="s">
        <v>161</v>
      </c>
      <c r="E321" s="184" t="s">
        <v>1</v>
      </c>
      <c r="F321" s="185" t="s">
        <v>432</v>
      </c>
      <c r="H321" s="186">
        <v>0.14899999999999999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161</v>
      </c>
      <c r="AU321" s="184" t="s">
        <v>88</v>
      </c>
      <c r="AV321" s="14" t="s">
        <v>88</v>
      </c>
      <c r="AW321" s="14" t="s">
        <v>34</v>
      </c>
      <c r="AX321" s="14" t="s">
        <v>78</v>
      </c>
      <c r="AY321" s="184" t="s">
        <v>153</v>
      </c>
    </row>
    <row r="322" spans="1:65" s="15" customFormat="1" ht="10.199999999999999">
      <c r="B322" s="191"/>
      <c r="D322" s="176" t="s">
        <v>161</v>
      </c>
      <c r="E322" s="192" t="s">
        <v>1</v>
      </c>
      <c r="F322" s="193" t="s">
        <v>165</v>
      </c>
      <c r="H322" s="194">
        <v>5.8360000000000003</v>
      </c>
      <c r="I322" s="195"/>
      <c r="L322" s="191"/>
      <c r="M322" s="196"/>
      <c r="N322" s="197"/>
      <c r="O322" s="197"/>
      <c r="P322" s="197"/>
      <c r="Q322" s="197"/>
      <c r="R322" s="197"/>
      <c r="S322" s="197"/>
      <c r="T322" s="198"/>
      <c r="AT322" s="192" t="s">
        <v>161</v>
      </c>
      <c r="AU322" s="192" t="s">
        <v>88</v>
      </c>
      <c r="AV322" s="15" t="s">
        <v>159</v>
      </c>
      <c r="AW322" s="15" t="s">
        <v>34</v>
      </c>
      <c r="AX322" s="15" t="s">
        <v>86</v>
      </c>
      <c r="AY322" s="192" t="s">
        <v>153</v>
      </c>
    </row>
    <row r="323" spans="1:65" s="2" customFormat="1" ht="24" customHeight="1">
      <c r="A323" s="33"/>
      <c r="B323" s="161"/>
      <c r="C323" s="162" t="s">
        <v>284</v>
      </c>
      <c r="D323" s="162" t="s">
        <v>155</v>
      </c>
      <c r="E323" s="163" t="s">
        <v>433</v>
      </c>
      <c r="F323" s="164" t="s">
        <v>434</v>
      </c>
      <c r="G323" s="165" t="s">
        <v>416</v>
      </c>
      <c r="H323" s="166">
        <v>2.4</v>
      </c>
      <c r="I323" s="167"/>
      <c r="J323" s="168">
        <f>ROUND(I323*H323,2)</f>
        <v>0</v>
      </c>
      <c r="K323" s="164" t="s">
        <v>1</v>
      </c>
      <c r="L323" s="34"/>
      <c r="M323" s="169" t="s">
        <v>1</v>
      </c>
      <c r="N323" s="170" t="s">
        <v>43</v>
      </c>
      <c r="O323" s="59"/>
      <c r="P323" s="171">
        <f>O323*H323</f>
        <v>0</v>
      </c>
      <c r="Q323" s="171">
        <v>0</v>
      </c>
      <c r="R323" s="171">
        <f>Q323*H323</f>
        <v>0</v>
      </c>
      <c r="S323" s="171">
        <v>0.11</v>
      </c>
      <c r="T323" s="172">
        <f>S323*H323</f>
        <v>0.26400000000000001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R323" s="173" t="s">
        <v>159</v>
      </c>
      <c r="AT323" s="173" t="s">
        <v>155</v>
      </c>
      <c r="AU323" s="173" t="s">
        <v>88</v>
      </c>
      <c r="AY323" s="18" t="s">
        <v>153</v>
      </c>
      <c r="BE323" s="174">
        <f>IF(N323="základní",J323,0)</f>
        <v>0</v>
      </c>
      <c r="BF323" s="174">
        <f>IF(N323="snížená",J323,0)</f>
        <v>0</v>
      </c>
      <c r="BG323" s="174">
        <f>IF(N323="zákl. přenesená",J323,0)</f>
        <v>0</v>
      </c>
      <c r="BH323" s="174">
        <f>IF(N323="sníž. přenesená",J323,0)</f>
        <v>0</v>
      </c>
      <c r="BI323" s="174">
        <f>IF(N323="nulová",J323,0)</f>
        <v>0</v>
      </c>
      <c r="BJ323" s="18" t="s">
        <v>86</v>
      </c>
      <c r="BK323" s="174">
        <f>ROUND(I323*H323,2)</f>
        <v>0</v>
      </c>
      <c r="BL323" s="18" t="s">
        <v>159</v>
      </c>
      <c r="BM323" s="173" t="s">
        <v>435</v>
      </c>
    </row>
    <row r="324" spans="1:65" s="13" customFormat="1" ht="10.199999999999999">
      <c r="B324" s="175"/>
      <c r="D324" s="176" t="s">
        <v>161</v>
      </c>
      <c r="E324" s="177" t="s">
        <v>1</v>
      </c>
      <c r="F324" s="178" t="s">
        <v>436</v>
      </c>
      <c r="H324" s="177" t="s">
        <v>1</v>
      </c>
      <c r="I324" s="179"/>
      <c r="L324" s="175"/>
      <c r="M324" s="180"/>
      <c r="N324" s="181"/>
      <c r="O324" s="181"/>
      <c r="P324" s="181"/>
      <c r="Q324" s="181"/>
      <c r="R324" s="181"/>
      <c r="S324" s="181"/>
      <c r="T324" s="182"/>
      <c r="AT324" s="177" t="s">
        <v>161</v>
      </c>
      <c r="AU324" s="177" t="s">
        <v>88</v>
      </c>
      <c r="AV324" s="13" t="s">
        <v>86</v>
      </c>
      <c r="AW324" s="13" t="s">
        <v>34</v>
      </c>
      <c r="AX324" s="13" t="s">
        <v>78</v>
      </c>
      <c r="AY324" s="177" t="s">
        <v>153</v>
      </c>
    </row>
    <row r="325" spans="1:65" s="14" customFormat="1" ht="10.199999999999999">
      <c r="B325" s="183"/>
      <c r="D325" s="176" t="s">
        <v>161</v>
      </c>
      <c r="E325" s="184" t="s">
        <v>1</v>
      </c>
      <c r="F325" s="185" t="s">
        <v>437</v>
      </c>
      <c r="H325" s="186">
        <v>2.4</v>
      </c>
      <c r="I325" s="187"/>
      <c r="L325" s="183"/>
      <c r="M325" s="188"/>
      <c r="N325" s="189"/>
      <c r="O325" s="189"/>
      <c r="P325" s="189"/>
      <c r="Q325" s="189"/>
      <c r="R325" s="189"/>
      <c r="S325" s="189"/>
      <c r="T325" s="190"/>
      <c r="AT325" s="184" t="s">
        <v>161</v>
      </c>
      <c r="AU325" s="184" t="s">
        <v>88</v>
      </c>
      <c r="AV325" s="14" t="s">
        <v>88</v>
      </c>
      <c r="AW325" s="14" t="s">
        <v>34</v>
      </c>
      <c r="AX325" s="14" t="s">
        <v>78</v>
      </c>
      <c r="AY325" s="184" t="s">
        <v>153</v>
      </c>
    </row>
    <row r="326" spans="1:65" s="15" customFormat="1" ht="10.199999999999999">
      <c r="B326" s="191"/>
      <c r="D326" s="176" t="s">
        <v>161</v>
      </c>
      <c r="E326" s="192" t="s">
        <v>1</v>
      </c>
      <c r="F326" s="193" t="s">
        <v>165</v>
      </c>
      <c r="H326" s="194">
        <v>2.4</v>
      </c>
      <c r="I326" s="195"/>
      <c r="L326" s="191"/>
      <c r="M326" s="196"/>
      <c r="N326" s="197"/>
      <c r="O326" s="197"/>
      <c r="P326" s="197"/>
      <c r="Q326" s="197"/>
      <c r="R326" s="197"/>
      <c r="S326" s="197"/>
      <c r="T326" s="198"/>
      <c r="AT326" s="192" t="s">
        <v>161</v>
      </c>
      <c r="AU326" s="192" t="s">
        <v>88</v>
      </c>
      <c r="AV326" s="15" t="s">
        <v>159</v>
      </c>
      <c r="AW326" s="15" t="s">
        <v>34</v>
      </c>
      <c r="AX326" s="15" t="s">
        <v>86</v>
      </c>
      <c r="AY326" s="192" t="s">
        <v>153</v>
      </c>
    </row>
    <row r="327" spans="1:65" s="12" customFormat="1" ht="22.8" customHeight="1">
      <c r="B327" s="148"/>
      <c r="D327" s="149" t="s">
        <v>77</v>
      </c>
      <c r="E327" s="159" t="s">
        <v>249</v>
      </c>
      <c r="F327" s="159" t="s">
        <v>250</v>
      </c>
      <c r="I327" s="151"/>
      <c r="J327" s="160">
        <f>BK327</f>
        <v>0</v>
      </c>
      <c r="L327" s="148"/>
      <c r="M327" s="153"/>
      <c r="N327" s="154"/>
      <c r="O327" s="154"/>
      <c r="P327" s="155">
        <f>SUM(P328:P336)</f>
        <v>0</v>
      </c>
      <c r="Q327" s="154"/>
      <c r="R327" s="155">
        <f>SUM(R328:R336)</f>
        <v>0</v>
      </c>
      <c r="S327" s="154"/>
      <c r="T327" s="156">
        <f>SUM(T328:T336)</f>
        <v>0</v>
      </c>
      <c r="AR327" s="149" t="s">
        <v>86</v>
      </c>
      <c r="AT327" s="157" t="s">
        <v>77</v>
      </c>
      <c r="AU327" s="157" t="s">
        <v>86</v>
      </c>
      <c r="AY327" s="149" t="s">
        <v>153</v>
      </c>
      <c r="BK327" s="158">
        <f>SUM(BK328:BK336)</f>
        <v>0</v>
      </c>
    </row>
    <row r="328" spans="1:65" s="2" customFormat="1" ht="36" customHeight="1">
      <c r="A328" s="33"/>
      <c r="B328" s="161"/>
      <c r="C328" s="162" t="s">
        <v>290</v>
      </c>
      <c r="D328" s="162" t="s">
        <v>155</v>
      </c>
      <c r="E328" s="163" t="s">
        <v>438</v>
      </c>
      <c r="F328" s="164" t="s">
        <v>439</v>
      </c>
      <c r="G328" s="165" t="s">
        <v>189</v>
      </c>
      <c r="H328" s="166">
        <v>13.282</v>
      </c>
      <c r="I328" s="167"/>
      <c r="J328" s="168">
        <f>ROUND(I328*H328,2)</f>
        <v>0</v>
      </c>
      <c r="K328" s="164" t="s">
        <v>254</v>
      </c>
      <c r="L328" s="34"/>
      <c r="M328" s="169" t="s">
        <v>1</v>
      </c>
      <c r="N328" s="170" t="s">
        <v>43</v>
      </c>
      <c r="O328" s="59"/>
      <c r="P328" s="171">
        <f>O328*H328</f>
        <v>0</v>
      </c>
      <c r="Q328" s="171">
        <v>0</v>
      </c>
      <c r="R328" s="171">
        <f>Q328*H328</f>
        <v>0</v>
      </c>
      <c r="S328" s="171">
        <v>0</v>
      </c>
      <c r="T328" s="172">
        <f>S328*H328</f>
        <v>0</v>
      </c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R328" s="173" t="s">
        <v>159</v>
      </c>
      <c r="AT328" s="173" t="s">
        <v>155</v>
      </c>
      <c r="AU328" s="173" t="s">
        <v>88</v>
      </c>
      <c r="AY328" s="18" t="s">
        <v>153</v>
      </c>
      <c r="BE328" s="174">
        <f>IF(N328="základní",J328,0)</f>
        <v>0</v>
      </c>
      <c r="BF328" s="174">
        <f>IF(N328="snížená",J328,0)</f>
        <v>0</v>
      </c>
      <c r="BG328" s="174">
        <f>IF(N328="zákl. přenesená",J328,0)</f>
        <v>0</v>
      </c>
      <c r="BH328" s="174">
        <f>IF(N328="sníž. přenesená",J328,0)</f>
        <v>0</v>
      </c>
      <c r="BI328" s="174">
        <f>IF(N328="nulová",J328,0)</f>
        <v>0</v>
      </c>
      <c r="BJ328" s="18" t="s">
        <v>86</v>
      </c>
      <c r="BK328" s="174">
        <f>ROUND(I328*H328,2)</f>
        <v>0</v>
      </c>
      <c r="BL328" s="18" t="s">
        <v>159</v>
      </c>
      <c r="BM328" s="173" t="s">
        <v>440</v>
      </c>
    </row>
    <row r="329" spans="1:65" s="2" customFormat="1" ht="24" customHeight="1">
      <c r="A329" s="33"/>
      <c r="B329" s="161"/>
      <c r="C329" s="162" t="s">
        <v>296</v>
      </c>
      <c r="D329" s="162" t="s">
        <v>155</v>
      </c>
      <c r="E329" s="163" t="s">
        <v>257</v>
      </c>
      <c r="F329" s="164" t="s">
        <v>441</v>
      </c>
      <c r="G329" s="165" t="s">
        <v>189</v>
      </c>
      <c r="H329" s="166">
        <v>13.282</v>
      </c>
      <c r="I329" s="167"/>
      <c r="J329" s="168">
        <f>ROUND(I329*H329,2)</f>
        <v>0</v>
      </c>
      <c r="K329" s="164" t="s">
        <v>254</v>
      </c>
      <c r="L329" s="34"/>
      <c r="M329" s="169" t="s">
        <v>1</v>
      </c>
      <c r="N329" s="170" t="s">
        <v>43</v>
      </c>
      <c r="O329" s="59"/>
      <c r="P329" s="171">
        <f>O329*H329</f>
        <v>0</v>
      </c>
      <c r="Q329" s="171">
        <v>0</v>
      </c>
      <c r="R329" s="171">
        <f>Q329*H329</f>
        <v>0</v>
      </c>
      <c r="S329" s="171">
        <v>0</v>
      </c>
      <c r="T329" s="172">
        <f>S329*H329</f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173" t="s">
        <v>159</v>
      </c>
      <c r="AT329" s="173" t="s">
        <v>155</v>
      </c>
      <c r="AU329" s="173" t="s">
        <v>88</v>
      </c>
      <c r="AY329" s="18" t="s">
        <v>153</v>
      </c>
      <c r="BE329" s="174">
        <f>IF(N329="základní",J329,0)</f>
        <v>0</v>
      </c>
      <c r="BF329" s="174">
        <f>IF(N329="snížená",J329,0)</f>
        <v>0</v>
      </c>
      <c r="BG329" s="174">
        <f>IF(N329="zákl. přenesená",J329,0)</f>
        <v>0</v>
      </c>
      <c r="BH329" s="174">
        <f>IF(N329="sníž. přenesená",J329,0)</f>
        <v>0</v>
      </c>
      <c r="BI329" s="174">
        <f>IF(N329="nulová",J329,0)</f>
        <v>0</v>
      </c>
      <c r="BJ329" s="18" t="s">
        <v>86</v>
      </c>
      <c r="BK329" s="174">
        <f>ROUND(I329*H329,2)</f>
        <v>0</v>
      </c>
      <c r="BL329" s="18" t="s">
        <v>159</v>
      </c>
      <c r="BM329" s="173" t="s">
        <v>442</v>
      </c>
    </row>
    <row r="330" spans="1:65" s="2" customFormat="1" ht="36" customHeight="1">
      <c r="A330" s="33"/>
      <c r="B330" s="161"/>
      <c r="C330" s="162" t="s">
        <v>302</v>
      </c>
      <c r="D330" s="162" t="s">
        <v>155</v>
      </c>
      <c r="E330" s="163" t="s">
        <v>261</v>
      </c>
      <c r="F330" s="164" t="s">
        <v>443</v>
      </c>
      <c r="G330" s="165" t="s">
        <v>189</v>
      </c>
      <c r="H330" s="166">
        <v>252.358</v>
      </c>
      <c r="I330" s="167"/>
      <c r="J330" s="168">
        <f>ROUND(I330*H330,2)</f>
        <v>0</v>
      </c>
      <c r="K330" s="164" t="s">
        <v>254</v>
      </c>
      <c r="L330" s="34"/>
      <c r="M330" s="169" t="s">
        <v>1</v>
      </c>
      <c r="N330" s="170" t="s">
        <v>43</v>
      </c>
      <c r="O330" s="59"/>
      <c r="P330" s="171">
        <f>O330*H330</f>
        <v>0</v>
      </c>
      <c r="Q330" s="171">
        <v>0</v>
      </c>
      <c r="R330" s="171">
        <f>Q330*H330</f>
        <v>0</v>
      </c>
      <c r="S330" s="171">
        <v>0</v>
      </c>
      <c r="T330" s="172">
        <f>S330*H330</f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159</v>
      </c>
      <c r="AT330" s="173" t="s">
        <v>155</v>
      </c>
      <c r="AU330" s="173" t="s">
        <v>88</v>
      </c>
      <c r="AY330" s="18" t="s">
        <v>153</v>
      </c>
      <c r="BE330" s="174">
        <f>IF(N330="základní",J330,0)</f>
        <v>0</v>
      </c>
      <c r="BF330" s="174">
        <f>IF(N330="snížená",J330,0)</f>
        <v>0</v>
      </c>
      <c r="BG330" s="174">
        <f>IF(N330="zákl. přenesená",J330,0)</f>
        <v>0</v>
      </c>
      <c r="BH330" s="174">
        <f>IF(N330="sníž. přenesená",J330,0)</f>
        <v>0</v>
      </c>
      <c r="BI330" s="174">
        <f>IF(N330="nulová",J330,0)</f>
        <v>0</v>
      </c>
      <c r="BJ330" s="18" t="s">
        <v>86</v>
      </c>
      <c r="BK330" s="174">
        <f>ROUND(I330*H330,2)</f>
        <v>0</v>
      </c>
      <c r="BL330" s="18" t="s">
        <v>159</v>
      </c>
      <c r="BM330" s="173" t="s">
        <v>444</v>
      </c>
    </row>
    <row r="331" spans="1:65" s="13" customFormat="1" ht="10.199999999999999">
      <c r="B331" s="175"/>
      <c r="D331" s="176" t="s">
        <v>161</v>
      </c>
      <c r="E331" s="177" t="s">
        <v>1</v>
      </c>
      <c r="F331" s="178" t="s">
        <v>445</v>
      </c>
      <c r="H331" s="177" t="s">
        <v>1</v>
      </c>
      <c r="I331" s="179"/>
      <c r="L331" s="175"/>
      <c r="M331" s="180"/>
      <c r="N331" s="181"/>
      <c r="O331" s="181"/>
      <c r="P331" s="181"/>
      <c r="Q331" s="181"/>
      <c r="R331" s="181"/>
      <c r="S331" s="181"/>
      <c r="T331" s="182"/>
      <c r="AT331" s="177" t="s">
        <v>161</v>
      </c>
      <c r="AU331" s="177" t="s">
        <v>88</v>
      </c>
      <c r="AV331" s="13" t="s">
        <v>86</v>
      </c>
      <c r="AW331" s="13" t="s">
        <v>34</v>
      </c>
      <c r="AX331" s="13" t="s">
        <v>78</v>
      </c>
      <c r="AY331" s="177" t="s">
        <v>153</v>
      </c>
    </row>
    <row r="332" spans="1:65" s="14" customFormat="1" ht="10.199999999999999">
      <c r="B332" s="183"/>
      <c r="D332" s="176" t="s">
        <v>161</v>
      </c>
      <c r="E332" s="184" t="s">
        <v>1</v>
      </c>
      <c r="F332" s="185" t="s">
        <v>446</v>
      </c>
      <c r="H332" s="186">
        <v>252.358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161</v>
      </c>
      <c r="AU332" s="184" t="s">
        <v>88</v>
      </c>
      <c r="AV332" s="14" t="s">
        <v>88</v>
      </c>
      <c r="AW332" s="14" t="s">
        <v>34</v>
      </c>
      <c r="AX332" s="14" t="s">
        <v>78</v>
      </c>
      <c r="AY332" s="184" t="s">
        <v>153</v>
      </c>
    </row>
    <row r="333" spans="1:65" s="2" customFormat="1" ht="36" customHeight="1">
      <c r="A333" s="33"/>
      <c r="B333" s="161"/>
      <c r="C333" s="162" t="s">
        <v>447</v>
      </c>
      <c r="D333" s="162" t="s">
        <v>155</v>
      </c>
      <c r="E333" s="163" t="s">
        <v>448</v>
      </c>
      <c r="F333" s="164" t="s">
        <v>449</v>
      </c>
      <c r="G333" s="165" t="s">
        <v>189</v>
      </c>
      <c r="H333" s="166">
        <v>10.769</v>
      </c>
      <c r="I333" s="167"/>
      <c r="J333" s="168">
        <f>ROUND(I333*H333,2)</f>
        <v>0</v>
      </c>
      <c r="K333" s="164" t="s">
        <v>254</v>
      </c>
      <c r="L333" s="34"/>
      <c r="M333" s="169" t="s">
        <v>1</v>
      </c>
      <c r="N333" s="170" t="s">
        <v>43</v>
      </c>
      <c r="O333" s="59"/>
      <c r="P333" s="171">
        <f>O333*H333</f>
        <v>0</v>
      </c>
      <c r="Q333" s="171">
        <v>0</v>
      </c>
      <c r="R333" s="171">
        <f>Q333*H333</f>
        <v>0</v>
      </c>
      <c r="S333" s="171">
        <v>0</v>
      </c>
      <c r="T333" s="172">
        <f>S333*H333</f>
        <v>0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R333" s="173" t="s">
        <v>159</v>
      </c>
      <c r="AT333" s="173" t="s">
        <v>155</v>
      </c>
      <c r="AU333" s="173" t="s">
        <v>88</v>
      </c>
      <c r="AY333" s="18" t="s">
        <v>153</v>
      </c>
      <c r="BE333" s="174">
        <f>IF(N333="základní",J333,0)</f>
        <v>0</v>
      </c>
      <c r="BF333" s="174">
        <f>IF(N333="snížená",J333,0)</f>
        <v>0</v>
      </c>
      <c r="BG333" s="174">
        <f>IF(N333="zákl. přenesená",J333,0)</f>
        <v>0</v>
      </c>
      <c r="BH333" s="174">
        <f>IF(N333="sníž. přenesená",J333,0)</f>
        <v>0</v>
      </c>
      <c r="BI333" s="174">
        <f>IF(N333="nulová",J333,0)</f>
        <v>0</v>
      </c>
      <c r="BJ333" s="18" t="s">
        <v>86</v>
      </c>
      <c r="BK333" s="174">
        <f>ROUND(I333*H333,2)</f>
        <v>0</v>
      </c>
      <c r="BL333" s="18" t="s">
        <v>159</v>
      </c>
      <c r="BM333" s="173" t="s">
        <v>450</v>
      </c>
    </row>
    <row r="334" spans="1:65" s="14" customFormat="1" ht="10.199999999999999">
      <c r="B334" s="183"/>
      <c r="D334" s="176" t="s">
        <v>161</v>
      </c>
      <c r="E334" s="184" t="s">
        <v>1</v>
      </c>
      <c r="F334" s="185" t="s">
        <v>451</v>
      </c>
      <c r="H334" s="186">
        <v>10.769</v>
      </c>
      <c r="I334" s="187"/>
      <c r="L334" s="183"/>
      <c r="M334" s="188"/>
      <c r="N334" s="189"/>
      <c r="O334" s="189"/>
      <c r="P334" s="189"/>
      <c r="Q334" s="189"/>
      <c r="R334" s="189"/>
      <c r="S334" s="189"/>
      <c r="T334" s="190"/>
      <c r="AT334" s="184" t="s">
        <v>161</v>
      </c>
      <c r="AU334" s="184" t="s">
        <v>88</v>
      </c>
      <c r="AV334" s="14" t="s">
        <v>88</v>
      </c>
      <c r="AW334" s="14" t="s">
        <v>34</v>
      </c>
      <c r="AX334" s="14" t="s">
        <v>78</v>
      </c>
      <c r="AY334" s="184" t="s">
        <v>153</v>
      </c>
    </row>
    <row r="335" spans="1:65" s="2" customFormat="1" ht="36" customHeight="1">
      <c r="A335" s="33"/>
      <c r="B335" s="161"/>
      <c r="C335" s="162" t="s">
        <v>452</v>
      </c>
      <c r="D335" s="162" t="s">
        <v>155</v>
      </c>
      <c r="E335" s="163" t="s">
        <v>265</v>
      </c>
      <c r="F335" s="164" t="s">
        <v>453</v>
      </c>
      <c r="G335" s="165" t="s">
        <v>189</v>
      </c>
      <c r="H335" s="166">
        <v>2.5129999999999999</v>
      </c>
      <c r="I335" s="167"/>
      <c r="J335" s="168">
        <f>ROUND(I335*H335,2)</f>
        <v>0</v>
      </c>
      <c r="K335" s="164" t="s">
        <v>254</v>
      </c>
      <c r="L335" s="34"/>
      <c r="M335" s="169" t="s">
        <v>1</v>
      </c>
      <c r="N335" s="170" t="s">
        <v>43</v>
      </c>
      <c r="O335" s="59"/>
      <c r="P335" s="171">
        <f>O335*H335</f>
        <v>0</v>
      </c>
      <c r="Q335" s="171">
        <v>0</v>
      </c>
      <c r="R335" s="171">
        <f>Q335*H335</f>
        <v>0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159</v>
      </c>
      <c r="AT335" s="173" t="s">
        <v>155</v>
      </c>
      <c r="AU335" s="173" t="s">
        <v>88</v>
      </c>
      <c r="AY335" s="18" t="s">
        <v>153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86</v>
      </c>
      <c r="BK335" s="174">
        <f>ROUND(I335*H335,2)</f>
        <v>0</v>
      </c>
      <c r="BL335" s="18" t="s">
        <v>159</v>
      </c>
      <c r="BM335" s="173" t="s">
        <v>454</v>
      </c>
    </row>
    <row r="336" spans="1:65" s="14" customFormat="1" ht="10.199999999999999">
      <c r="B336" s="183"/>
      <c r="D336" s="176" t="s">
        <v>161</v>
      </c>
      <c r="E336" s="184" t="s">
        <v>1</v>
      </c>
      <c r="F336" s="185" t="s">
        <v>455</v>
      </c>
      <c r="H336" s="186">
        <v>2.5129999999999999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161</v>
      </c>
      <c r="AU336" s="184" t="s">
        <v>88</v>
      </c>
      <c r="AV336" s="14" t="s">
        <v>88</v>
      </c>
      <c r="AW336" s="14" t="s">
        <v>34</v>
      </c>
      <c r="AX336" s="14" t="s">
        <v>78</v>
      </c>
      <c r="AY336" s="184" t="s">
        <v>153</v>
      </c>
    </row>
    <row r="337" spans="1:65" s="12" customFormat="1" ht="22.8" customHeight="1">
      <c r="B337" s="148"/>
      <c r="D337" s="149" t="s">
        <v>77</v>
      </c>
      <c r="E337" s="159" t="s">
        <v>456</v>
      </c>
      <c r="F337" s="159" t="s">
        <v>457</v>
      </c>
      <c r="I337" s="151"/>
      <c r="J337" s="160">
        <f>BK337</f>
        <v>0</v>
      </c>
      <c r="L337" s="148"/>
      <c r="M337" s="153"/>
      <c r="N337" s="154"/>
      <c r="O337" s="154"/>
      <c r="P337" s="155">
        <f>P338</f>
        <v>0</v>
      </c>
      <c r="Q337" s="154"/>
      <c r="R337" s="155">
        <f>R338</f>
        <v>0</v>
      </c>
      <c r="S337" s="154"/>
      <c r="T337" s="156">
        <f>T338</f>
        <v>0</v>
      </c>
      <c r="AR337" s="149" t="s">
        <v>86</v>
      </c>
      <c r="AT337" s="157" t="s">
        <v>77</v>
      </c>
      <c r="AU337" s="157" t="s">
        <v>86</v>
      </c>
      <c r="AY337" s="149" t="s">
        <v>153</v>
      </c>
      <c r="BK337" s="158">
        <f>BK338</f>
        <v>0</v>
      </c>
    </row>
    <row r="338" spans="1:65" s="2" customFormat="1" ht="48" customHeight="1">
      <c r="A338" s="33"/>
      <c r="B338" s="161"/>
      <c r="C338" s="162" t="s">
        <v>458</v>
      </c>
      <c r="D338" s="162" t="s">
        <v>155</v>
      </c>
      <c r="E338" s="163" t="s">
        <v>459</v>
      </c>
      <c r="F338" s="164" t="s">
        <v>460</v>
      </c>
      <c r="G338" s="165" t="s">
        <v>189</v>
      </c>
      <c r="H338" s="166">
        <v>16.170000000000002</v>
      </c>
      <c r="I338" s="167"/>
      <c r="J338" s="168">
        <f>ROUND(I338*H338,2)</f>
        <v>0</v>
      </c>
      <c r="K338" s="164" t="s">
        <v>254</v>
      </c>
      <c r="L338" s="34"/>
      <c r="M338" s="169" t="s">
        <v>1</v>
      </c>
      <c r="N338" s="170" t="s">
        <v>43</v>
      </c>
      <c r="O338" s="59"/>
      <c r="P338" s="171">
        <f>O338*H338</f>
        <v>0</v>
      </c>
      <c r="Q338" s="171">
        <v>0</v>
      </c>
      <c r="R338" s="171">
        <f>Q338*H338</f>
        <v>0</v>
      </c>
      <c r="S338" s="171">
        <v>0</v>
      </c>
      <c r="T338" s="172">
        <f>S338*H338</f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173" t="s">
        <v>159</v>
      </c>
      <c r="AT338" s="173" t="s">
        <v>155</v>
      </c>
      <c r="AU338" s="173" t="s">
        <v>88</v>
      </c>
      <c r="AY338" s="18" t="s">
        <v>153</v>
      </c>
      <c r="BE338" s="174">
        <f>IF(N338="základní",J338,0)</f>
        <v>0</v>
      </c>
      <c r="BF338" s="174">
        <f>IF(N338="snížená",J338,0)</f>
        <v>0</v>
      </c>
      <c r="BG338" s="174">
        <f>IF(N338="zákl. přenesená",J338,0)</f>
        <v>0</v>
      </c>
      <c r="BH338" s="174">
        <f>IF(N338="sníž. přenesená",J338,0)</f>
        <v>0</v>
      </c>
      <c r="BI338" s="174">
        <f>IF(N338="nulová",J338,0)</f>
        <v>0</v>
      </c>
      <c r="BJ338" s="18" t="s">
        <v>86</v>
      </c>
      <c r="BK338" s="174">
        <f>ROUND(I338*H338,2)</f>
        <v>0</v>
      </c>
      <c r="BL338" s="18" t="s">
        <v>159</v>
      </c>
      <c r="BM338" s="173" t="s">
        <v>461</v>
      </c>
    </row>
    <row r="339" spans="1:65" s="12" customFormat="1" ht="25.95" customHeight="1">
      <c r="B339" s="148"/>
      <c r="D339" s="149" t="s">
        <v>77</v>
      </c>
      <c r="E339" s="150" t="s">
        <v>269</v>
      </c>
      <c r="F339" s="150" t="s">
        <v>270</v>
      </c>
      <c r="I339" s="151"/>
      <c r="J339" s="152">
        <f>BK339</f>
        <v>0</v>
      </c>
      <c r="L339" s="148"/>
      <c r="M339" s="153"/>
      <c r="N339" s="154"/>
      <c r="O339" s="154"/>
      <c r="P339" s="155">
        <f>P340+P343+P349+P353+P357</f>
        <v>0</v>
      </c>
      <c r="Q339" s="154"/>
      <c r="R339" s="155">
        <f>R340+R343+R349+R353+R357</f>
        <v>2.0164720000000001E-2</v>
      </c>
      <c r="S339" s="154"/>
      <c r="T339" s="156">
        <f>T340+T343+T349+T353+T357</f>
        <v>0</v>
      </c>
      <c r="AR339" s="149" t="s">
        <v>88</v>
      </c>
      <c r="AT339" s="157" t="s">
        <v>77</v>
      </c>
      <c r="AU339" s="157" t="s">
        <v>78</v>
      </c>
      <c r="AY339" s="149" t="s">
        <v>153</v>
      </c>
      <c r="BK339" s="158">
        <f>BK340+BK343+BK349+BK353+BK357</f>
        <v>0</v>
      </c>
    </row>
    <row r="340" spans="1:65" s="12" customFormat="1" ht="22.8" customHeight="1">
      <c r="B340" s="148"/>
      <c r="D340" s="149" t="s">
        <v>77</v>
      </c>
      <c r="E340" s="159" t="s">
        <v>277</v>
      </c>
      <c r="F340" s="159" t="s">
        <v>278</v>
      </c>
      <c r="I340" s="151"/>
      <c r="J340" s="160">
        <f>BK340</f>
        <v>0</v>
      </c>
      <c r="L340" s="148"/>
      <c r="M340" s="153"/>
      <c r="N340" s="154"/>
      <c r="O340" s="154"/>
      <c r="P340" s="155">
        <f>SUM(P341:P342)</f>
        <v>0</v>
      </c>
      <c r="Q340" s="154"/>
      <c r="R340" s="155">
        <f>SUM(R341:R342)</f>
        <v>0</v>
      </c>
      <c r="S340" s="154"/>
      <c r="T340" s="156">
        <f>SUM(T341:T342)</f>
        <v>0</v>
      </c>
      <c r="AR340" s="149" t="s">
        <v>88</v>
      </c>
      <c r="AT340" s="157" t="s">
        <v>77</v>
      </c>
      <c r="AU340" s="157" t="s">
        <v>86</v>
      </c>
      <c r="AY340" s="149" t="s">
        <v>153</v>
      </c>
      <c r="BK340" s="158">
        <f>SUM(BK341:BK342)</f>
        <v>0</v>
      </c>
    </row>
    <row r="341" spans="1:65" s="2" customFormat="1" ht="48" customHeight="1">
      <c r="A341" s="33"/>
      <c r="B341" s="161"/>
      <c r="C341" s="162" t="s">
        <v>462</v>
      </c>
      <c r="D341" s="162" t="s">
        <v>155</v>
      </c>
      <c r="E341" s="163" t="s">
        <v>463</v>
      </c>
      <c r="F341" s="164" t="s">
        <v>464</v>
      </c>
      <c r="G341" s="165" t="s">
        <v>465</v>
      </c>
      <c r="H341" s="166">
        <v>1</v>
      </c>
      <c r="I341" s="167"/>
      <c r="J341" s="168">
        <f>ROUND(I341*H341,2)</f>
        <v>0</v>
      </c>
      <c r="K341" s="164" t="s">
        <v>1</v>
      </c>
      <c r="L341" s="34"/>
      <c r="M341" s="169" t="s">
        <v>1</v>
      </c>
      <c r="N341" s="170" t="s">
        <v>43</v>
      </c>
      <c r="O341" s="59"/>
      <c r="P341" s="171">
        <f>O341*H341</f>
        <v>0</v>
      </c>
      <c r="Q341" s="171">
        <v>0</v>
      </c>
      <c r="R341" s="171">
        <f>Q341*H341</f>
        <v>0</v>
      </c>
      <c r="S341" s="171">
        <v>0</v>
      </c>
      <c r="T341" s="172">
        <f>S341*H341</f>
        <v>0</v>
      </c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R341" s="173" t="s">
        <v>239</v>
      </c>
      <c r="AT341" s="173" t="s">
        <v>155</v>
      </c>
      <c r="AU341" s="173" t="s">
        <v>88</v>
      </c>
      <c r="AY341" s="18" t="s">
        <v>153</v>
      </c>
      <c r="BE341" s="174">
        <f>IF(N341="základní",J341,0)</f>
        <v>0</v>
      </c>
      <c r="BF341" s="174">
        <f>IF(N341="snížená",J341,0)</f>
        <v>0</v>
      </c>
      <c r="BG341" s="174">
        <f>IF(N341="zákl. přenesená",J341,0)</f>
        <v>0</v>
      </c>
      <c r="BH341" s="174">
        <f>IF(N341="sníž. přenesená",J341,0)</f>
        <v>0</v>
      </c>
      <c r="BI341" s="174">
        <f>IF(N341="nulová",J341,0)</f>
        <v>0</v>
      </c>
      <c r="BJ341" s="18" t="s">
        <v>86</v>
      </c>
      <c r="BK341" s="174">
        <f>ROUND(I341*H341,2)</f>
        <v>0</v>
      </c>
      <c r="BL341" s="18" t="s">
        <v>239</v>
      </c>
      <c r="BM341" s="173" t="s">
        <v>466</v>
      </c>
    </row>
    <row r="342" spans="1:65" s="2" customFormat="1" ht="36" customHeight="1">
      <c r="A342" s="33"/>
      <c r="B342" s="161"/>
      <c r="C342" s="162" t="s">
        <v>467</v>
      </c>
      <c r="D342" s="162" t="s">
        <v>155</v>
      </c>
      <c r="E342" s="163" t="s">
        <v>468</v>
      </c>
      <c r="F342" s="164" t="s">
        <v>469</v>
      </c>
      <c r="G342" s="165" t="s">
        <v>470</v>
      </c>
      <c r="H342" s="210"/>
      <c r="I342" s="167"/>
      <c r="J342" s="168">
        <f>ROUND(I342*H342,2)</f>
        <v>0</v>
      </c>
      <c r="K342" s="164" t="s">
        <v>254</v>
      </c>
      <c r="L342" s="34"/>
      <c r="M342" s="169" t="s">
        <v>1</v>
      </c>
      <c r="N342" s="170" t="s">
        <v>43</v>
      </c>
      <c r="O342" s="59"/>
      <c r="P342" s="171">
        <f>O342*H342</f>
        <v>0</v>
      </c>
      <c r="Q342" s="171">
        <v>0</v>
      </c>
      <c r="R342" s="171">
        <f>Q342*H342</f>
        <v>0</v>
      </c>
      <c r="S342" s="171">
        <v>0</v>
      </c>
      <c r="T342" s="172">
        <f>S342*H342</f>
        <v>0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R342" s="173" t="s">
        <v>239</v>
      </c>
      <c r="AT342" s="173" t="s">
        <v>155</v>
      </c>
      <c r="AU342" s="173" t="s">
        <v>88</v>
      </c>
      <c r="AY342" s="18" t="s">
        <v>153</v>
      </c>
      <c r="BE342" s="174">
        <f>IF(N342="základní",J342,0)</f>
        <v>0</v>
      </c>
      <c r="BF342" s="174">
        <f>IF(N342="snížená",J342,0)</f>
        <v>0</v>
      </c>
      <c r="BG342" s="174">
        <f>IF(N342="zákl. přenesená",J342,0)</f>
        <v>0</v>
      </c>
      <c r="BH342" s="174">
        <f>IF(N342="sníž. přenesená",J342,0)</f>
        <v>0</v>
      </c>
      <c r="BI342" s="174">
        <f>IF(N342="nulová",J342,0)</f>
        <v>0</v>
      </c>
      <c r="BJ342" s="18" t="s">
        <v>86</v>
      </c>
      <c r="BK342" s="174">
        <f>ROUND(I342*H342,2)</f>
        <v>0</v>
      </c>
      <c r="BL342" s="18" t="s">
        <v>239</v>
      </c>
      <c r="BM342" s="173" t="s">
        <v>471</v>
      </c>
    </row>
    <row r="343" spans="1:65" s="12" customFormat="1" ht="22.8" customHeight="1">
      <c r="B343" s="148"/>
      <c r="D343" s="149" t="s">
        <v>77</v>
      </c>
      <c r="E343" s="159" t="s">
        <v>294</v>
      </c>
      <c r="F343" s="159" t="s">
        <v>295</v>
      </c>
      <c r="I343" s="151"/>
      <c r="J343" s="160">
        <f>BK343</f>
        <v>0</v>
      </c>
      <c r="L343" s="148"/>
      <c r="M343" s="153"/>
      <c r="N343" s="154"/>
      <c r="O343" s="154"/>
      <c r="P343" s="155">
        <f>SUM(P344:P348)</f>
        <v>0</v>
      </c>
      <c r="Q343" s="154"/>
      <c r="R343" s="155">
        <f>SUM(R344:R348)</f>
        <v>0</v>
      </c>
      <c r="S343" s="154"/>
      <c r="T343" s="156">
        <f>SUM(T344:T348)</f>
        <v>0</v>
      </c>
      <c r="AR343" s="149" t="s">
        <v>88</v>
      </c>
      <c r="AT343" s="157" t="s">
        <v>77</v>
      </c>
      <c r="AU343" s="157" t="s">
        <v>86</v>
      </c>
      <c r="AY343" s="149" t="s">
        <v>153</v>
      </c>
      <c r="BK343" s="158">
        <f>SUM(BK344:BK348)</f>
        <v>0</v>
      </c>
    </row>
    <row r="344" spans="1:65" s="2" customFormat="1" ht="48" customHeight="1">
      <c r="A344" s="33"/>
      <c r="B344" s="161"/>
      <c r="C344" s="162" t="s">
        <v>472</v>
      </c>
      <c r="D344" s="162" t="s">
        <v>155</v>
      </c>
      <c r="E344" s="163" t="s">
        <v>473</v>
      </c>
      <c r="F344" s="164" t="s">
        <v>474</v>
      </c>
      <c r="G344" s="165" t="s">
        <v>465</v>
      </c>
      <c r="H344" s="166">
        <v>1</v>
      </c>
      <c r="I344" s="167"/>
      <c r="J344" s="168">
        <f>ROUND(I344*H344,2)</f>
        <v>0</v>
      </c>
      <c r="K344" s="164" t="s">
        <v>1</v>
      </c>
      <c r="L344" s="34"/>
      <c r="M344" s="169" t="s">
        <v>1</v>
      </c>
      <c r="N344" s="170" t="s">
        <v>43</v>
      </c>
      <c r="O344" s="59"/>
      <c r="P344" s="171">
        <f>O344*H344</f>
        <v>0</v>
      </c>
      <c r="Q344" s="171">
        <v>0</v>
      </c>
      <c r="R344" s="171">
        <f>Q344*H344</f>
        <v>0</v>
      </c>
      <c r="S344" s="171">
        <v>0</v>
      </c>
      <c r="T344" s="172">
        <f>S344*H344</f>
        <v>0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R344" s="173" t="s">
        <v>239</v>
      </c>
      <c r="AT344" s="173" t="s">
        <v>155</v>
      </c>
      <c r="AU344" s="173" t="s">
        <v>88</v>
      </c>
      <c r="AY344" s="18" t="s">
        <v>153</v>
      </c>
      <c r="BE344" s="174">
        <f>IF(N344="základní",J344,0)</f>
        <v>0</v>
      </c>
      <c r="BF344" s="174">
        <f>IF(N344="snížená",J344,0)</f>
        <v>0</v>
      </c>
      <c r="BG344" s="174">
        <f>IF(N344="zákl. přenesená",J344,0)</f>
        <v>0</v>
      </c>
      <c r="BH344" s="174">
        <f>IF(N344="sníž. přenesená",J344,0)</f>
        <v>0</v>
      </c>
      <c r="BI344" s="174">
        <f>IF(N344="nulová",J344,0)</f>
        <v>0</v>
      </c>
      <c r="BJ344" s="18" t="s">
        <v>86</v>
      </c>
      <c r="BK344" s="174">
        <f>ROUND(I344*H344,2)</f>
        <v>0</v>
      </c>
      <c r="BL344" s="18" t="s">
        <v>239</v>
      </c>
      <c r="BM344" s="173" t="s">
        <v>475</v>
      </c>
    </row>
    <row r="345" spans="1:65" s="2" customFormat="1" ht="48" customHeight="1">
      <c r="A345" s="33"/>
      <c r="B345" s="161"/>
      <c r="C345" s="162" t="s">
        <v>476</v>
      </c>
      <c r="D345" s="162" t="s">
        <v>155</v>
      </c>
      <c r="E345" s="163" t="s">
        <v>477</v>
      </c>
      <c r="F345" s="164" t="s">
        <v>478</v>
      </c>
      <c r="G345" s="165" t="s">
        <v>479</v>
      </c>
      <c r="H345" s="166">
        <v>2.94</v>
      </c>
      <c r="I345" s="167"/>
      <c r="J345" s="168">
        <f>ROUND(I345*H345,2)</f>
        <v>0</v>
      </c>
      <c r="K345" s="164" t="s">
        <v>1</v>
      </c>
      <c r="L345" s="34"/>
      <c r="M345" s="169" t="s">
        <v>1</v>
      </c>
      <c r="N345" s="170" t="s">
        <v>43</v>
      </c>
      <c r="O345" s="59"/>
      <c r="P345" s="171">
        <f>O345*H345</f>
        <v>0</v>
      </c>
      <c r="Q345" s="171">
        <v>0</v>
      </c>
      <c r="R345" s="171">
        <f>Q345*H345</f>
        <v>0</v>
      </c>
      <c r="S345" s="171">
        <v>0</v>
      </c>
      <c r="T345" s="172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159</v>
      </c>
      <c r="AT345" s="173" t="s">
        <v>155</v>
      </c>
      <c r="AU345" s="173" t="s">
        <v>88</v>
      </c>
      <c r="AY345" s="18" t="s">
        <v>153</v>
      </c>
      <c r="BE345" s="174">
        <f>IF(N345="základní",J345,0)</f>
        <v>0</v>
      </c>
      <c r="BF345" s="174">
        <f>IF(N345="snížená",J345,0)</f>
        <v>0</v>
      </c>
      <c r="BG345" s="174">
        <f>IF(N345="zákl. přenesená",J345,0)</f>
        <v>0</v>
      </c>
      <c r="BH345" s="174">
        <f>IF(N345="sníž. přenesená",J345,0)</f>
        <v>0</v>
      </c>
      <c r="BI345" s="174">
        <f>IF(N345="nulová",J345,0)</f>
        <v>0</v>
      </c>
      <c r="BJ345" s="18" t="s">
        <v>86</v>
      </c>
      <c r="BK345" s="174">
        <f>ROUND(I345*H345,2)</f>
        <v>0</v>
      </c>
      <c r="BL345" s="18" t="s">
        <v>159</v>
      </c>
      <c r="BM345" s="173" t="s">
        <v>480</v>
      </c>
    </row>
    <row r="346" spans="1:65" s="14" customFormat="1" ht="10.199999999999999">
      <c r="B346" s="183"/>
      <c r="D346" s="176" t="s">
        <v>161</v>
      </c>
      <c r="E346" s="184" t="s">
        <v>1</v>
      </c>
      <c r="F346" s="185" t="s">
        <v>481</v>
      </c>
      <c r="H346" s="186">
        <v>2.94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161</v>
      </c>
      <c r="AU346" s="184" t="s">
        <v>88</v>
      </c>
      <c r="AV346" s="14" t="s">
        <v>88</v>
      </c>
      <c r="AW346" s="14" t="s">
        <v>34</v>
      </c>
      <c r="AX346" s="14" t="s">
        <v>78</v>
      </c>
      <c r="AY346" s="184" t="s">
        <v>153</v>
      </c>
    </row>
    <row r="347" spans="1:65" s="15" customFormat="1" ht="10.199999999999999">
      <c r="B347" s="191"/>
      <c r="D347" s="176" t="s">
        <v>161</v>
      </c>
      <c r="E347" s="192" t="s">
        <v>1</v>
      </c>
      <c r="F347" s="193" t="s">
        <v>165</v>
      </c>
      <c r="H347" s="194">
        <v>2.94</v>
      </c>
      <c r="I347" s="195"/>
      <c r="L347" s="191"/>
      <c r="M347" s="196"/>
      <c r="N347" s="197"/>
      <c r="O347" s="197"/>
      <c r="P347" s="197"/>
      <c r="Q347" s="197"/>
      <c r="R347" s="197"/>
      <c r="S347" s="197"/>
      <c r="T347" s="198"/>
      <c r="AT347" s="192" t="s">
        <v>161</v>
      </c>
      <c r="AU347" s="192" t="s">
        <v>88</v>
      </c>
      <c r="AV347" s="15" t="s">
        <v>159</v>
      </c>
      <c r="AW347" s="15" t="s">
        <v>34</v>
      </c>
      <c r="AX347" s="15" t="s">
        <v>86</v>
      </c>
      <c r="AY347" s="192" t="s">
        <v>153</v>
      </c>
    </row>
    <row r="348" spans="1:65" s="2" customFormat="1" ht="36" customHeight="1">
      <c r="A348" s="33"/>
      <c r="B348" s="161"/>
      <c r="C348" s="162" t="s">
        <v>482</v>
      </c>
      <c r="D348" s="162" t="s">
        <v>155</v>
      </c>
      <c r="E348" s="163" t="s">
        <v>483</v>
      </c>
      <c r="F348" s="164" t="s">
        <v>484</v>
      </c>
      <c r="G348" s="165" t="s">
        <v>470</v>
      </c>
      <c r="H348" s="210"/>
      <c r="I348" s="167"/>
      <c r="J348" s="168">
        <f>ROUND(I348*H348,2)</f>
        <v>0</v>
      </c>
      <c r="K348" s="164" t="s">
        <v>254</v>
      </c>
      <c r="L348" s="34"/>
      <c r="M348" s="169" t="s">
        <v>1</v>
      </c>
      <c r="N348" s="170" t="s">
        <v>43</v>
      </c>
      <c r="O348" s="59"/>
      <c r="P348" s="171">
        <f>O348*H348</f>
        <v>0</v>
      </c>
      <c r="Q348" s="171">
        <v>0</v>
      </c>
      <c r="R348" s="171">
        <f>Q348*H348</f>
        <v>0</v>
      </c>
      <c r="S348" s="171">
        <v>0</v>
      </c>
      <c r="T348" s="172">
        <f>S348*H348</f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239</v>
      </c>
      <c r="AT348" s="173" t="s">
        <v>155</v>
      </c>
      <c r="AU348" s="173" t="s">
        <v>88</v>
      </c>
      <c r="AY348" s="18" t="s">
        <v>153</v>
      </c>
      <c r="BE348" s="174">
        <f>IF(N348="základní",J348,0)</f>
        <v>0</v>
      </c>
      <c r="BF348" s="174">
        <f>IF(N348="snížená",J348,0)</f>
        <v>0</v>
      </c>
      <c r="BG348" s="174">
        <f>IF(N348="zákl. přenesená",J348,0)</f>
        <v>0</v>
      </c>
      <c r="BH348" s="174">
        <f>IF(N348="sníž. přenesená",J348,0)</f>
        <v>0</v>
      </c>
      <c r="BI348" s="174">
        <f>IF(N348="nulová",J348,0)</f>
        <v>0</v>
      </c>
      <c r="BJ348" s="18" t="s">
        <v>86</v>
      </c>
      <c r="BK348" s="174">
        <f>ROUND(I348*H348,2)</f>
        <v>0</v>
      </c>
      <c r="BL348" s="18" t="s">
        <v>239</v>
      </c>
      <c r="BM348" s="173" t="s">
        <v>485</v>
      </c>
    </row>
    <row r="349" spans="1:65" s="12" customFormat="1" ht="22.8" customHeight="1">
      <c r="B349" s="148"/>
      <c r="D349" s="149" t="s">
        <v>77</v>
      </c>
      <c r="E349" s="159" t="s">
        <v>486</v>
      </c>
      <c r="F349" s="159" t="s">
        <v>487</v>
      </c>
      <c r="I349" s="151"/>
      <c r="J349" s="160">
        <f>BK349</f>
        <v>0</v>
      </c>
      <c r="L349" s="148"/>
      <c r="M349" s="153"/>
      <c r="N349" s="154"/>
      <c r="O349" s="154"/>
      <c r="P349" s="155">
        <f>SUM(P350:P352)</f>
        <v>0</v>
      </c>
      <c r="Q349" s="154"/>
      <c r="R349" s="155">
        <f>SUM(R350:R352)</f>
        <v>0</v>
      </c>
      <c r="S349" s="154"/>
      <c r="T349" s="156">
        <f>SUM(T350:T352)</f>
        <v>0</v>
      </c>
      <c r="AR349" s="149" t="s">
        <v>88</v>
      </c>
      <c r="AT349" s="157" t="s">
        <v>77</v>
      </c>
      <c r="AU349" s="157" t="s">
        <v>86</v>
      </c>
      <c r="AY349" s="149" t="s">
        <v>153</v>
      </c>
      <c r="BK349" s="158">
        <f>SUM(BK350:BK352)</f>
        <v>0</v>
      </c>
    </row>
    <row r="350" spans="1:65" s="2" customFormat="1" ht="48" customHeight="1">
      <c r="A350" s="33"/>
      <c r="B350" s="161"/>
      <c r="C350" s="162" t="s">
        <v>488</v>
      </c>
      <c r="D350" s="162" t="s">
        <v>155</v>
      </c>
      <c r="E350" s="163" t="s">
        <v>489</v>
      </c>
      <c r="F350" s="164" t="s">
        <v>490</v>
      </c>
      <c r="G350" s="165" t="s">
        <v>465</v>
      </c>
      <c r="H350" s="166">
        <v>2</v>
      </c>
      <c r="I350" s="167"/>
      <c r="J350" s="168">
        <f>ROUND(I350*H350,2)</f>
        <v>0</v>
      </c>
      <c r="K350" s="164" t="s">
        <v>1</v>
      </c>
      <c r="L350" s="34"/>
      <c r="M350" s="169" t="s">
        <v>1</v>
      </c>
      <c r="N350" s="170" t="s">
        <v>43</v>
      </c>
      <c r="O350" s="59"/>
      <c r="P350" s="171">
        <f>O350*H350</f>
        <v>0</v>
      </c>
      <c r="Q350" s="171">
        <v>0</v>
      </c>
      <c r="R350" s="171">
        <f>Q350*H350</f>
        <v>0</v>
      </c>
      <c r="S350" s="171">
        <v>0</v>
      </c>
      <c r="T350" s="172">
        <f>S350*H350</f>
        <v>0</v>
      </c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R350" s="173" t="s">
        <v>239</v>
      </c>
      <c r="AT350" s="173" t="s">
        <v>155</v>
      </c>
      <c r="AU350" s="173" t="s">
        <v>88</v>
      </c>
      <c r="AY350" s="18" t="s">
        <v>153</v>
      </c>
      <c r="BE350" s="174">
        <f>IF(N350="základní",J350,0)</f>
        <v>0</v>
      </c>
      <c r="BF350" s="174">
        <f>IF(N350="snížená",J350,0)</f>
        <v>0</v>
      </c>
      <c r="BG350" s="174">
        <f>IF(N350="zákl. přenesená",J350,0)</f>
        <v>0</v>
      </c>
      <c r="BH350" s="174">
        <f>IF(N350="sníž. přenesená",J350,0)</f>
        <v>0</v>
      </c>
      <c r="BI350" s="174">
        <f>IF(N350="nulová",J350,0)</f>
        <v>0</v>
      </c>
      <c r="BJ350" s="18" t="s">
        <v>86</v>
      </c>
      <c r="BK350" s="174">
        <f>ROUND(I350*H350,2)</f>
        <v>0</v>
      </c>
      <c r="BL350" s="18" t="s">
        <v>239</v>
      </c>
      <c r="BM350" s="173" t="s">
        <v>491</v>
      </c>
    </row>
    <row r="351" spans="1:65" s="2" customFormat="1" ht="48" customHeight="1">
      <c r="A351" s="33"/>
      <c r="B351" s="161"/>
      <c r="C351" s="162" t="s">
        <v>492</v>
      </c>
      <c r="D351" s="162" t="s">
        <v>155</v>
      </c>
      <c r="E351" s="163" t="s">
        <v>493</v>
      </c>
      <c r="F351" s="164" t="s">
        <v>494</v>
      </c>
      <c r="G351" s="165" t="s">
        <v>465</v>
      </c>
      <c r="H351" s="166">
        <v>1</v>
      </c>
      <c r="I351" s="167"/>
      <c r="J351" s="168">
        <f>ROUND(I351*H351,2)</f>
        <v>0</v>
      </c>
      <c r="K351" s="164" t="s">
        <v>1</v>
      </c>
      <c r="L351" s="34"/>
      <c r="M351" s="169" t="s">
        <v>1</v>
      </c>
      <c r="N351" s="170" t="s">
        <v>43</v>
      </c>
      <c r="O351" s="59"/>
      <c r="P351" s="171">
        <f>O351*H351</f>
        <v>0</v>
      </c>
      <c r="Q351" s="171">
        <v>0</v>
      </c>
      <c r="R351" s="171">
        <f>Q351*H351</f>
        <v>0</v>
      </c>
      <c r="S351" s="171">
        <v>0</v>
      </c>
      <c r="T351" s="172">
        <f>S351*H351</f>
        <v>0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R351" s="173" t="s">
        <v>239</v>
      </c>
      <c r="AT351" s="173" t="s">
        <v>155</v>
      </c>
      <c r="AU351" s="173" t="s">
        <v>88</v>
      </c>
      <c r="AY351" s="18" t="s">
        <v>153</v>
      </c>
      <c r="BE351" s="174">
        <f>IF(N351="základní",J351,0)</f>
        <v>0</v>
      </c>
      <c r="BF351" s="174">
        <f>IF(N351="snížená",J351,0)</f>
        <v>0</v>
      </c>
      <c r="BG351" s="174">
        <f>IF(N351="zákl. přenesená",J351,0)</f>
        <v>0</v>
      </c>
      <c r="BH351" s="174">
        <f>IF(N351="sníž. přenesená",J351,0)</f>
        <v>0</v>
      </c>
      <c r="BI351" s="174">
        <f>IF(N351="nulová",J351,0)</f>
        <v>0</v>
      </c>
      <c r="BJ351" s="18" t="s">
        <v>86</v>
      </c>
      <c r="BK351" s="174">
        <f>ROUND(I351*H351,2)</f>
        <v>0</v>
      </c>
      <c r="BL351" s="18" t="s">
        <v>239</v>
      </c>
      <c r="BM351" s="173" t="s">
        <v>495</v>
      </c>
    </row>
    <row r="352" spans="1:65" s="2" customFormat="1" ht="36" customHeight="1">
      <c r="A352" s="33"/>
      <c r="B352" s="161"/>
      <c r="C352" s="162" t="s">
        <v>496</v>
      </c>
      <c r="D352" s="162" t="s">
        <v>155</v>
      </c>
      <c r="E352" s="163" t="s">
        <v>497</v>
      </c>
      <c r="F352" s="164" t="s">
        <v>498</v>
      </c>
      <c r="G352" s="165" t="s">
        <v>470</v>
      </c>
      <c r="H352" s="210"/>
      <c r="I352" s="167"/>
      <c r="J352" s="168">
        <f>ROUND(I352*H352,2)</f>
        <v>0</v>
      </c>
      <c r="K352" s="164" t="s">
        <v>254</v>
      </c>
      <c r="L352" s="34"/>
      <c r="M352" s="169" t="s">
        <v>1</v>
      </c>
      <c r="N352" s="170" t="s">
        <v>43</v>
      </c>
      <c r="O352" s="59"/>
      <c r="P352" s="171">
        <f>O352*H352</f>
        <v>0</v>
      </c>
      <c r="Q352" s="171">
        <v>0</v>
      </c>
      <c r="R352" s="171">
        <f>Q352*H352</f>
        <v>0</v>
      </c>
      <c r="S352" s="171">
        <v>0</v>
      </c>
      <c r="T352" s="172">
        <f>S352*H352</f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239</v>
      </c>
      <c r="AT352" s="173" t="s">
        <v>155</v>
      </c>
      <c r="AU352" s="173" t="s">
        <v>88</v>
      </c>
      <c r="AY352" s="18" t="s">
        <v>153</v>
      </c>
      <c r="BE352" s="174">
        <f>IF(N352="základní",J352,0)</f>
        <v>0</v>
      </c>
      <c r="BF352" s="174">
        <f>IF(N352="snížená",J352,0)</f>
        <v>0</v>
      </c>
      <c r="BG352" s="174">
        <f>IF(N352="zákl. přenesená",J352,0)</f>
        <v>0</v>
      </c>
      <c r="BH352" s="174">
        <f>IF(N352="sníž. přenesená",J352,0)</f>
        <v>0</v>
      </c>
      <c r="BI352" s="174">
        <f>IF(N352="nulová",J352,0)</f>
        <v>0</v>
      </c>
      <c r="BJ352" s="18" t="s">
        <v>86</v>
      </c>
      <c r="BK352" s="174">
        <f>ROUND(I352*H352,2)</f>
        <v>0</v>
      </c>
      <c r="BL352" s="18" t="s">
        <v>239</v>
      </c>
      <c r="BM352" s="173" t="s">
        <v>499</v>
      </c>
    </row>
    <row r="353" spans="1:65" s="12" customFormat="1" ht="22.8" customHeight="1">
      <c r="B353" s="148"/>
      <c r="D353" s="149" t="s">
        <v>77</v>
      </c>
      <c r="E353" s="159" t="s">
        <v>500</v>
      </c>
      <c r="F353" s="159" t="s">
        <v>501</v>
      </c>
      <c r="I353" s="151"/>
      <c r="J353" s="160">
        <f>BK353</f>
        <v>0</v>
      </c>
      <c r="L353" s="148"/>
      <c r="M353" s="153"/>
      <c r="N353" s="154"/>
      <c r="O353" s="154"/>
      <c r="P353" s="155">
        <f>SUM(P354:P356)</f>
        <v>0</v>
      </c>
      <c r="Q353" s="154"/>
      <c r="R353" s="155">
        <f>SUM(R354:R356)</f>
        <v>0</v>
      </c>
      <c r="S353" s="154"/>
      <c r="T353" s="156">
        <f>SUM(T354:T356)</f>
        <v>0</v>
      </c>
      <c r="AR353" s="149" t="s">
        <v>88</v>
      </c>
      <c r="AT353" s="157" t="s">
        <v>77</v>
      </c>
      <c r="AU353" s="157" t="s">
        <v>86</v>
      </c>
      <c r="AY353" s="149" t="s">
        <v>153</v>
      </c>
      <c r="BK353" s="158">
        <f>SUM(BK354:BK356)</f>
        <v>0</v>
      </c>
    </row>
    <row r="354" spans="1:65" s="2" customFormat="1" ht="60" customHeight="1">
      <c r="A354" s="33"/>
      <c r="B354" s="161"/>
      <c r="C354" s="162" t="s">
        <v>502</v>
      </c>
      <c r="D354" s="162" t="s">
        <v>155</v>
      </c>
      <c r="E354" s="163" t="s">
        <v>503</v>
      </c>
      <c r="F354" s="164" t="s">
        <v>504</v>
      </c>
      <c r="G354" s="165" t="s">
        <v>505</v>
      </c>
      <c r="H354" s="166">
        <v>2</v>
      </c>
      <c r="I354" s="167"/>
      <c r="J354" s="168">
        <f>ROUND(I354*H354,2)</f>
        <v>0</v>
      </c>
      <c r="K354" s="164" t="s">
        <v>1</v>
      </c>
      <c r="L354" s="34"/>
      <c r="M354" s="169" t="s">
        <v>1</v>
      </c>
      <c r="N354" s="170" t="s">
        <v>43</v>
      </c>
      <c r="O354" s="59"/>
      <c r="P354" s="171">
        <f>O354*H354</f>
        <v>0</v>
      </c>
      <c r="Q354" s="171">
        <v>0</v>
      </c>
      <c r="R354" s="171">
        <f>Q354*H354</f>
        <v>0</v>
      </c>
      <c r="S354" s="171">
        <v>0</v>
      </c>
      <c r="T354" s="172">
        <f>S354*H354</f>
        <v>0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R354" s="173" t="s">
        <v>239</v>
      </c>
      <c r="AT354" s="173" t="s">
        <v>155</v>
      </c>
      <c r="AU354" s="173" t="s">
        <v>88</v>
      </c>
      <c r="AY354" s="18" t="s">
        <v>153</v>
      </c>
      <c r="BE354" s="174">
        <f>IF(N354="základní",J354,0)</f>
        <v>0</v>
      </c>
      <c r="BF354" s="174">
        <f>IF(N354="snížená",J354,0)</f>
        <v>0</v>
      </c>
      <c r="BG354" s="174">
        <f>IF(N354="zákl. přenesená",J354,0)</f>
        <v>0</v>
      </c>
      <c r="BH354" s="174">
        <f>IF(N354="sníž. přenesená",J354,0)</f>
        <v>0</v>
      </c>
      <c r="BI354" s="174">
        <f>IF(N354="nulová",J354,0)</f>
        <v>0</v>
      </c>
      <c r="BJ354" s="18" t="s">
        <v>86</v>
      </c>
      <c r="BK354" s="174">
        <f>ROUND(I354*H354,2)</f>
        <v>0</v>
      </c>
      <c r="BL354" s="18" t="s">
        <v>239</v>
      </c>
      <c r="BM354" s="173" t="s">
        <v>506</v>
      </c>
    </row>
    <row r="355" spans="1:65" s="2" customFormat="1" ht="60" customHeight="1">
      <c r="A355" s="33"/>
      <c r="B355" s="161"/>
      <c r="C355" s="162" t="s">
        <v>507</v>
      </c>
      <c r="D355" s="162" t="s">
        <v>155</v>
      </c>
      <c r="E355" s="163" t="s">
        <v>508</v>
      </c>
      <c r="F355" s="164" t="s">
        <v>509</v>
      </c>
      <c r="G355" s="165" t="s">
        <v>505</v>
      </c>
      <c r="H355" s="166">
        <v>1</v>
      </c>
      <c r="I355" s="167"/>
      <c r="J355" s="168">
        <f>ROUND(I355*H355,2)</f>
        <v>0</v>
      </c>
      <c r="K355" s="164" t="s">
        <v>1</v>
      </c>
      <c r="L355" s="34"/>
      <c r="M355" s="169" t="s">
        <v>1</v>
      </c>
      <c r="N355" s="170" t="s">
        <v>43</v>
      </c>
      <c r="O355" s="59"/>
      <c r="P355" s="171">
        <f>O355*H355</f>
        <v>0</v>
      </c>
      <c r="Q355" s="171">
        <v>0</v>
      </c>
      <c r="R355" s="171">
        <f>Q355*H355</f>
        <v>0</v>
      </c>
      <c r="S355" s="171">
        <v>0</v>
      </c>
      <c r="T355" s="172">
        <f>S355*H355</f>
        <v>0</v>
      </c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R355" s="173" t="s">
        <v>239</v>
      </c>
      <c r="AT355" s="173" t="s">
        <v>155</v>
      </c>
      <c r="AU355" s="173" t="s">
        <v>88</v>
      </c>
      <c r="AY355" s="18" t="s">
        <v>153</v>
      </c>
      <c r="BE355" s="174">
        <f>IF(N355="základní",J355,0)</f>
        <v>0</v>
      </c>
      <c r="BF355" s="174">
        <f>IF(N355="snížená",J355,0)</f>
        <v>0</v>
      </c>
      <c r="BG355" s="174">
        <f>IF(N355="zákl. přenesená",J355,0)</f>
        <v>0</v>
      </c>
      <c r="BH355" s="174">
        <f>IF(N355="sníž. přenesená",J355,0)</f>
        <v>0</v>
      </c>
      <c r="BI355" s="174">
        <f>IF(N355="nulová",J355,0)</f>
        <v>0</v>
      </c>
      <c r="BJ355" s="18" t="s">
        <v>86</v>
      </c>
      <c r="BK355" s="174">
        <f>ROUND(I355*H355,2)</f>
        <v>0</v>
      </c>
      <c r="BL355" s="18" t="s">
        <v>239</v>
      </c>
      <c r="BM355" s="173" t="s">
        <v>510</v>
      </c>
    </row>
    <row r="356" spans="1:65" s="2" customFormat="1" ht="36" customHeight="1">
      <c r="A356" s="33"/>
      <c r="B356" s="161"/>
      <c r="C356" s="162" t="s">
        <v>511</v>
      </c>
      <c r="D356" s="162" t="s">
        <v>155</v>
      </c>
      <c r="E356" s="163" t="s">
        <v>512</v>
      </c>
      <c r="F356" s="164" t="s">
        <v>513</v>
      </c>
      <c r="G356" s="165" t="s">
        <v>470</v>
      </c>
      <c r="H356" s="210"/>
      <c r="I356" s="167"/>
      <c r="J356" s="168">
        <f>ROUND(I356*H356,2)</f>
        <v>0</v>
      </c>
      <c r="K356" s="164" t="s">
        <v>254</v>
      </c>
      <c r="L356" s="34"/>
      <c r="M356" s="169" t="s">
        <v>1</v>
      </c>
      <c r="N356" s="170" t="s">
        <v>43</v>
      </c>
      <c r="O356" s="59"/>
      <c r="P356" s="171">
        <f>O356*H356</f>
        <v>0</v>
      </c>
      <c r="Q356" s="171">
        <v>0</v>
      </c>
      <c r="R356" s="171">
        <f>Q356*H356</f>
        <v>0</v>
      </c>
      <c r="S356" s="171">
        <v>0</v>
      </c>
      <c r="T356" s="172">
        <f>S356*H356</f>
        <v>0</v>
      </c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R356" s="173" t="s">
        <v>239</v>
      </c>
      <c r="AT356" s="173" t="s">
        <v>155</v>
      </c>
      <c r="AU356" s="173" t="s">
        <v>88</v>
      </c>
      <c r="AY356" s="18" t="s">
        <v>153</v>
      </c>
      <c r="BE356" s="174">
        <f>IF(N356="základní",J356,0)</f>
        <v>0</v>
      </c>
      <c r="BF356" s="174">
        <f>IF(N356="snížená",J356,0)</f>
        <v>0</v>
      </c>
      <c r="BG356" s="174">
        <f>IF(N356="zákl. přenesená",J356,0)</f>
        <v>0</v>
      </c>
      <c r="BH356" s="174">
        <f>IF(N356="sníž. přenesená",J356,0)</f>
        <v>0</v>
      </c>
      <c r="BI356" s="174">
        <f>IF(N356="nulová",J356,0)</f>
        <v>0</v>
      </c>
      <c r="BJ356" s="18" t="s">
        <v>86</v>
      </c>
      <c r="BK356" s="174">
        <f>ROUND(I356*H356,2)</f>
        <v>0</v>
      </c>
      <c r="BL356" s="18" t="s">
        <v>239</v>
      </c>
      <c r="BM356" s="173" t="s">
        <v>514</v>
      </c>
    </row>
    <row r="357" spans="1:65" s="12" customFormat="1" ht="22.8" customHeight="1">
      <c r="B357" s="148"/>
      <c r="D357" s="149" t="s">
        <v>77</v>
      </c>
      <c r="E357" s="159" t="s">
        <v>515</v>
      </c>
      <c r="F357" s="159" t="s">
        <v>516</v>
      </c>
      <c r="I357" s="151"/>
      <c r="J357" s="160">
        <f>BK357</f>
        <v>0</v>
      </c>
      <c r="L357" s="148"/>
      <c r="M357" s="153"/>
      <c r="N357" s="154"/>
      <c r="O357" s="154"/>
      <c r="P357" s="155">
        <f>SUM(P358:P379)</f>
        <v>0</v>
      </c>
      <c r="Q357" s="154"/>
      <c r="R357" s="155">
        <f>SUM(R358:R379)</f>
        <v>2.0164720000000001E-2</v>
      </c>
      <c r="S357" s="154"/>
      <c r="T357" s="156">
        <f>SUM(T358:T379)</f>
        <v>0</v>
      </c>
      <c r="AR357" s="149" t="s">
        <v>88</v>
      </c>
      <c r="AT357" s="157" t="s">
        <v>77</v>
      </c>
      <c r="AU357" s="157" t="s">
        <v>86</v>
      </c>
      <c r="AY357" s="149" t="s">
        <v>153</v>
      </c>
      <c r="BK357" s="158">
        <f>SUM(BK358:BK379)</f>
        <v>0</v>
      </c>
    </row>
    <row r="358" spans="1:65" s="2" customFormat="1" ht="24" customHeight="1">
      <c r="A358" s="33"/>
      <c r="B358" s="161"/>
      <c r="C358" s="162" t="s">
        <v>517</v>
      </c>
      <c r="D358" s="162" t="s">
        <v>155</v>
      </c>
      <c r="E358" s="163" t="s">
        <v>518</v>
      </c>
      <c r="F358" s="164" t="s">
        <v>519</v>
      </c>
      <c r="G358" s="165" t="s">
        <v>235</v>
      </c>
      <c r="H358" s="166">
        <v>29.654</v>
      </c>
      <c r="I358" s="167"/>
      <c r="J358" s="168">
        <f>ROUND(I358*H358,2)</f>
        <v>0</v>
      </c>
      <c r="K358" s="164" t="s">
        <v>1</v>
      </c>
      <c r="L358" s="34"/>
      <c r="M358" s="169" t="s">
        <v>1</v>
      </c>
      <c r="N358" s="170" t="s">
        <v>43</v>
      </c>
      <c r="O358" s="59"/>
      <c r="P358" s="171">
        <f>O358*H358</f>
        <v>0</v>
      </c>
      <c r="Q358" s="171">
        <v>3.4000000000000002E-4</v>
      </c>
      <c r="R358" s="171">
        <f>Q358*H358</f>
        <v>1.008236E-2</v>
      </c>
      <c r="S358" s="171">
        <v>0</v>
      </c>
      <c r="T358" s="172">
        <f>S358*H358</f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239</v>
      </c>
      <c r="AT358" s="173" t="s">
        <v>155</v>
      </c>
      <c r="AU358" s="173" t="s">
        <v>88</v>
      </c>
      <c r="AY358" s="18" t="s">
        <v>153</v>
      </c>
      <c r="BE358" s="174">
        <f>IF(N358="základní",J358,0)</f>
        <v>0</v>
      </c>
      <c r="BF358" s="174">
        <f>IF(N358="snížená",J358,0)</f>
        <v>0</v>
      </c>
      <c r="BG358" s="174">
        <f>IF(N358="zákl. přenesená",J358,0)</f>
        <v>0</v>
      </c>
      <c r="BH358" s="174">
        <f>IF(N358="sníž. přenesená",J358,0)</f>
        <v>0</v>
      </c>
      <c r="BI358" s="174">
        <f>IF(N358="nulová",J358,0)</f>
        <v>0</v>
      </c>
      <c r="BJ358" s="18" t="s">
        <v>86</v>
      </c>
      <c r="BK358" s="174">
        <f>ROUND(I358*H358,2)</f>
        <v>0</v>
      </c>
      <c r="BL358" s="18" t="s">
        <v>239</v>
      </c>
      <c r="BM358" s="173" t="s">
        <v>520</v>
      </c>
    </row>
    <row r="359" spans="1:65" s="13" customFormat="1" ht="10.199999999999999">
      <c r="B359" s="175"/>
      <c r="D359" s="176" t="s">
        <v>161</v>
      </c>
      <c r="E359" s="177" t="s">
        <v>1</v>
      </c>
      <c r="F359" s="178" t="s">
        <v>318</v>
      </c>
      <c r="H359" s="177" t="s">
        <v>1</v>
      </c>
      <c r="I359" s="179"/>
      <c r="L359" s="175"/>
      <c r="M359" s="180"/>
      <c r="N359" s="181"/>
      <c r="O359" s="181"/>
      <c r="P359" s="181"/>
      <c r="Q359" s="181"/>
      <c r="R359" s="181"/>
      <c r="S359" s="181"/>
      <c r="T359" s="182"/>
      <c r="AT359" s="177" t="s">
        <v>161</v>
      </c>
      <c r="AU359" s="177" t="s">
        <v>88</v>
      </c>
      <c r="AV359" s="13" t="s">
        <v>86</v>
      </c>
      <c r="AW359" s="13" t="s">
        <v>34</v>
      </c>
      <c r="AX359" s="13" t="s">
        <v>78</v>
      </c>
      <c r="AY359" s="177" t="s">
        <v>153</v>
      </c>
    </row>
    <row r="360" spans="1:65" s="14" customFormat="1" ht="10.199999999999999">
      <c r="B360" s="183"/>
      <c r="D360" s="176" t="s">
        <v>161</v>
      </c>
      <c r="E360" s="184" t="s">
        <v>1</v>
      </c>
      <c r="F360" s="185" t="s">
        <v>319</v>
      </c>
      <c r="H360" s="186">
        <v>32.863</v>
      </c>
      <c r="I360" s="187"/>
      <c r="L360" s="183"/>
      <c r="M360" s="188"/>
      <c r="N360" s="189"/>
      <c r="O360" s="189"/>
      <c r="P360" s="189"/>
      <c r="Q360" s="189"/>
      <c r="R360" s="189"/>
      <c r="S360" s="189"/>
      <c r="T360" s="190"/>
      <c r="AT360" s="184" t="s">
        <v>161</v>
      </c>
      <c r="AU360" s="184" t="s">
        <v>88</v>
      </c>
      <c r="AV360" s="14" t="s">
        <v>88</v>
      </c>
      <c r="AW360" s="14" t="s">
        <v>34</v>
      </c>
      <c r="AX360" s="14" t="s">
        <v>78</v>
      </c>
      <c r="AY360" s="184" t="s">
        <v>153</v>
      </c>
    </row>
    <row r="361" spans="1:65" s="14" customFormat="1" ht="10.199999999999999">
      <c r="B361" s="183"/>
      <c r="D361" s="176" t="s">
        <v>161</v>
      </c>
      <c r="E361" s="184" t="s">
        <v>1</v>
      </c>
      <c r="F361" s="185" t="s">
        <v>320</v>
      </c>
      <c r="H361" s="186">
        <v>-5.0369999999999999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161</v>
      </c>
      <c r="AU361" s="184" t="s">
        <v>88</v>
      </c>
      <c r="AV361" s="14" t="s">
        <v>88</v>
      </c>
      <c r="AW361" s="14" t="s">
        <v>34</v>
      </c>
      <c r="AX361" s="14" t="s">
        <v>78</v>
      </c>
      <c r="AY361" s="184" t="s">
        <v>153</v>
      </c>
    </row>
    <row r="362" spans="1:65" s="16" customFormat="1" ht="10.199999999999999">
      <c r="B362" s="202"/>
      <c r="D362" s="176" t="s">
        <v>161</v>
      </c>
      <c r="E362" s="203" t="s">
        <v>1</v>
      </c>
      <c r="F362" s="204" t="s">
        <v>321</v>
      </c>
      <c r="H362" s="205">
        <v>27.826000000000001</v>
      </c>
      <c r="I362" s="206"/>
      <c r="L362" s="202"/>
      <c r="M362" s="207"/>
      <c r="N362" s="208"/>
      <c r="O362" s="208"/>
      <c r="P362" s="208"/>
      <c r="Q362" s="208"/>
      <c r="R362" s="208"/>
      <c r="S362" s="208"/>
      <c r="T362" s="209"/>
      <c r="AT362" s="203" t="s">
        <v>161</v>
      </c>
      <c r="AU362" s="203" t="s">
        <v>88</v>
      </c>
      <c r="AV362" s="16" t="s">
        <v>169</v>
      </c>
      <c r="AW362" s="16" t="s">
        <v>34</v>
      </c>
      <c r="AX362" s="16" t="s">
        <v>78</v>
      </c>
      <c r="AY362" s="203" t="s">
        <v>153</v>
      </c>
    </row>
    <row r="363" spans="1:65" s="13" customFormat="1" ht="10.199999999999999">
      <c r="B363" s="175"/>
      <c r="D363" s="176" t="s">
        <v>161</v>
      </c>
      <c r="E363" s="177" t="s">
        <v>1</v>
      </c>
      <c r="F363" s="178" t="s">
        <v>322</v>
      </c>
      <c r="H363" s="177" t="s">
        <v>1</v>
      </c>
      <c r="I363" s="179"/>
      <c r="L363" s="175"/>
      <c r="M363" s="180"/>
      <c r="N363" s="181"/>
      <c r="O363" s="181"/>
      <c r="P363" s="181"/>
      <c r="Q363" s="181"/>
      <c r="R363" s="181"/>
      <c r="S363" s="181"/>
      <c r="T363" s="182"/>
      <c r="AT363" s="177" t="s">
        <v>161</v>
      </c>
      <c r="AU363" s="177" t="s">
        <v>88</v>
      </c>
      <c r="AV363" s="13" t="s">
        <v>86</v>
      </c>
      <c r="AW363" s="13" t="s">
        <v>34</v>
      </c>
      <c r="AX363" s="13" t="s">
        <v>78</v>
      </c>
      <c r="AY363" s="177" t="s">
        <v>153</v>
      </c>
    </row>
    <row r="364" spans="1:65" s="14" customFormat="1" ht="10.199999999999999">
      <c r="B364" s="183"/>
      <c r="D364" s="176" t="s">
        <v>161</v>
      </c>
      <c r="E364" s="184" t="s">
        <v>1</v>
      </c>
      <c r="F364" s="185" t="s">
        <v>323</v>
      </c>
      <c r="H364" s="186">
        <v>0.81599999999999995</v>
      </c>
      <c r="I364" s="187"/>
      <c r="L364" s="183"/>
      <c r="M364" s="188"/>
      <c r="N364" s="189"/>
      <c r="O364" s="189"/>
      <c r="P364" s="189"/>
      <c r="Q364" s="189"/>
      <c r="R364" s="189"/>
      <c r="S364" s="189"/>
      <c r="T364" s="190"/>
      <c r="AT364" s="184" t="s">
        <v>161</v>
      </c>
      <c r="AU364" s="184" t="s">
        <v>88</v>
      </c>
      <c r="AV364" s="14" t="s">
        <v>88</v>
      </c>
      <c r="AW364" s="14" t="s">
        <v>34</v>
      </c>
      <c r="AX364" s="14" t="s">
        <v>78</v>
      </c>
      <c r="AY364" s="184" t="s">
        <v>153</v>
      </c>
    </row>
    <row r="365" spans="1:65" s="14" customFormat="1" ht="10.199999999999999">
      <c r="B365" s="183"/>
      <c r="D365" s="176" t="s">
        <v>161</v>
      </c>
      <c r="E365" s="184" t="s">
        <v>1</v>
      </c>
      <c r="F365" s="185" t="s">
        <v>324</v>
      </c>
      <c r="H365" s="186">
        <v>0.62</v>
      </c>
      <c r="I365" s="187"/>
      <c r="L365" s="183"/>
      <c r="M365" s="188"/>
      <c r="N365" s="189"/>
      <c r="O365" s="189"/>
      <c r="P365" s="189"/>
      <c r="Q365" s="189"/>
      <c r="R365" s="189"/>
      <c r="S365" s="189"/>
      <c r="T365" s="190"/>
      <c r="AT365" s="184" t="s">
        <v>161</v>
      </c>
      <c r="AU365" s="184" t="s">
        <v>88</v>
      </c>
      <c r="AV365" s="14" t="s">
        <v>88</v>
      </c>
      <c r="AW365" s="14" t="s">
        <v>34</v>
      </c>
      <c r="AX365" s="14" t="s">
        <v>78</v>
      </c>
      <c r="AY365" s="184" t="s">
        <v>153</v>
      </c>
    </row>
    <row r="366" spans="1:65" s="14" customFormat="1" ht="10.199999999999999">
      <c r="B366" s="183"/>
      <c r="D366" s="176" t="s">
        <v>161</v>
      </c>
      <c r="E366" s="184" t="s">
        <v>1</v>
      </c>
      <c r="F366" s="185" t="s">
        <v>325</v>
      </c>
      <c r="H366" s="186">
        <v>0.39200000000000002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161</v>
      </c>
      <c r="AU366" s="184" t="s">
        <v>88</v>
      </c>
      <c r="AV366" s="14" t="s">
        <v>88</v>
      </c>
      <c r="AW366" s="14" t="s">
        <v>34</v>
      </c>
      <c r="AX366" s="14" t="s">
        <v>78</v>
      </c>
      <c r="AY366" s="184" t="s">
        <v>153</v>
      </c>
    </row>
    <row r="367" spans="1:65" s="16" customFormat="1" ht="10.199999999999999">
      <c r="B367" s="202"/>
      <c r="D367" s="176" t="s">
        <v>161</v>
      </c>
      <c r="E367" s="203" t="s">
        <v>1</v>
      </c>
      <c r="F367" s="204" t="s">
        <v>321</v>
      </c>
      <c r="H367" s="205">
        <v>1.8280000000000001</v>
      </c>
      <c r="I367" s="206"/>
      <c r="L367" s="202"/>
      <c r="M367" s="207"/>
      <c r="N367" s="208"/>
      <c r="O367" s="208"/>
      <c r="P367" s="208"/>
      <c r="Q367" s="208"/>
      <c r="R367" s="208"/>
      <c r="S367" s="208"/>
      <c r="T367" s="209"/>
      <c r="AT367" s="203" t="s">
        <v>161</v>
      </c>
      <c r="AU367" s="203" t="s">
        <v>88</v>
      </c>
      <c r="AV367" s="16" t="s">
        <v>169</v>
      </c>
      <c r="AW367" s="16" t="s">
        <v>34</v>
      </c>
      <c r="AX367" s="16" t="s">
        <v>78</v>
      </c>
      <c r="AY367" s="203" t="s">
        <v>153</v>
      </c>
    </row>
    <row r="368" spans="1:65" s="15" customFormat="1" ht="10.199999999999999">
      <c r="B368" s="191"/>
      <c r="D368" s="176" t="s">
        <v>161</v>
      </c>
      <c r="E368" s="192" t="s">
        <v>1</v>
      </c>
      <c r="F368" s="193" t="s">
        <v>165</v>
      </c>
      <c r="H368" s="194">
        <v>29.654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161</v>
      </c>
      <c r="AU368" s="192" t="s">
        <v>88</v>
      </c>
      <c r="AV368" s="15" t="s">
        <v>159</v>
      </c>
      <c r="AW368" s="15" t="s">
        <v>34</v>
      </c>
      <c r="AX368" s="15" t="s">
        <v>86</v>
      </c>
      <c r="AY368" s="192" t="s">
        <v>153</v>
      </c>
    </row>
    <row r="369" spans="1:65" s="2" customFormat="1" ht="36" customHeight="1">
      <c r="A369" s="33"/>
      <c r="B369" s="161"/>
      <c r="C369" s="162" t="s">
        <v>521</v>
      </c>
      <c r="D369" s="162" t="s">
        <v>155</v>
      </c>
      <c r="E369" s="163" t="s">
        <v>522</v>
      </c>
      <c r="F369" s="164" t="s">
        <v>523</v>
      </c>
      <c r="G369" s="165" t="s">
        <v>235</v>
      </c>
      <c r="H369" s="166">
        <v>29.654</v>
      </c>
      <c r="I369" s="167"/>
      <c r="J369" s="168">
        <f>ROUND(I369*H369,2)</f>
        <v>0</v>
      </c>
      <c r="K369" s="164" t="s">
        <v>254</v>
      </c>
      <c r="L369" s="34"/>
      <c r="M369" s="169" t="s">
        <v>1</v>
      </c>
      <c r="N369" s="170" t="s">
        <v>43</v>
      </c>
      <c r="O369" s="59"/>
      <c r="P369" s="171">
        <f>O369*H369</f>
        <v>0</v>
      </c>
      <c r="Q369" s="171">
        <v>3.4000000000000002E-4</v>
      </c>
      <c r="R369" s="171">
        <f>Q369*H369</f>
        <v>1.008236E-2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239</v>
      </c>
      <c r="AT369" s="173" t="s">
        <v>155</v>
      </c>
      <c r="AU369" s="173" t="s">
        <v>88</v>
      </c>
      <c r="AY369" s="18" t="s">
        <v>153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86</v>
      </c>
      <c r="BK369" s="174">
        <f>ROUND(I369*H369,2)</f>
        <v>0</v>
      </c>
      <c r="BL369" s="18" t="s">
        <v>239</v>
      </c>
      <c r="BM369" s="173" t="s">
        <v>524</v>
      </c>
    </row>
    <row r="370" spans="1:65" s="13" customFormat="1" ht="10.199999999999999">
      <c r="B370" s="175"/>
      <c r="D370" s="176" t="s">
        <v>161</v>
      </c>
      <c r="E370" s="177" t="s">
        <v>1</v>
      </c>
      <c r="F370" s="178" t="s">
        <v>318</v>
      </c>
      <c r="H370" s="177" t="s">
        <v>1</v>
      </c>
      <c r="I370" s="179"/>
      <c r="L370" s="175"/>
      <c r="M370" s="180"/>
      <c r="N370" s="181"/>
      <c r="O370" s="181"/>
      <c r="P370" s="181"/>
      <c r="Q370" s="181"/>
      <c r="R370" s="181"/>
      <c r="S370" s="181"/>
      <c r="T370" s="182"/>
      <c r="AT370" s="177" t="s">
        <v>161</v>
      </c>
      <c r="AU370" s="177" t="s">
        <v>88</v>
      </c>
      <c r="AV370" s="13" t="s">
        <v>86</v>
      </c>
      <c r="AW370" s="13" t="s">
        <v>34</v>
      </c>
      <c r="AX370" s="13" t="s">
        <v>78</v>
      </c>
      <c r="AY370" s="177" t="s">
        <v>153</v>
      </c>
    </row>
    <row r="371" spans="1:65" s="14" customFormat="1" ht="10.199999999999999">
      <c r="B371" s="183"/>
      <c r="D371" s="176" t="s">
        <v>161</v>
      </c>
      <c r="E371" s="184" t="s">
        <v>1</v>
      </c>
      <c r="F371" s="185" t="s">
        <v>319</v>
      </c>
      <c r="H371" s="186">
        <v>32.863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161</v>
      </c>
      <c r="AU371" s="184" t="s">
        <v>88</v>
      </c>
      <c r="AV371" s="14" t="s">
        <v>88</v>
      </c>
      <c r="AW371" s="14" t="s">
        <v>34</v>
      </c>
      <c r="AX371" s="14" t="s">
        <v>78</v>
      </c>
      <c r="AY371" s="184" t="s">
        <v>153</v>
      </c>
    </row>
    <row r="372" spans="1:65" s="14" customFormat="1" ht="10.199999999999999">
      <c r="B372" s="183"/>
      <c r="D372" s="176" t="s">
        <v>161</v>
      </c>
      <c r="E372" s="184" t="s">
        <v>1</v>
      </c>
      <c r="F372" s="185" t="s">
        <v>320</v>
      </c>
      <c r="H372" s="186">
        <v>-5.0369999999999999</v>
      </c>
      <c r="I372" s="187"/>
      <c r="L372" s="183"/>
      <c r="M372" s="188"/>
      <c r="N372" s="189"/>
      <c r="O372" s="189"/>
      <c r="P372" s="189"/>
      <c r="Q372" s="189"/>
      <c r="R372" s="189"/>
      <c r="S372" s="189"/>
      <c r="T372" s="190"/>
      <c r="AT372" s="184" t="s">
        <v>161</v>
      </c>
      <c r="AU372" s="184" t="s">
        <v>88</v>
      </c>
      <c r="AV372" s="14" t="s">
        <v>88</v>
      </c>
      <c r="AW372" s="14" t="s">
        <v>34</v>
      </c>
      <c r="AX372" s="14" t="s">
        <v>78</v>
      </c>
      <c r="AY372" s="184" t="s">
        <v>153</v>
      </c>
    </row>
    <row r="373" spans="1:65" s="16" customFormat="1" ht="10.199999999999999">
      <c r="B373" s="202"/>
      <c r="D373" s="176" t="s">
        <v>161</v>
      </c>
      <c r="E373" s="203" t="s">
        <v>1</v>
      </c>
      <c r="F373" s="204" t="s">
        <v>321</v>
      </c>
      <c r="H373" s="205">
        <v>27.826000000000001</v>
      </c>
      <c r="I373" s="206"/>
      <c r="L373" s="202"/>
      <c r="M373" s="207"/>
      <c r="N373" s="208"/>
      <c r="O373" s="208"/>
      <c r="P373" s="208"/>
      <c r="Q373" s="208"/>
      <c r="R373" s="208"/>
      <c r="S373" s="208"/>
      <c r="T373" s="209"/>
      <c r="AT373" s="203" t="s">
        <v>161</v>
      </c>
      <c r="AU373" s="203" t="s">
        <v>88</v>
      </c>
      <c r="AV373" s="16" t="s">
        <v>169</v>
      </c>
      <c r="AW373" s="16" t="s">
        <v>34</v>
      </c>
      <c r="AX373" s="16" t="s">
        <v>78</v>
      </c>
      <c r="AY373" s="203" t="s">
        <v>153</v>
      </c>
    </row>
    <row r="374" spans="1:65" s="13" customFormat="1" ht="10.199999999999999">
      <c r="B374" s="175"/>
      <c r="D374" s="176" t="s">
        <v>161</v>
      </c>
      <c r="E374" s="177" t="s">
        <v>1</v>
      </c>
      <c r="F374" s="178" t="s">
        <v>322</v>
      </c>
      <c r="H374" s="177" t="s">
        <v>1</v>
      </c>
      <c r="I374" s="179"/>
      <c r="L374" s="175"/>
      <c r="M374" s="180"/>
      <c r="N374" s="181"/>
      <c r="O374" s="181"/>
      <c r="P374" s="181"/>
      <c r="Q374" s="181"/>
      <c r="R374" s="181"/>
      <c r="S374" s="181"/>
      <c r="T374" s="182"/>
      <c r="AT374" s="177" t="s">
        <v>161</v>
      </c>
      <c r="AU374" s="177" t="s">
        <v>88</v>
      </c>
      <c r="AV374" s="13" t="s">
        <v>86</v>
      </c>
      <c r="AW374" s="13" t="s">
        <v>34</v>
      </c>
      <c r="AX374" s="13" t="s">
        <v>78</v>
      </c>
      <c r="AY374" s="177" t="s">
        <v>153</v>
      </c>
    </row>
    <row r="375" spans="1:65" s="14" customFormat="1" ht="10.199999999999999">
      <c r="B375" s="183"/>
      <c r="D375" s="176" t="s">
        <v>161</v>
      </c>
      <c r="E375" s="184" t="s">
        <v>1</v>
      </c>
      <c r="F375" s="185" t="s">
        <v>323</v>
      </c>
      <c r="H375" s="186">
        <v>0.81599999999999995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161</v>
      </c>
      <c r="AU375" s="184" t="s">
        <v>88</v>
      </c>
      <c r="AV375" s="14" t="s">
        <v>88</v>
      </c>
      <c r="AW375" s="14" t="s">
        <v>34</v>
      </c>
      <c r="AX375" s="14" t="s">
        <v>78</v>
      </c>
      <c r="AY375" s="184" t="s">
        <v>153</v>
      </c>
    </row>
    <row r="376" spans="1:65" s="14" customFormat="1" ht="10.199999999999999">
      <c r="B376" s="183"/>
      <c r="D376" s="176" t="s">
        <v>161</v>
      </c>
      <c r="E376" s="184" t="s">
        <v>1</v>
      </c>
      <c r="F376" s="185" t="s">
        <v>324</v>
      </c>
      <c r="H376" s="186">
        <v>0.62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161</v>
      </c>
      <c r="AU376" s="184" t="s">
        <v>88</v>
      </c>
      <c r="AV376" s="14" t="s">
        <v>88</v>
      </c>
      <c r="AW376" s="14" t="s">
        <v>34</v>
      </c>
      <c r="AX376" s="14" t="s">
        <v>78</v>
      </c>
      <c r="AY376" s="184" t="s">
        <v>153</v>
      </c>
    </row>
    <row r="377" spans="1:65" s="14" customFormat="1" ht="10.199999999999999">
      <c r="B377" s="183"/>
      <c r="D377" s="176" t="s">
        <v>161</v>
      </c>
      <c r="E377" s="184" t="s">
        <v>1</v>
      </c>
      <c r="F377" s="185" t="s">
        <v>325</v>
      </c>
      <c r="H377" s="186">
        <v>0.39200000000000002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161</v>
      </c>
      <c r="AU377" s="184" t="s">
        <v>88</v>
      </c>
      <c r="AV377" s="14" t="s">
        <v>88</v>
      </c>
      <c r="AW377" s="14" t="s">
        <v>34</v>
      </c>
      <c r="AX377" s="14" t="s">
        <v>78</v>
      </c>
      <c r="AY377" s="184" t="s">
        <v>153</v>
      </c>
    </row>
    <row r="378" spans="1:65" s="16" customFormat="1" ht="10.199999999999999">
      <c r="B378" s="202"/>
      <c r="D378" s="176" t="s">
        <v>161</v>
      </c>
      <c r="E378" s="203" t="s">
        <v>1</v>
      </c>
      <c r="F378" s="204" t="s">
        <v>321</v>
      </c>
      <c r="H378" s="205">
        <v>1.8280000000000001</v>
      </c>
      <c r="I378" s="206"/>
      <c r="L378" s="202"/>
      <c r="M378" s="207"/>
      <c r="N378" s="208"/>
      <c r="O378" s="208"/>
      <c r="P378" s="208"/>
      <c r="Q378" s="208"/>
      <c r="R378" s="208"/>
      <c r="S378" s="208"/>
      <c r="T378" s="209"/>
      <c r="AT378" s="203" t="s">
        <v>161</v>
      </c>
      <c r="AU378" s="203" t="s">
        <v>88</v>
      </c>
      <c r="AV378" s="16" t="s">
        <v>169</v>
      </c>
      <c r="AW378" s="16" t="s">
        <v>34</v>
      </c>
      <c r="AX378" s="16" t="s">
        <v>78</v>
      </c>
      <c r="AY378" s="203" t="s">
        <v>153</v>
      </c>
    </row>
    <row r="379" spans="1:65" s="15" customFormat="1" ht="10.199999999999999">
      <c r="B379" s="191"/>
      <c r="D379" s="176" t="s">
        <v>161</v>
      </c>
      <c r="E379" s="192" t="s">
        <v>1</v>
      </c>
      <c r="F379" s="193" t="s">
        <v>165</v>
      </c>
      <c r="H379" s="194">
        <v>29.654</v>
      </c>
      <c r="I379" s="195"/>
      <c r="L379" s="191"/>
      <c r="M379" s="199"/>
      <c r="N379" s="200"/>
      <c r="O379" s="200"/>
      <c r="P379" s="200"/>
      <c r="Q379" s="200"/>
      <c r="R379" s="200"/>
      <c r="S379" s="200"/>
      <c r="T379" s="201"/>
      <c r="AT379" s="192" t="s">
        <v>161</v>
      </c>
      <c r="AU379" s="192" t="s">
        <v>88</v>
      </c>
      <c r="AV379" s="15" t="s">
        <v>159</v>
      </c>
      <c r="AW379" s="15" t="s">
        <v>34</v>
      </c>
      <c r="AX379" s="15" t="s">
        <v>86</v>
      </c>
      <c r="AY379" s="192" t="s">
        <v>153</v>
      </c>
    </row>
    <row r="380" spans="1:65" s="2" customFormat="1" ht="6.9" customHeight="1">
      <c r="A380" s="33"/>
      <c r="B380" s="48"/>
      <c r="C380" s="49"/>
      <c r="D380" s="49"/>
      <c r="E380" s="49"/>
      <c r="F380" s="49"/>
      <c r="G380" s="49"/>
      <c r="H380" s="49"/>
      <c r="I380" s="121"/>
      <c r="J380" s="49"/>
      <c r="K380" s="49"/>
      <c r="L380" s="34"/>
      <c r="M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</sheetData>
  <autoFilter ref="C127:K379" xr:uid="{00000000-0009-0000-0000-000002000000}"/>
  <mergeCells count="10">
    <mergeCell ref="E87:H87"/>
    <mergeCell ref="E118:H118"/>
    <mergeCell ref="E120:H120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M674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7.14062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94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525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ROUND(J133,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ROUND((SUM(BE133:BE673)),  2)</f>
        <v>0</v>
      </c>
      <c r="G33" s="33"/>
      <c r="H33" s="33"/>
      <c r="I33" s="108">
        <v>0.21</v>
      </c>
      <c r="J33" s="107">
        <f>ROUND(((SUM(BE133:BE673))*I33),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ROUND((SUM(BF133:BF673)),  2)</f>
        <v>0</v>
      </c>
      <c r="G34" s="33"/>
      <c r="H34" s="33"/>
      <c r="I34" s="108">
        <v>0.15</v>
      </c>
      <c r="J34" s="107">
        <f>ROUND(((SUM(BF133:BF673))*I34),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ROUND((SUM(BG133:BG673)),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ROUND((SUM(BH133:BH673)),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ROUND((SUM(BI133:BI673)),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03 - Budova B - oprava fasády, výměna střechy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J133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2:12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J134</f>
        <v>0</v>
      </c>
      <c r="L97" s="127"/>
    </row>
    <row r="98" spans="2:12" s="10" customFormat="1" ht="19.95" customHeight="1">
      <c r="B98" s="132"/>
      <c r="D98" s="133" t="s">
        <v>307</v>
      </c>
      <c r="E98" s="134"/>
      <c r="F98" s="134"/>
      <c r="G98" s="134"/>
      <c r="H98" s="134"/>
      <c r="I98" s="135"/>
      <c r="J98" s="136">
        <f>J135</f>
        <v>0</v>
      </c>
      <c r="L98" s="132"/>
    </row>
    <row r="99" spans="2:12" s="10" customFormat="1" ht="19.95" customHeight="1">
      <c r="B99" s="132"/>
      <c r="D99" s="133" t="s">
        <v>526</v>
      </c>
      <c r="E99" s="134"/>
      <c r="F99" s="134"/>
      <c r="G99" s="134"/>
      <c r="H99" s="134"/>
      <c r="I99" s="135"/>
      <c r="J99" s="136">
        <f>J274</f>
        <v>0</v>
      </c>
      <c r="L99" s="132"/>
    </row>
    <row r="100" spans="2:12" s="10" customFormat="1" ht="19.95" customHeight="1">
      <c r="B100" s="132"/>
      <c r="D100" s="133" t="s">
        <v>308</v>
      </c>
      <c r="E100" s="134"/>
      <c r="F100" s="134"/>
      <c r="G100" s="134"/>
      <c r="H100" s="134"/>
      <c r="I100" s="135"/>
      <c r="J100" s="136">
        <f>J325</f>
        <v>0</v>
      </c>
      <c r="L100" s="132"/>
    </row>
    <row r="101" spans="2:12" s="10" customFormat="1" ht="19.95" customHeight="1">
      <c r="B101" s="132"/>
      <c r="D101" s="133" t="s">
        <v>130</v>
      </c>
      <c r="E101" s="134"/>
      <c r="F101" s="134"/>
      <c r="G101" s="134"/>
      <c r="H101" s="134"/>
      <c r="I101" s="135"/>
      <c r="J101" s="136">
        <f>J347</f>
        <v>0</v>
      </c>
      <c r="L101" s="132"/>
    </row>
    <row r="102" spans="2:12" s="10" customFormat="1" ht="19.95" customHeight="1">
      <c r="B102" s="132"/>
      <c r="D102" s="133" t="s">
        <v>131</v>
      </c>
      <c r="E102" s="134"/>
      <c r="F102" s="134"/>
      <c r="G102" s="134"/>
      <c r="H102" s="134"/>
      <c r="I102" s="135"/>
      <c r="J102" s="136">
        <f>J408</f>
        <v>0</v>
      </c>
      <c r="L102" s="132"/>
    </row>
    <row r="103" spans="2:12" s="10" customFormat="1" ht="19.95" customHeight="1">
      <c r="B103" s="132"/>
      <c r="D103" s="133" t="s">
        <v>309</v>
      </c>
      <c r="E103" s="134"/>
      <c r="F103" s="134"/>
      <c r="G103" s="134"/>
      <c r="H103" s="134"/>
      <c r="I103" s="135"/>
      <c r="J103" s="136">
        <f>J424</f>
        <v>0</v>
      </c>
      <c r="L103" s="132"/>
    </row>
    <row r="104" spans="2:12" s="9" customFormat="1" ht="24.9" customHeight="1">
      <c r="B104" s="127"/>
      <c r="D104" s="128" t="s">
        <v>132</v>
      </c>
      <c r="E104" s="129"/>
      <c r="F104" s="129"/>
      <c r="G104" s="129"/>
      <c r="H104" s="129"/>
      <c r="I104" s="130"/>
      <c r="J104" s="131">
        <f>J426</f>
        <v>0</v>
      </c>
      <c r="L104" s="127"/>
    </row>
    <row r="105" spans="2:12" s="10" customFormat="1" ht="19.95" customHeight="1">
      <c r="B105" s="132"/>
      <c r="D105" s="133" t="s">
        <v>133</v>
      </c>
      <c r="E105" s="134"/>
      <c r="F105" s="134"/>
      <c r="G105" s="134"/>
      <c r="H105" s="134"/>
      <c r="I105" s="135"/>
      <c r="J105" s="136">
        <f>J427</f>
        <v>0</v>
      </c>
      <c r="L105" s="132"/>
    </row>
    <row r="106" spans="2:12" s="10" customFormat="1" ht="19.95" customHeight="1">
      <c r="B106" s="132"/>
      <c r="D106" s="133" t="s">
        <v>527</v>
      </c>
      <c r="E106" s="134"/>
      <c r="F106" s="134"/>
      <c r="G106" s="134"/>
      <c r="H106" s="134"/>
      <c r="I106" s="135"/>
      <c r="J106" s="136">
        <f>J446</f>
        <v>0</v>
      </c>
      <c r="L106" s="132"/>
    </row>
    <row r="107" spans="2:12" s="10" customFormat="1" ht="19.95" customHeight="1">
      <c r="B107" s="132"/>
      <c r="D107" s="133" t="s">
        <v>134</v>
      </c>
      <c r="E107" s="134"/>
      <c r="F107" s="134"/>
      <c r="G107" s="134"/>
      <c r="H107" s="134"/>
      <c r="I107" s="135"/>
      <c r="J107" s="136">
        <f>J465</f>
        <v>0</v>
      </c>
      <c r="L107" s="132"/>
    </row>
    <row r="108" spans="2:12" s="10" customFormat="1" ht="19.95" customHeight="1">
      <c r="B108" s="132"/>
      <c r="D108" s="133" t="s">
        <v>135</v>
      </c>
      <c r="E108" s="134"/>
      <c r="F108" s="134"/>
      <c r="G108" s="134"/>
      <c r="H108" s="134"/>
      <c r="I108" s="135"/>
      <c r="J108" s="136">
        <f>J495</f>
        <v>0</v>
      </c>
      <c r="L108" s="132"/>
    </row>
    <row r="109" spans="2:12" s="10" customFormat="1" ht="19.95" customHeight="1">
      <c r="B109" s="132"/>
      <c r="D109" s="133" t="s">
        <v>136</v>
      </c>
      <c r="E109" s="134"/>
      <c r="F109" s="134"/>
      <c r="G109" s="134"/>
      <c r="H109" s="134"/>
      <c r="I109" s="135"/>
      <c r="J109" s="136">
        <f>J521</f>
        <v>0</v>
      </c>
      <c r="L109" s="132"/>
    </row>
    <row r="110" spans="2:12" s="10" customFormat="1" ht="19.95" customHeight="1">
      <c r="B110" s="132"/>
      <c r="D110" s="133" t="s">
        <v>528</v>
      </c>
      <c r="E110" s="134"/>
      <c r="F110" s="134"/>
      <c r="G110" s="134"/>
      <c r="H110" s="134"/>
      <c r="I110" s="135"/>
      <c r="J110" s="136">
        <f>J560</f>
        <v>0</v>
      </c>
      <c r="L110" s="132"/>
    </row>
    <row r="111" spans="2:12" s="10" customFormat="1" ht="19.95" customHeight="1">
      <c r="B111" s="132"/>
      <c r="D111" s="133" t="s">
        <v>311</v>
      </c>
      <c r="E111" s="134"/>
      <c r="F111" s="134"/>
      <c r="G111" s="134"/>
      <c r="H111" s="134"/>
      <c r="I111" s="135"/>
      <c r="J111" s="136">
        <f>J579</f>
        <v>0</v>
      </c>
      <c r="L111" s="132"/>
    </row>
    <row r="112" spans="2:12" s="10" customFormat="1" ht="19.95" customHeight="1">
      <c r="B112" s="132"/>
      <c r="D112" s="133" t="s">
        <v>312</v>
      </c>
      <c r="E112" s="134"/>
      <c r="F112" s="134"/>
      <c r="G112" s="134"/>
      <c r="H112" s="134"/>
      <c r="I112" s="135"/>
      <c r="J112" s="136">
        <f>J609</f>
        <v>0</v>
      </c>
      <c r="L112" s="132"/>
    </row>
    <row r="113" spans="1:31" s="9" customFormat="1" ht="24.9" customHeight="1">
      <c r="B113" s="127"/>
      <c r="D113" s="128" t="s">
        <v>529</v>
      </c>
      <c r="E113" s="129"/>
      <c r="F113" s="129"/>
      <c r="G113" s="129"/>
      <c r="H113" s="129"/>
      <c r="I113" s="130"/>
      <c r="J113" s="131">
        <f>J672</f>
        <v>0</v>
      </c>
      <c r="L113" s="127"/>
    </row>
    <row r="114" spans="1:31" s="2" customFormat="1" ht="21.75" customHeight="1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31" s="2" customFormat="1" ht="6.9" customHeight="1">
      <c r="A115" s="33"/>
      <c r="B115" s="48"/>
      <c r="C115" s="49"/>
      <c r="D115" s="49"/>
      <c r="E115" s="49"/>
      <c r="F115" s="49"/>
      <c r="G115" s="49"/>
      <c r="H115" s="49"/>
      <c r="I115" s="121"/>
      <c r="J115" s="49"/>
      <c r="K115" s="49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9" spans="1:31" s="2" customFormat="1" ht="6.9" customHeight="1">
      <c r="A119" s="33"/>
      <c r="B119" s="50"/>
      <c r="C119" s="51"/>
      <c r="D119" s="51"/>
      <c r="E119" s="51"/>
      <c r="F119" s="51"/>
      <c r="G119" s="51"/>
      <c r="H119" s="51"/>
      <c r="I119" s="122"/>
      <c r="J119" s="51"/>
      <c r="K119" s="51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31" s="2" customFormat="1" ht="24.9" customHeight="1">
      <c r="A120" s="33"/>
      <c r="B120" s="34"/>
      <c r="C120" s="22" t="s">
        <v>138</v>
      </c>
      <c r="D120" s="33"/>
      <c r="E120" s="33"/>
      <c r="F120" s="33"/>
      <c r="G120" s="33"/>
      <c r="H120" s="3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6.9" customHeight="1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12" customHeight="1">
      <c r="A122" s="33"/>
      <c r="B122" s="34"/>
      <c r="C122" s="28" t="s">
        <v>16</v>
      </c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6.5" customHeight="1">
      <c r="A123" s="33"/>
      <c r="B123" s="34"/>
      <c r="C123" s="33"/>
      <c r="D123" s="33"/>
      <c r="E123" s="271" t="str">
        <f>E7</f>
        <v>Rekonstrukce domu Chopin - objekt B a D</v>
      </c>
      <c r="F123" s="272"/>
      <c r="G123" s="272"/>
      <c r="H123" s="272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2" customHeight="1">
      <c r="A124" s="33"/>
      <c r="B124" s="34"/>
      <c r="C124" s="28" t="s">
        <v>120</v>
      </c>
      <c r="D124" s="33"/>
      <c r="E124" s="33"/>
      <c r="F124" s="33"/>
      <c r="G124" s="33"/>
      <c r="H124" s="33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16.5" customHeight="1">
      <c r="A125" s="33"/>
      <c r="B125" s="34"/>
      <c r="C125" s="33"/>
      <c r="D125" s="33"/>
      <c r="E125" s="251" t="str">
        <f>E9</f>
        <v>SO 03 - Budova B - oprava fasády, výměna střechy</v>
      </c>
      <c r="F125" s="273"/>
      <c r="G125" s="273"/>
      <c r="H125" s="27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6.9" customHeight="1">
      <c r="A126" s="33"/>
      <c r="B126" s="34"/>
      <c r="C126" s="33"/>
      <c r="D126" s="33"/>
      <c r="E126" s="33"/>
      <c r="F126" s="33"/>
      <c r="G126" s="33"/>
      <c r="H126" s="3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12" customHeight="1">
      <c r="A127" s="33"/>
      <c r="B127" s="34"/>
      <c r="C127" s="28" t="s">
        <v>20</v>
      </c>
      <c r="D127" s="33"/>
      <c r="E127" s="33"/>
      <c r="F127" s="26" t="str">
        <f>F12</f>
        <v>Hlavní tř. 47, 353 01 Mariánské Lázně</v>
      </c>
      <c r="G127" s="33"/>
      <c r="H127" s="33"/>
      <c r="I127" s="98" t="s">
        <v>22</v>
      </c>
      <c r="J127" s="56">
        <f>IF(J12="","",J12)</f>
        <v>0</v>
      </c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6.9" customHeight="1">
      <c r="A128" s="33"/>
      <c r="B128" s="34"/>
      <c r="C128" s="33"/>
      <c r="D128" s="33"/>
      <c r="E128" s="33"/>
      <c r="F128" s="33"/>
      <c r="G128" s="33"/>
      <c r="H128" s="33"/>
      <c r="I128" s="97"/>
      <c r="J128" s="33"/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27.9" customHeight="1">
      <c r="A129" s="33"/>
      <c r="B129" s="34"/>
      <c r="C129" s="28" t="s">
        <v>23</v>
      </c>
      <c r="D129" s="33"/>
      <c r="E129" s="33"/>
      <c r="F129" s="26" t="str">
        <f>E15</f>
        <v>Město Mariánské Lázně</v>
      </c>
      <c r="G129" s="33"/>
      <c r="H129" s="33"/>
      <c r="I129" s="98" t="s">
        <v>31</v>
      </c>
      <c r="J129" s="31" t="str">
        <f>E21</f>
        <v>Ing. arch. Ondřej Tuček</v>
      </c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5.15" customHeight="1">
      <c r="A130" s="33"/>
      <c r="B130" s="34"/>
      <c r="C130" s="28" t="s">
        <v>29</v>
      </c>
      <c r="D130" s="33"/>
      <c r="E130" s="33"/>
      <c r="F130" s="26" t="str">
        <f>IF(E18="","",E18)</f>
        <v>Vyplň údaj</v>
      </c>
      <c r="G130" s="33"/>
      <c r="H130" s="33"/>
      <c r="I130" s="98" t="s">
        <v>35</v>
      </c>
      <c r="J130" s="31" t="str">
        <f>E24</f>
        <v>Vyplň údaj</v>
      </c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0.35" customHeight="1">
      <c r="A131" s="33"/>
      <c r="B131" s="34"/>
      <c r="C131" s="33"/>
      <c r="D131" s="33"/>
      <c r="E131" s="33"/>
      <c r="F131" s="33"/>
      <c r="G131" s="33"/>
      <c r="H131" s="33"/>
      <c r="I131" s="97"/>
      <c r="J131" s="33"/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11" customFormat="1" ht="29.25" customHeight="1">
      <c r="A132" s="137"/>
      <c r="B132" s="138"/>
      <c r="C132" s="139" t="s">
        <v>139</v>
      </c>
      <c r="D132" s="140" t="s">
        <v>63</v>
      </c>
      <c r="E132" s="140" t="s">
        <v>59</v>
      </c>
      <c r="F132" s="140" t="s">
        <v>60</v>
      </c>
      <c r="G132" s="140" t="s">
        <v>140</v>
      </c>
      <c r="H132" s="140" t="s">
        <v>141</v>
      </c>
      <c r="I132" s="141" t="s">
        <v>142</v>
      </c>
      <c r="J132" s="140" t="s">
        <v>125</v>
      </c>
      <c r="K132" s="142" t="s">
        <v>143</v>
      </c>
      <c r="L132" s="143"/>
      <c r="M132" s="63" t="s">
        <v>1</v>
      </c>
      <c r="N132" s="64" t="s">
        <v>42</v>
      </c>
      <c r="O132" s="64" t="s">
        <v>144</v>
      </c>
      <c r="P132" s="64" t="s">
        <v>145</v>
      </c>
      <c r="Q132" s="64" t="s">
        <v>146</v>
      </c>
      <c r="R132" s="64" t="s">
        <v>147</v>
      </c>
      <c r="S132" s="64" t="s">
        <v>148</v>
      </c>
      <c r="T132" s="65" t="s">
        <v>149</v>
      </c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</row>
    <row r="133" spans="1:65" s="2" customFormat="1" ht="22.8" customHeight="1">
      <c r="A133" s="33"/>
      <c r="B133" s="34"/>
      <c r="C133" s="70" t="s">
        <v>150</v>
      </c>
      <c r="D133" s="33"/>
      <c r="E133" s="33"/>
      <c r="F133" s="33"/>
      <c r="G133" s="33"/>
      <c r="H133" s="33"/>
      <c r="I133" s="97"/>
      <c r="J133" s="144">
        <f>BK133</f>
        <v>0</v>
      </c>
      <c r="K133" s="33"/>
      <c r="L133" s="34"/>
      <c r="M133" s="66"/>
      <c r="N133" s="57"/>
      <c r="O133" s="67"/>
      <c r="P133" s="145">
        <f>P134+P426+P672</f>
        <v>0</v>
      </c>
      <c r="Q133" s="67"/>
      <c r="R133" s="145">
        <f>R134+R426+R672</f>
        <v>49.806696480000006</v>
      </c>
      <c r="S133" s="67"/>
      <c r="T133" s="146">
        <f>T134+T426+T672</f>
        <v>39.951283859999997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T133" s="18" t="s">
        <v>77</v>
      </c>
      <c r="AU133" s="18" t="s">
        <v>127</v>
      </c>
      <c r="BK133" s="147">
        <f>BK134+BK426+BK672</f>
        <v>0</v>
      </c>
    </row>
    <row r="134" spans="1:65" s="12" customFormat="1" ht="25.95" customHeight="1">
      <c r="B134" s="148"/>
      <c r="D134" s="149" t="s">
        <v>77</v>
      </c>
      <c r="E134" s="150" t="s">
        <v>151</v>
      </c>
      <c r="F134" s="150" t="s">
        <v>152</v>
      </c>
      <c r="I134" s="151"/>
      <c r="J134" s="152">
        <f>BK134</f>
        <v>0</v>
      </c>
      <c r="L134" s="148"/>
      <c r="M134" s="153"/>
      <c r="N134" s="154"/>
      <c r="O134" s="154"/>
      <c r="P134" s="155">
        <f>P135+P274+P325+P347+P408+P424</f>
        <v>0</v>
      </c>
      <c r="Q134" s="154"/>
      <c r="R134" s="155">
        <f>R135+R274+R325+R347+R408+R424</f>
        <v>32.113293890000001</v>
      </c>
      <c r="S134" s="154"/>
      <c r="T134" s="156">
        <f>T135+T274+T325+T347+T408+T424</f>
        <v>25.680734999999999</v>
      </c>
      <c r="AR134" s="149" t="s">
        <v>86</v>
      </c>
      <c r="AT134" s="157" t="s">
        <v>77</v>
      </c>
      <c r="AU134" s="157" t="s">
        <v>78</v>
      </c>
      <c r="AY134" s="149" t="s">
        <v>153</v>
      </c>
      <c r="BK134" s="158">
        <f>BK135+BK274+BK325+BK347+BK408+BK424</f>
        <v>0</v>
      </c>
    </row>
    <row r="135" spans="1:65" s="12" customFormat="1" ht="22.8" customHeight="1">
      <c r="B135" s="148"/>
      <c r="D135" s="149" t="s">
        <v>77</v>
      </c>
      <c r="E135" s="159" t="s">
        <v>313</v>
      </c>
      <c r="F135" s="159" t="s">
        <v>314</v>
      </c>
      <c r="I135" s="151"/>
      <c r="J135" s="160">
        <f>BK135</f>
        <v>0</v>
      </c>
      <c r="L135" s="148"/>
      <c r="M135" s="153"/>
      <c r="N135" s="154"/>
      <c r="O135" s="154"/>
      <c r="P135" s="155">
        <f>SUM(P136:P273)</f>
        <v>0</v>
      </c>
      <c r="Q135" s="154"/>
      <c r="R135" s="155">
        <f>SUM(R136:R273)</f>
        <v>21.52050036</v>
      </c>
      <c r="S135" s="154"/>
      <c r="T135" s="156">
        <f>SUM(T136:T273)</f>
        <v>7.784535</v>
      </c>
      <c r="AR135" s="149" t="s">
        <v>86</v>
      </c>
      <c r="AT135" s="157" t="s">
        <v>77</v>
      </c>
      <c r="AU135" s="157" t="s">
        <v>86</v>
      </c>
      <c r="AY135" s="149" t="s">
        <v>153</v>
      </c>
      <c r="BK135" s="158">
        <f>SUM(BK136:BK273)</f>
        <v>0</v>
      </c>
    </row>
    <row r="136" spans="1:65" s="2" customFormat="1" ht="24" customHeight="1">
      <c r="A136" s="33"/>
      <c r="B136" s="161"/>
      <c r="C136" s="162" t="s">
        <v>86</v>
      </c>
      <c r="D136" s="162" t="s">
        <v>155</v>
      </c>
      <c r="E136" s="163" t="s">
        <v>315</v>
      </c>
      <c r="F136" s="164" t="s">
        <v>316</v>
      </c>
      <c r="G136" s="165" t="s">
        <v>235</v>
      </c>
      <c r="H136" s="166">
        <v>428.80900000000003</v>
      </c>
      <c r="I136" s="167"/>
      <c r="J136" s="168">
        <f>ROUND(I136*H136,2)</f>
        <v>0</v>
      </c>
      <c r="K136" s="164" t="s">
        <v>1</v>
      </c>
      <c r="L136" s="34"/>
      <c r="M136" s="169" t="s">
        <v>1</v>
      </c>
      <c r="N136" s="170" t="s">
        <v>43</v>
      </c>
      <c r="O136" s="59"/>
      <c r="P136" s="171">
        <f>O136*H136</f>
        <v>0</v>
      </c>
      <c r="Q136" s="171">
        <v>0</v>
      </c>
      <c r="R136" s="171">
        <f>Q136*H136</f>
        <v>0</v>
      </c>
      <c r="S136" s="171">
        <v>5.0000000000000001E-3</v>
      </c>
      <c r="T136" s="172">
        <f>S136*H136</f>
        <v>2.1440450000000002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159</v>
      </c>
      <c r="AT136" s="173" t="s">
        <v>155</v>
      </c>
      <c r="AU136" s="173" t="s">
        <v>88</v>
      </c>
      <c r="AY136" s="18" t="s">
        <v>153</v>
      </c>
      <c r="BE136" s="174">
        <f>IF(N136="základní",J136,0)</f>
        <v>0</v>
      </c>
      <c r="BF136" s="174">
        <f>IF(N136="snížená",J136,0)</f>
        <v>0</v>
      </c>
      <c r="BG136" s="174">
        <f>IF(N136="zákl. přenesená",J136,0)</f>
        <v>0</v>
      </c>
      <c r="BH136" s="174">
        <f>IF(N136="sníž. přenesená",J136,0)</f>
        <v>0</v>
      </c>
      <c r="BI136" s="174">
        <f>IF(N136="nulová",J136,0)</f>
        <v>0</v>
      </c>
      <c r="BJ136" s="18" t="s">
        <v>86</v>
      </c>
      <c r="BK136" s="174">
        <f>ROUND(I136*H136,2)</f>
        <v>0</v>
      </c>
      <c r="BL136" s="18" t="s">
        <v>159</v>
      </c>
      <c r="BM136" s="173" t="s">
        <v>530</v>
      </c>
    </row>
    <row r="137" spans="1:65" s="13" customFormat="1" ht="10.199999999999999">
      <c r="B137" s="175"/>
      <c r="D137" s="176" t="s">
        <v>161</v>
      </c>
      <c r="E137" s="177" t="s">
        <v>1</v>
      </c>
      <c r="F137" s="178" t="s">
        <v>531</v>
      </c>
      <c r="H137" s="177" t="s">
        <v>1</v>
      </c>
      <c r="I137" s="179"/>
      <c r="L137" s="175"/>
      <c r="M137" s="180"/>
      <c r="N137" s="181"/>
      <c r="O137" s="181"/>
      <c r="P137" s="181"/>
      <c r="Q137" s="181"/>
      <c r="R137" s="181"/>
      <c r="S137" s="181"/>
      <c r="T137" s="182"/>
      <c r="AT137" s="177" t="s">
        <v>161</v>
      </c>
      <c r="AU137" s="177" t="s">
        <v>88</v>
      </c>
      <c r="AV137" s="13" t="s">
        <v>86</v>
      </c>
      <c r="AW137" s="13" t="s">
        <v>34</v>
      </c>
      <c r="AX137" s="13" t="s">
        <v>78</v>
      </c>
      <c r="AY137" s="177" t="s">
        <v>153</v>
      </c>
    </row>
    <row r="138" spans="1:65" s="14" customFormat="1" ht="10.199999999999999">
      <c r="B138" s="183"/>
      <c r="D138" s="176" t="s">
        <v>161</v>
      </c>
      <c r="E138" s="184" t="s">
        <v>1</v>
      </c>
      <c r="F138" s="185" t="s">
        <v>532</v>
      </c>
      <c r="H138" s="186">
        <v>83.19</v>
      </c>
      <c r="I138" s="187"/>
      <c r="L138" s="183"/>
      <c r="M138" s="188"/>
      <c r="N138" s="189"/>
      <c r="O138" s="189"/>
      <c r="P138" s="189"/>
      <c r="Q138" s="189"/>
      <c r="R138" s="189"/>
      <c r="S138" s="189"/>
      <c r="T138" s="190"/>
      <c r="AT138" s="184" t="s">
        <v>161</v>
      </c>
      <c r="AU138" s="184" t="s">
        <v>88</v>
      </c>
      <c r="AV138" s="14" t="s">
        <v>88</v>
      </c>
      <c r="AW138" s="14" t="s">
        <v>34</v>
      </c>
      <c r="AX138" s="14" t="s">
        <v>78</v>
      </c>
      <c r="AY138" s="184" t="s">
        <v>153</v>
      </c>
    </row>
    <row r="139" spans="1:65" s="14" customFormat="1" ht="10.199999999999999">
      <c r="B139" s="183"/>
      <c r="D139" s="176" t="s">
        <v>161</v>
      </c>
      <c r="E139" s="184" t="s">
        <v>1</v>
      </c>
      <c r="F139" s="185" t="s">
        <v>533</v>
      </c>
      <c r="H139" s="186">
        <v>13.33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161</v>
      </c>
      <c r="AU139" s="184" t="s">
        <v>88</v>
      </c>
      <c r="AV139" s="14" t="s">
        <v>88</v>
      </c>
      <c r="AW139" s="14" t="s">
        <v>34</v>
      </c>
      <c r="AX139" s="14" t="s">
        <v>78</v>
      </c>
      <c r="AY139" s="184" t="s">
        <v>153</v>
      </c>
    </row>
    <row r="140" spans="1:65" s="14" customFormat="1" ht="10.199999999999999">
      <c r="B140" s="183"/>
      <c r="D140" s="176" t="s">
        <v>161</v>
      </c>
      <c r="E140" s="184" t="s">
        <v>1</v>
      </c>
      <c r="F140" s="185" t="s">
        <v>534</v>
      </c>
      <c r="H140" s="186">
        <v>24.24</v>
      </c>
      <c r="I140" s="187"/>
      <c r="L140" s="183"/>
      <c r="M140" s="188"/>
      <c r="N140" s="189"/>
      <c r="O140" s="189"/>
      <c r="P140" s="189"/>
      <c r="Q140" s="189"/>
      <c r="R140" s="189"/>
      <c r="S140" s="189"/>
      <c r="T140" s="190"/>
      <c r="AT140" s="184" t="s">
        <v>161</v>
      </c>
      <c r="AU140" s="184" t="s">
        <v>88</v>
      </c>
      <c r="AV140" s="14" t="s">
        <v>88</v>
      </c>
      <c r="AW140" s="14" t="s">
        <v>34</v>
      </c>
      <c r="AX140" s="14" t="s">
        <v>78</v>
      </c>
      <c r="AY140" s="184" t="s">
        <v>153</v>
      </c>
    </row>
    <row r="141" spans="1:65" s="14" customFormat="1" ht="10.199999999999999">
      <c r="B141" s="183"/>
      <c r="D141" s="176" t="s">
        <v>161</v>
      </c>
      <c r="E141" s="184" t="s">
        <v>1</v>
      </c>
      <c r="F141" s="185" t="s">
        <v>535</v>
      </c>
      <c r="H141" s="186">
        <v>1.3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161</v>
      </c>
      <c r="AU141" s="184" t="s">
        <v>88</v>
      </c>
      <c r="AV141" s="14" t="s">
        <v>88</v>
      </c>
      <c r="AW141" s="14" t="s">
        <v>34</v>
      </c>
      <c r="AX141" s="14" t="s">
        <v>78</v>
      </c>
      <c r="AY141" s="184" t="s">
        <v>153</v>
      </c>
    </row>
    <row r="142" spans="1:65" s="14" customFormat="1" ht="10.199999999999999">
      <c r="B142" s="183"/>
      <c r="D142" s="176" t="s">
        <v>161</v>
      </c>
      <c r="E142" s="184" t="s">
        <v>1</v>
      </c>
      <c r="F142" s="185" t="s">
        <v>536</v>
      </c>
      <c r="H142" s="186">
        <v>14.4</v>
      </c>
      <c r="I142" s="187"/>
      <c r="L142" s="183"/>
      <c r="M142" s="188"/>
      <c r="N142" s="189"/>
      <c r="O142" s="189"/>
      <c r="P142" s="189"/>
      <c r="Q142" s="189"/>
      <c r="R142" s="189"/>
      <c r="S142" s="189"/>
      <c r="T142" s="190"/>
      <c r="AT142" s="184" t="s">
        <v>161</v>
      </c>
      <c r="AU142" s="184" t="s">
        <v>88</v>
      </c>
      <c r="AV142" s="14" t="s">
        <v>88</v>
      </c>
      <c r="AW142" s="14" t="s">
        <v>34</v>
      </c>
      <c r="AX142" s="14" t="s">
        <v>78</v>
      </c>
      <c r="AY142" s="184" t="s">
        <v>153</v>
      </c>
    </row>
    <row r="143" spans="1:65" s="14" customFormat="1" ht="10.199999999999999">
      <c r="B143" s="183"/>
      <c r="D143" s="176" t="s">
        <v>161</v>
      </c>
      <c r="E143" s="184" t="s">
        <v>1</v>
      </c>
      <c r="F143" s="185" t="s">
        <v>537</v>
      </c>
      <c r="H143" s="186">
        <v>1.2629999999999999</v>
      </c>
      <c r="I143" s="187"/>
      <c r="L143" s="183"/>
      <c r="M143" s="188"/>
      <c r="N143" s="189"/>
      <c r="O143" s="189"/>
      <c r="P143" s="189"/>
      <c r="Q143" s="189"/>
      <c r="R143" s="189"/>
      <c r="S143" s="189"/>
      <c r="T143" s="190"/>
      <c r="AT143" s="184" t="s">
        <v>161</v>
      </c>
      <c r="AU143" s="184" t="s">
        <v>88</v>
      </c>
      <c r="AV143" s="14" t="s">
        <v>88</v>
      </c>
      <c r="AW143" s="14" t="s">
        <v>34</v>
      </c>
      <c r="AX143" s="14" t="s">
        <v>78</v>
      </c>
      <c r="AY143" s="184" t="s">
        <v>153</v>
      </c>
    </row>
    <row r="144" spans="1:65" s="16" customFormat="1" ht="10.199999999999999">
      <c r="B144" s="202"/>
      <c r="D144" s="176" t="s">
        <v>161</v>
      </c>
      <c r="E144" s="203" t="s">
        <v>1</v>
      </c>
      <c r="F144" s="204" t="s">
        <v>321</v>
      </c>
      <c r="H144" s="205">
        <v>137.72299999999998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161</v>
      </c>
      <c r="AU144" s="203" t="s">
        <v>88</v>
      </c>
      <c r="AV144" s="16" t="s">
        <v>169</v>
      </c>
      <c r="AW144" s="16" t="s">
        <v>34</v>
      </c>
      <c r="AX144" s="16" t="s">
        <v>78</v>
      </c>
      <c r="AY144" s="203" t="s">
        <v>153</v>
      </c>
    </row>
    <row r="145" spans="2:51" s="13" customFormat="1" ht="10.199999999999999">
      <c r="B145" s="175"/>
      <c r="D145" s="176" t="s">
        <v>161</v>
      </c>
      <c r="E145" s="177" t="s">
        <v>1</v>
      </c>
      <c r="F145" s="178" t="s">
        <v>538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161</v>
      </c>
      <c r="AU145" s="177" t="s">
        <v>88</v>
      </c>
      <c r="AV145" s="13" t="s">
        <v>86</v>
      </c>
      <c r="AW145" s="13" t="s">
        <v>34</v>
      </c>
      <c r="AX145" s="13" t="s">
        <v>78</v>
      </c>
      <c r="AY145" s="177" t="s">
        <v>153</v>
      </c>
    </row>
    <row r="146" spans="2:51" s="14" customFormat="1" ht="10.199999999999999">
      <c r="B146" s="183"/>
      <c r="D146" s="176" t="s">
        <v>161</v>
      </c>
      <c r="E146" s="184" t="s">
        <v>1</v>
      </c>
      <c r="F146" s="185" t="s">
        <v>539</v>
      </c>
      <c r="H146" s="186">
        <v>29.21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161</v>
      </c>
      <c r="AU146" s="184" t="s">
        <v>88</v>
      </c>
      <c r="AV146" s="14" t="s">
        <v>88</v>
      </c>
      <c r="AW146" s="14" t="s">
        <v>34</v>
      </c>
      <c r="AX146" s="14" t="s">
        <v>78</v>
      </c>
      <c r="AY146" s="184" t="s">
        <v>153</v>
      </c>
    </row>
    <row r="147" spans="2:51" s="14" customFormat="1" ht="10.199999999999999">
      <c r="B147" s="183"/>
      <c r="D147" s="176" t="s">
        <v>161</v>
      </c>
      <c r="E147" s="184" t="s">
        <v>1</v>
      </c>
      <c r="F147" s="185" t="s">
        <v>540</v>
      </c>
      <c r="H147" s="186">
        <v>0.53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161</v>
      </c>
      <c r="AU147" s="184" t="s">
        <v>88</v>
      </c>
      <c r="AV147" s="14" t="s">
        <v>88</v>
      </c>
      <c r="AW147" s="14" t="s">
        <v>34</v>
      </c>
      <c r="AX147" s="14" t="s">
        <v>78</v>
      </c>
      <c r="AY147" s="184" t="s">
        <v>153</v>
      </c>
    </row>
    <row r="148" spans="2:51" s="14" customFormat="1" ht="10.199999999999999">
      <c r="B148" s="183"/>
      <c r="D148" s="176" t="s">
        <v>161</v>
      </c>
      <c r="E148" s="184" t="s">
        <v>1</v>
      </c>
      <c r="F148" s="185" t="s">
        <v>541</v>
      </c>
      <c r="H148" s="186">
        <v>2.5499999999999998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161</v>
      </c>
      <c r="AU148" s="184" t="s">
        <v>88</v>
      </c>
      <c r="AV148" s="14" t="s">
        <v>88</v>
      </c>
      <c r="AW148" s="14" t="s">
        <v>34</v>
      </c>
      <c r="AX148" s="14" t="s">
        <v>78</v>
      </c>
      <c r="AY148" s="184" t="s">
        <v>153</v>
      </c>
    </row>
    <row r="149" spans="2:51" s="14" customFormat="1" ht="10.199999999999999">
      <c r="B149" s="183"/>
      <c r="D149" s="176" t="s">
        <v>161</v>
      </c>
      <c r="E149" s="184" t="s">
        <v>1</v>
      </c>
      <c r="F149" s="185" t="s">
        <v>542</v>
      </c>
      <c r="H149" s="186">
        <v>6.915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161</v>
      </c>
      <c r="AU149" s="184" t="s">
        <v>88</v>
      </c>
      <c r="AV149" s="14" t="s">
        <v>88</v>
      </c>
      <c r="AW149" s="14" t="s">
        <v>34</v>
      </c>
      <c r="AX149" s="14" t="s">
        <v>78</v>
      </c>
      <c r="AY149" s="184" t="s">
        <v>153</v>
      </c>
    </row>
    <row r="150" spans="2:51" s="16" customFormat="1" ht="10.199999999999999">
      <c r="B150" s="202"/>
      <c r="D150" s="176" t="s">
        <v>161</v>
      </c>
      <c r="E150" s="203" t="s">
        <v>1</v>
      </c>
      <c r="F150" s="204" t="s">
        <v>321</v>
      </c>
      <c r="H150" s="205">
        <v>39.204999999999998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161</v>
      </c>
      <c r="AU150" s="203" t="s">
        <v>88</v>
      </c>
      <c r="AV150" s="16" t="s">
        <v>169</v>
      </c>
      <c r="AW150" s="16" t="s">
        <v>34</v>
      </c>
      <c r="AX150" s="16" t="s">
        <v>78</v>
      </c>
      <c r="AY150" s="203" t="s">
        <v>153</v>
      </c>
    </row>
    <row r="151" spans="2:51" s="13" customFormat="1" ht="10.199999999999999">
      <c r="B151" s="175"/>
      <c r="D151" s="176" t="s">
        <v>161</v>
      </c>
      <c r="E151" s="177" t="s">
        <v>1</v>
      </c>
      <c r="F151" s="178" t="s">
        <v>543</v>
      </c>
      <c r="H151" s="177" t="s">
        <v>1</v>
      </c>
      <c r="I151" s="179"/>
      <c r="L151" s="175"/>
      <c r="M151" s="180"/>
      <c r="N151" s="181"/>
      <c r="O151" s="181"/>
      <c r="P151" s="181"/>
      <c r="Q151" s="181"/>
      <c r="R151" s="181"/>
      <c r="S151" s="181"/>
      <c r="T151" s="182"/>
      <c r="AT151" s="177" t="s">
        <v>161</v>
      </c>
      <c r="AU151" s="177" t="s">
        <v>88</v>
      </c>
      <c r="AV151" s="13" t="s">
        <v>86</v>
      </c>
      <c r="AW151" s="13" t="s">
        <v>34</v>
      </c>
      <c r="AX151" s="13" t="s">
        <v>78</v>
      </c>
      <c r="AY151" s="177" t="s">
        <v>153</v>
      </c>
    </row>
    <row r="152" spans="2:51" s="14" customFormat="1" ht="10.199999999999999">
      <c r="B152" s="183"/>
      <c r="D152" s="176" t="s">
        <v>161</v>
      </c>
      <c r="E152" s="184" t="s">
        <v>1</v>
      </c>
      <c r="F152" s="185" t="s">
        <v>544</v>
      </c>
      <c r="H152" s="186">
        <v>139.02000000000001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161</v>
      </c>
      <c r="AU152" s="184" t="s">
        <v>88</v>
      </c>
      <c r="AV152" s="14" t="s">
        <v>88</v>
      </c>
      <c r="AW152" s="14" t="s">
        <v>34</v>
      </c>
      <c r="AX152" s="14" t="s">
        <v>78</v>
      </c>
      <c r="AY152" s="184" t="s">
        <v>153</v>
      </c>
    </row>
    <row r="153" spans="2:51" s="14" customFormat="1" ht="10.199999999999999">
      <c r="B153" s="183"/>
      <c r="D153" s="176" t="s">
        <v>161</v>
      </c>
      <c r="E153" s="184" t="s">
        <v>1</v>
      </c>
      <c r="F153" s="185" t="s">
        <v>545</v>
      </c>
      <c r="H153" s="186">
        <v>12.21</v>
      </c>
      <c r="I153" s="187"/>
      <c r="L153" s="183"/>
      <c r="M153" s="188"/>
      <c r="N153" s="189"/>
      <c r="O153" s="189"/>
      <c r="P153" s="189"/>
      <c r="Q153" s="189"/>
      <c r="R153" s="189"/>
      <c r="S153" s="189"/>
      <c r="T153" s="190"/>
      <c r="AT153" s="184" t="s">
        <v>161</v>
      </c>
      <c r="AU153" s="184" t="s">
        <v>88</v>
      </c>
      <c r="AV153" s="14" t="s">
        <v>88</v>
      </c>
      <c r="AW153" s="14" t="s">
        <v>34</v>
      </c>
      <c r="AX153" s="14" t="s">
        <v>78</v>
      </c>
      <c r="AY153" s="184" t="s">
        <v>153</v>
      </c>
    </row>
    <row r="154" spans="2:51" s="14" customFormat="1" ht="10.199999999999999">
      <c r="B154" s="183"/>
      <c r="D154" s="176" t="s">
        <v>161</v>
      </c>
      <c r="E154" s="184" t="s">
        <v>1</v>
      </c>
      <c r="F154" s="185" t="s">
        <v>546</v>
      </c>
      <c r="H154" s="186">
        <v>12.282999999999999</v>
      </c>
      <c r="I154" s="187"/>
      <c r="L154" s="183"/>
      <c r="M154" s="188"/>
      <c r="N154" s="189"/>
      <c r="O154" s="189"/>
      <c r="P154" s="189"/>
      <c r="Q154" s="189"/>
      <c r="R154" s="189"/>
      <c r="S154" s="189"/>
      <c r="T154" s="190"/>
      <c r="AT154" s="184" t="s">
        <v>161</v>
      </c>
      <c r="AU154" s="184" t="s">
        <v>88</v>
      </c>
      <c r="AV154" s="14" t="s">
        <v>88</v>
      </c>
      <c r="AW154" s="14" t="s">
        <v>34</v>
      </c>
      <c r="AX154" s="14" t="s">
        <v>78</v>
      </c>
      <c r="AY154" s="184" t="s">
        <v>153</v>
      </c>
    </row>
    <row r="155" spans="2:51" s="14" customFormat="1" ht="10.199999999999999">
      <c r="B155" s="183"/>
      <c r="D155" s="176" t="s">
        <v>161</v>
      </c>
      <c r="E155" s="184" t="s">
        <v>1</v>
      </c>
      <c r="F155" s="185" t="s">
        <v>547</v>
      </c>
      <c r="H155" s="186">
        <v>5.52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161</v>
      </c>
      <c r="AU155" s="184" t="s">
        <v>88</v>
      </c>
      <c r="AV155" s="14" t="s">
        <v>88</v>
      </c>
      <c r="AW155" s="14" t="s">
        <v>34</v>
      </c>
      <c r="AX155" s="14" t="s">
        <v>78</v>
      </c>
      <c r="AY155" s="184" t="s">
        <v>153</v>
      </c>
    </row>
    <row r="156" spans="2:51" s="14" customFormat="1" ht="10.199999999999999">
      <c r="B156" s="183"/>
      <c r="D156" s="176" t="s">
        <v>161</v>
      </c>
      <c r="E156" s="184" t="s">
        <v>1</v>
      </c>
      <c r="F156" s="185" t="s">
        <v>548</v>
      </c>
      <c r="H156" s="186">
        <v>2.2250000000000001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161</v>
      </c>
      <c r="AU156" s="184" t="s">
        <v>88</v>
      </c>
      <c r="AV156" s="14" t="s">
        <v>88</v>
      </c>
      <c r="AW156" s="14" t="s">
        <v>34</v>
      </c>
      <c r="AX156" s="14" t="s">
        <v>78</v>
      </c>
      <c r="AY156" s="184" t="s">
        <v>153</v>
      </c>
    </row>
    <row r="157" spans="2:51" s="14" customFormat="1" ht="10.199999999999999">
      <c r="B157" s="183"/>
      <c r="D157" s="176" t="s">
        <v>161</v>
      </c>
      <c r="E157" s="184" t="s">
        <v>1</v>
      </c>
      <c r="F157" s="185" t="s">
        <v>549</v>
      </c>
      <c r="H157" s="186">
        <v>43.4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161</v>
      </c>
      <c r="AU157" s="184" t="s">
        <v>88</v>
      </c>
      <c r="AV157" s="14" t="s">
        <v>88</v>
      </c>
      <c r="AW157" s="14" t="s">
        <v>34</v>
      </c>
      <c r="AX157" s="14" t="s">
        <v>78</v>
      </c>
      <c r="AY157" s="184" t="s">
        <v>153</v>
      </c>
    </row>
    <row r="158" spans="2:51" s="14" customFormat="1" ht="10.199999999999999">
      <c r="B158" s="183"/>
      <c r="D158" s="176" t="s">
        <v>161</v>
      </c>
      <c r="E158" s="184" t="s">
        <v>1</v>
      </c>
      <c r="F158" s="185" t="s">
        <v>550</v>
      </c>
      <c r="H158" s="186">
        <v>2.6</v>
      </c>
      <c r="I158" s="187"/>
      <c r="L158" s="183"/>
      <c r="M158" s="188"/>
      <c r="N158" s="189"/>
      <c r="O158" s="189"/>
      <c r="P158" s="189"/>
      <c r="Q158" s="189"/>
      <c r="R158" s="189"/>
      <c r="S158" s="189"/>
      <c r="T158" s="190"/>
      <c r="AT158" s="184" t="s">
        <v>161</v>
      </c>
      <c r="AU158" s="184" t="s">
        <v>88</v>
      </c>
      <c r="AV158" s="14" t="s">
        <v>88</v>
      </c>
      <c r="AW158" s="14" t="s">
        <v>34</v>
      </c>
      <c r="AX158" s="14" t="s">
        <v>78</v>
      </c>
      <c r="AY158" s="184" t="s">
        <v>153</v>
      </c>
    </row>
    <row r="159" spans="2:51" s="14" customFormat="1" ht="10.199999999999999">
      <c r="B159" s="183"/>
      <c r="D159" s="176" t="s">
        <v>161</v>
      </c>
      <c r="E159" s="184" t="s">
        <v>1</v>
      </c>
      <c r="F159" s="185" t="s">
        <v>551</v>
      </c>
      <c r="H159" s="186">
        <v>24.41</v>
      </c>
      <c r="I159" s="187"/>
      <c r="L159" s="183"/>
      <c r="M159" s="188"/>
      <c r="N159" s="189"/>
      <c r="O159" s="189"/>
      <c r="P159" s="189"/>
      <c r="Q159" s="189"/>
      <c r="R159" s="189"/>
      <c r="S159" s="189"/>
      <c r="T159" s="190"/>
      <c r="AT159" s="184" t="s">
        <v>161</v>
      </c>
      <c r="AU159" s="184" t="s">
        <v>88</v>
      </c>
      <c r="AV159" s="14" t="s">
        <v>88</v>
      </c>
      <c r="AW159" s="14" t="s">
        <v>34</v>
      </c>
      <c r="AX159" s="14" t="s">
        <v>78</v>
      </c>
      <c r="AY159" s="184" t="s">
        <v>153</v>
      </c>
    </row>
    <row r="160" spans="2:51" s="14" customFormat="1" ht="10.199999999999999">
      <c r="B160" s="183"/>
      <c r="D160" s="176" t="s">
        <v>161</v>
      </c>
      <c r="E160" s="184" t="s">
        <v>1</v>
      </c>
      <c r="F160" s="185" t="s">
        <v>552</v>
      </c>
      <c r="H160" s="186">
        <v>1.8129999999999999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161</v>
      </c>
      <c r="AU160" s="184" t="s">
        <v>88</v>
      </c>
      <c r="AV160" s="14" t="s">
        <v>88</v>
      </c>
      <c r="AW160" s="14" t="s">
        <v>34</v>
      </c>
      <c r="AX160" s="14" t="s">
        <v>78</v>
      </c>
      <c r="AY160" s="184" t="s">
        <v>153</v>
      </c>
    </row>
    <row r="161" spans="1:65" s="14" customFormat="1" ht="10.199999999999999">
      <c r="B161" s="183"/>
      <c r="D161" s="176" t="s">
        <v>161</v>
      </c>
      <c r="E161" s="184" t="s">
        <v>1</v>
      </c>
      <c r="F161" s="185" t="s">
        <v>553</v>
      </c>
      <c r="H161" s="186">
        <v>8.4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161</v>
      </c>
      <c r="AU161" s="184" t="s">
        <v>88</v>
      </c>
      <c r="AV161" s="14" t="s">
        <v>88</v>
      </c>
      <c r="AW161" s="14" t="s">
        <v>34</v>
      </c>
      <c r="AX161" s="14" t="s">
        <v>78</v>
      </c>
      <c r="AY161" s="184" t="s">
        <v>153</v>
      </c>
    </row>
    <row r="162" spans="1:65" s="16" customFormat="1" ht="10.199999999999999">
      <c r="B162" s="202"/>
      <c r="D162" s="176" t="s">
        <v>161</v>
      </c>
      <c r="E162" s="203" t="s">
        <v>1</v>
      </c>
      <c r="F162" s="204" t="s">
        <v>321</v>
      </c>
      <c r="H162" s="205">
        <v>251.881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161</v>
      </c>
      <c r="AU162" s="203" t="s">
        <v>88</v>
      </c>
      <c r="AV162" s="16" t="s">
        <v>169</v>
      </c>
      <c r="AW162" s="16" t="s">
        <v>34</v>
      </c>
      <c r="AX162" s="16" t="s">
        <v>78</v>
      </c>
      <c r="AY162" s="203" t="s">
        <v>153</v>
      </c>
    </row>
    <row r="163" spans="1:65" s="15" customFormat="1" ht="10.199999999999999">
      <c r="B163" s="191"/>
      <c r="D163" s="176" t="s">
        <v>161</v>
      </c>
      <c r="E163" s="192" t="s">
        <v>1</v>
      </c>
      <c r="F163" s="193" t="s">
        <v>165</v>
      </c>
      <c r="H163" s="194">
        <v>428.80899999999997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161</v>
      </c>
      <c r="AU163" s="192" t="s">
        <v>88</v>
      </c>
      <c r="AV163" s="15" t="s">
        <v>159</v>
      </c>
      <c r="AW163" s="15" t="s">
        <v>34</v>
      </c>
      <c r="AX163" s="15" t="s">
        <v>86</v>
      </c>
      <c r="AY163" s="192" t="s">
        <v>153</v>
      </c>
    </row>
    <row r="164" spans="1:65" s="2" customFormat="1" ht="48" customHeight="1">
      <c r="A164" s="33"/>
      <c r="B164" s="161"/>
      <c r="C164" s="162" t="s">
        <v>88</v>
      </c>
      <c r="D164" s="162" t="s">
        <v>155</v>
      </c>
      <c r="E164" s="163" t="s">
        <v>326</v>
      </c>
      <c r="F164" s="164" t="s">
        <v>327</v>
      </c>
      <c r="G164" s="165" t="s">
        <v>235</v>
      </c>
      <c r="H164" s="166">
        <v>428.80900000000003</v>
      </c>
      <c r="I164" s="167"/>
      <c r="J164" s="168">
        <f>ROUND(I164*H164,2)</f>
        <v>0</v>
      </c>
      <c r="K164" s="164" t="s">
        <v>254</v>
      </c>
      <c r="L164" s="34"/>
      <c r="M164" s="169" t="s">
        <v>1</v>
      </c>
      <c r="N164" s="170" t="s">
        <v>43</v>
      </c>
      <c r="O164" s="59"/>
      <c r="P164" s="171">
        <f>O164*H164</f>
        <v>0</v>
      </c>
      <c r="Q164" s="171">
        <v>0</v>
      </c>
      <c r="R164" s="171">
        <f>Q164*H164</f>
        <v>0</v>
      </c>
      <c r="S164" s="171">
        <v>0.01</v>
      </c>
      <c r="T164" s="172">
        <f>S164*H164</f>
        <v>4.2880900000000004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159</v>
      </c>
      <c r="AT164" s="173" t="s">
        <v>155</v>
      </c>
      <c r="AU164" s="173" t="s">
        <v>88</v>
      </c>
      <c r="AY164" s="18" t="s">
        <v>153</v>
      </c>
      <c r="BE164" s="174">
        <f>IF(N164="základní",J164,0)</f>
        <v>0</v>
      </c>
      <c r="BF164" s="174">
        <f>IF(N164="snížená",J164,0)</f>
        <v>0</v>
      </c>
      <c r="BG164" s="174">
        <f>IF(N164="zákl. přenesená",J164,0)</f>
        <v>0</v>
      </c>
      <c r="BH164" s="174">
        <f>IF(N164="sníž. přenesená",J164,0)</f>
        <v>0</v>
      </c>
      <c r="BI164" s="174">
        <f>IF(N164="nulová",J164,0)</f>
        <v>0</v>
      </c>
      <c r="BJ164" s="18" t="s">
        <v>86</v>
      </c>
      <c r="BK164" s="174">
        <f>ROUND(I164*H164,2)</f>
        <v>0</v>
      </c>
      <c r="BL164" s="18" t="s">
        <v>159</v>
      </c>
      <c r="BM164" s="173" t="s">
        <v>554</v>
      </c>
    </row>
    <row r="165" spans="1:65" s="13" customFormat="1" ht="10.199999999999999">
      <c r="B165" s="175"/>
      <c r="D165" s="176" t="s">
        <v>161</v>
      </c>
      <c r="E165" s="177" t="s">
        <v>1</v>
      </c>
      <c r="F165" s="178" t="s">
        <v>531</v>
      </c>
      <c r="H165" s="177" t="s">
        <v>1</v>
      </c>
      <c r="I165" s="179"/>
      <c r="L165" s="175"/>
      <c r="M165" s="180"/>
      <c r="N165" s="181"/>
      <c r="O165" s="181"/>
      <c r="P165" s="181"/>
      <c r="Q165" s="181"/>
      <c r="R165" s="181"/>
      <c r="S165" s="181"/>
      <c r="T165" s="182"/>
      <c r="AT165" s="177" t="s">
        <v>161</v>
      </c>
      <c r="AU165" s="177" t="s">
        <v>88</v>
      </c>
      <c r="AV165" s="13" t="s">
        <v>86</v>
      </c>
      <c r="AW165" s="13" t="s">
        <v>34</v>
      </c>
      <c r="AX165" s="13" t="s">
        <v>78</v>
      </c>
      <c r="AY165" s="177" t="s">
        <v>153</v>
      </c>
    </row>
    <row r="166" spans="1:65" s="14" customFormat="1" ht="10.199999999999999">
      <c r="B166" s="183"/>
      <c r="D166" s="176" t="s">
        <v>161</v>
      </c>
      <c r="E166" s="184" t="s">
        <v>1</v>
      </c>
      <c r="F166" s="185" t="s">
        <v>532</v>
      </c>
      <c r="H166" s="186">
        <v>83.19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161</v>
      </c>
      <c r="AU166" s="184" t="s">
        <v>88</v>
      </c>
      <c r="AV166" s="14" t="s">
        <v>88</v>
      </c>
      <c r="AW166" s="14" t="s">
        <v>34</v>
      </c>
      <c r="AX166" s="14" t="s">
        <v>78</v>
      </c>
      <c r="AY166" s="184" t="s">
        <v>153</v>
      </c>
    </row>
    <row r="167" spans="1:65" s="14" customFormat="1" ht="10.199999999999999">
      <c r="B167" s="183"/>
      <c r="D167" s="176" t="s">
        <v>161</v>
      </c>
      <c r="E167" s="184" t="s">
        <v>1</v>
      </c>
      <c r="F167" s="185" t="s">
        <v>533</v>
      </c>
      <c r="H167" s="186">
        <v>13.33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161</v>
      </c>
      <c r="AU167" s="184" t="s">
        <v>88</v>
      </c>
      <c r="AV167" s="14" t="s">
        <v>88</v>
      </c>
      <c r="AW167" s="14" t="s">
        <v>34</v>
      </c>
      <c r="AX167" s="14" t="s">
        <v>78</v>
      </c>
      <c r="AY167" s="184" t="s">
        <v>153</v>
      </c>
    </row>
    <row r="168" spans="1:65" s="14" customFormat="1" ht="10.199999999999999">
      <c r="B168" s="183"/>
      <c r="D168" s="176" t="s">
        <v>161</v>
      </c>
      <c r="E168" s="184" t="s">
        <v>1</v>
      </c>
      <c r="F168" s="185" t="s">
        <v>534</v>
      </c>
      <c r="H168" s="186">
        <v>24.24</v>
      </c>
      <c r="I168" s="187"/>
      <c r="L168" s="183"/>
      <c r="M168" s="188"/>
      <c r="N168" s="189"/>
      <c r="O168" s="189"/>
      <c r="P168" s="189"/>
      <c r="Q168" s="189"/>
      <c r="R168" s="189"/>
      <c r="S168" s="189"/>
      <c r="T168" s="190"/>
      <c r="AT168" s="184" t="s">
        <v>161</v>
      </c>
      <c r="AU168" s="184" t="s">
        <v>88</v>
      </c>
      <c r="AV168" s="14" t="s">
        <v>88</v>
      </c>
      <c r="AW168" s="14" t="s">
        <v>34</v>
      </c>
      <c r="AX168" s="14" t="s">
        <v>78</v>
      </c>
      <c r="AY168" s="184" t="s">
        <v>153</v>
      </c>
    </row>
    <row r="169" spans="1:65" s="14" customFormat="1" ht="10.199999999999999">
      <c r="B169" s="183"/>
      <c r="D169" s="176" t="s">
        <v>161</v>
      </c>
      <c r="E169" s="184" t="s">
        <v>1</v>
      </c>
      <c r="F169" s="185" t="s">
        <v>535</v>
      </c>
      <c r="H169" s="186">
        <v>1.3</v>
      </c>
      <c r="I169" s="187"/>
      <c r="L169" s="183"/>
      <c r="M169" s="188"/>
      <c r="N169" s="189"/>
      <c r="O169" s="189"/>
      <c r="P169" s="189"/>
      <c r="Q169" s="189"/>
      <c r="R169" s="189"/>
      <c r="S169" s="189"/>
      <c r="T169" s="190"/>
      <c r="AT169" s="184" t="s">
        <v>161</v>
      </c>
      <c r="AU169" s="184" t="s">
        <v>88</v>
      </c>
      <c r="AV169" s="14" t="s">
        <v>88</v>
      </c>
      <c r="AW169" s="14" t="s">
        <v>34</v>
      </c>
      <c r="AX169" s="14" t="s">
        <v>78</v>
      </c>
      <c r="AY169" s="184" t="s">
        <v>153</v>
      </c>
    </row>
    <row r="170" spans="1:65" s="14" customFormat="1" ht="10.199999999999999">
      <c r="B170" s="183"/>
      <c r="D170" s="176" t="s">
        <v>161</v>
      </c>
      <c r="E170" s="184" t="s">
        <v>1</v>
      </c>
      <c r="F170" s="185" t="s">
        <v>536</v>
      </c>
      <c r="H170" s="186">
        <v>14.4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161</v>
      </c>
      <c r="AU170" s="184" t="s">
        <v>88</v>
      </c>
      <c r="AV170" s="14" t="s">
        <v>88</v>
      </c>
      <c r="AW170" s="14" t="s">
        <v>34</v>
      </c>
      <c r="AX170" s="14" t="s">
        <v>78</v>
      </c>
      <c r="AY170" s="184" t="s">
        <v>153</v>
      </c>
    </row>
    <row r="171" spans="1:65" s="14" customFormat="1" ht="10.199999999999999">
      <c r="B171" s="183"/>
      <c r="D171" s="176" t="s">
        <v>161</v>
      </c>
      <c r="E171" s="184" t="s">
        <v>1</v>
      </c>
      <c r="F171" s="185" t="s">
        <v>537</v>
      </c>
      <c r="H171" s="186">
        <v>1.2629999999999999</v>
      </c>
      <c r="I171" s="187"/>
      <c r="L171" s="183"/>
      <c r="M171" s="188"/>
      <c r="N171" s="189"/>
      <c r="O171" s="189"/>
      <c r="P171" s="189"/>
      <c r="Q171" s="189"/>
      <c r="R171" s="189"/>
      <c r="S171" s="189"/>
      <c r="T171" s="190"/>
      <c r="AT171" s="184" t="s">
        <v>161</v>
      </c>
      <c r="AU171" s="184" t="s">
        <v>88</v>
      </c>
      <c r="AV171" s="14" t="s">
        <v>88</v>
      </c>
      <c r="AW171" s="14" t="s">
        <v>34</v>
      </c>
      <c r="AX171" s="14" t="s">
        <v>78</v>
      </c>
      <c r="AY171" s="184" t="s">
        <v>153</v>
      </c>
    </row>
    <row r="172" spans="1:65" s="16" customFormat="1" ht="10.199999999999999">
      <c r="B172" s="202"/>
      <c r="D172" s="176" t="s">
        <v>161</v>
      </c>
      <c r="E172" s="203" t="s">
        <v>1</v>
      </c>
      <c r="F172" s="204" t="s">
        <v>321</v>
      </c>
      <c r="H172" s="205">
        <v>137.72299999999998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161</v>
      </c>
      <c r="AU172" s="203" t="s">
        <v>88</v>
      </c>
      <c r="AV172" s="16" t="s">
        <v>169</v>
      </c>
      <c r="AW172" s="16" t="s">
        <v>34</v>
      </c>
      <c r="AX172" s="16" t="s">
        <v>78</v>
      </c>
      <c r="AY172" s="203" t="s">
        <v>153</v>
      </c>
    </row>
    <row r="173" spans="1:65" s="13" customFormat="1" ht="10.199999999999999">
      <c r="B173" s="175"/>
      <c r="D173" s="176" t="s">
        <v>161</v>
      </c>
      <c r="E173" s="177" t="s">
        <v>1</v>
      </c>
      <c r="F173" s="178" t="s">
        <v>538</v>
      </c>
      <c r="H173" s="177" t="s">
        <v>1</v>
      </c>
      <c r="I173" s="179"/>
      <c r="L173" s="175"/>
      <c r="M173" s="180"/>
      <c r="N173" s="181"/>
      <c r="O173" s="181"/>
      <c r="P173" s="181"/>
      <c r="Q173" s="181"/>
      <c r="R173" s="181"/>
      <c r="S173" s="181"/>
      <c r="T173" s="182"/>
      <c r="AT173" s="177" t="s">
        <v>161</v>
      </c>
      <c r="AU173" s="177" t="s">
        <v>88</v>
      </c>
      <c r="AV173" s="13" t="s">
        <v>86</v>
      </c>
      <c r="AW173" s="13" t="s">
        <v>34</v>
      </c>
      <c r="AX173" s="13" t="s">
        <v>78</v>
      </c>
      <c r="AY173" s="177" t="s">
        <v>153</v>
      </c>
    </row>
    <row r="174" spans="1:65" s="14" customFormat="1" ht="10.199999999999999">
      <c r="B174" s="183"/>
      <c r="D174" s="176" t="s">
        <v>161</v>
      </c>
      <c r="E174" s="184" t="s">
        <v>1</v>
      </c>
      <c r="F174" s="185" t="s">
        <v>539</v>
      </c>
      <c r="H174" s="186">
        <v>29.21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161</v>
      </c>
      <c r="AU174" s="184" t="s">
        <v>88</v>
      </c>
      <c r="AV174" s="14" t="s">
        <v>88</v>
      </c>
      <c r="AW174" s="14" t="s">
        <v>34</v>
      </c>
      <c r="AX174" s="14" t="s">
        <v>78</v>
      </c>
      <c r="AY174" s="184" t="s">
        <v>153</v>
      </c>
    </row>
    <row r="175" spans="1:65" s="14" customFormat="1" ht="10.199999999999999">
      <c r="B175" s="183"/>
      <c r="D175" s="176" t="s">
        <v>161</v>
      </c>
      <c r="E175" s="184" t="s">
        <v>1</v>
      </c>
      <c r="F175" s="185" t="s">
        <v>540</v>
      </c>
      <c r="H175" s="186">
        <v>0.53</v>
      </c>
      <c r="I175" s="187"/>
      <c r="L175" s="183"/>
      <c r="M175" s="188"/>
      <c r="N175" s="189"/>
      <c r="O175" s="189"/>
      <c r="P175" s="189"/>
      <c r="Q175" s="189"/>
      <c r="R175" s="189"/>
      <c r="S175" s="189"/>
      <c r="T175" s="190"/>
      <c r="AT175" s="184" t="s">
        <v>161</v>
      </c>
      <c r="AU175" s="184" t="s">
        <v>88</v>
      </c>
      <c r="AV175" s="14" t="s">
        <v>88</v>
      </c>
      <c r="AW175" s="14" t="s">
        <v>34</v>
      </c>
      <c r="AX175" s="14" t="s">
        <v>78</v>
      </c>
      <c r="AY175" s="184" t="s">
        <v>153</v>
      </c>
    </row>
    <row r="176" spans="1:65" s="14" customFormat="1" ht="10.199999999999999">
      <c r="B176" s="183"/>
      <c r="D176" s="176" t="s">
        <v>161</v>
      </c>
      <c r="E176" s="184" t="s">
        <v>1</v>
      </c>
      <c r="F176" s="185" t="s">
        <v>541</v>
      </c>
      <c r="H176" s="186">
        <v>2.5499999999999998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161</v>
      </c>
      <c r="AU176" s="184" t="s">
        <v>88</v>
      </c>
      <c r="AV176" s="14" t="s">
        <v>88</v>
      </c>
      <c r="AW176" s="14" t="s">
        <v>34</v>
      </c>
      <c r="AX176" s="14" t="s">
        <v>78</v>
      </c>
      <c r="AY176" s="184" t="s">
        <v>153</v>
      </c>
    </row>
    <row r="177" spans="1:65" s="14" customFormat="1" ht="10.199999999999999">
      <c r="B177" s="183"/>
      <c r="D177" s="176" t="s">
        <v>161</v>
      </c>
      <c r="E177" s="184" t="s">
        <v>1</v>
      </c>
      <c r="F177" s="185" t="s">
        <v>542</v>
      </c>
      <c r="H177" s="186">
        <v>6.915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161</v>
      </c>
      <c r="AU177" s="184" t="s">
        <v>88</v>
      </c>
      <c r="AV177" s="14" t="s">
        <v>88</v>
      </c>
      <c r="AW177" s="14" t="s">
        <v>34</v>
      </c>
      <c r="AX177" s="14" t="s">
        <v>78</v>
      </c>
      <c r="AY177" s="184" t="s">
        <v>153</v>
      </c>
    </row>
    <row r="178" spans="1:65" s="16" customFormat="1" ht="10.199999999999999">
      <c r="B178" s="202"/>
      <c r="D178" s="176" t="s">
        <v>161</v>
      </c>
      <c r="E178" s="203" t="s">
        <v>1</v>
      </c>
      <c r="F178" s="204" t="s">
        <v>321</v>
      </c>
      <c r="H178" s="205">
        <v>39.204999999999998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161</v>
      </c>
      <c r="AU178" s="203" t="s">
        <v>88</v>
      </c>
      <c r="AV178" s="16" t="s">
        <v>169</v>
      </c>
      <c r="AW178" s="16" t="s">
        <v>34</v>
      </c>
      <c r="AX178" s="16" t="s">
        <v>78</v>
      </c>
      <c r="AY178" s="203" t="s">
        <v>153</v>
      </c>
    </row>
    <row r="179" spans="1:65" s="13" customFormat="1" ht="10.199999999999999">
      <c r="B179" s="175"/>
      <c r="D179" s="176" t="s">
        <v>161</v>
      </c>
      <c r="E179" s="177" t="s">
        <v>1</v>
      </c>
      <c r="F179" s="178" t="s">
        <v>543</v>
      </c>
      <c r="H179" s="177" t="s">
        <v>1</v>
      </c>
      <c r="I179" s="179"/>
      <c r="L179" s="175"/>
      <c r="M179" s="180"/>
      <c r="N179" s="181"/>
      <c r="O179" s="181"/>
      <c r="P179" s="181"/>
      <c r="Q179" s="181"/>
      <c r="R179" s="181"/>
      <c r="S179" s="181"/>
      <c r="T179" s="182"/>
      <c r="AT179" s="177" t="s">
        <v>161</v>
      </c>
      <c r="AU179" s="177" t="s">
        <v>88</v>
      </c>
      <c r="AV179" s="13" t="s">
        <v>86</v>
      </c>
      <c r="AW179" s="13" t="s">
        <v>34</v>
      </c>
      <c r="AX179" s="13" t="s">
        <v>78</v>
      </c>
      <c r="AY179" s="177" t="s">
        <v>153</v>
      </c>
    </row>
    <row r="180" spans="1:65" s="14" customFormat="1" ht="10.199999999999999">
      <c r="B180" s="183"/>
      <c r="D180" s="176" t="s">
        <v>161</v>
      </c>
      <c r="E180" s="184" t="s">
        <v>1</v>
      </c>
      <c r="F180" s="185" t="s">
        <v>544</v>
      </c>
      <c r="H180" s="186">
        <v>139.02000000000001</v>
      </c>
      <c r="I180" s="187"/>
      <c r="L180" s="183"/>
      <c r="M180" s="188"/>
      <c r="N180" s="189"/>
      <c r="O180" s="189"/>
      <c r="P180" s="189"/>
      <c r="Q180" s="189"/>
      <c r="R180" s="189"/>
      <c r="S180" s="189"/>
      <c r="T180" s="190"/>
      <c r="AT180" s="184" t="s">
        <v>161</v>
      </c>
      <c r="AU180" s="184" t="s">
        <v>88</v>
      </c>
      <c r="AV180" s="14" t="s">
        <v>88</v>
      </c>
      <c r="AW180" s="14" t="s">
        <v>34</v>
      </c>
      <c r="AX180" s="14" t="s">
        <v>78</v>
      </c>
      <c r="AY180" s="184" t="s">
        <v>153</v>
      </c>
    </row>
    <row r="181" spans="1:65" s="14" customFormat="1" ht="10.199999999999999">
      <c r="B181" s="183"/>
      <c r="D181" s="176" t="s">
        <v>161</v>
      </c>
      <c r="E181" s="184" t="s">
        <v>1</v>
      </c>
      <c r="F181" s="185" t="s">
        <v>545</v>
      </c>
      <c r="H181" s="186">
        <v>12.21</v>
      </c>
      <c r="I181" s="187"/>
      <c r="L181" s="183"/>
      <c r="M181" s="188"/>
      <c r="N181" s="189"/>
      <c r="O181" s="189"/>
      <c r="P181" s="189"/>
      <c r="Q181" s="189"/>
      <c r="R181" s="189"/>
      <c r="S181" s="189"/>
      <c r="T181" s="190"/>
      <c r="AT181" s="184" t="s">
        <v>161</v>
      </c>
      <c r="AU181" s="184" t="s">
        <v>88</v>
      </c>
      <c r="AV181" s="14" t="s">
        <v>88</v>
      </c>
      <c r="AW181" s="14" t="s">
        <v>34</v>
      </c>
      <c r="AX181" s="14" t="s">
        <v>78</v>
      </c>
      <c r="AY181" s="184" t="s">
        <v>153</v>
      </c>
    </row>
    <row r="182" spans="1:65" s="14" customFormat="1" ht="10.199999999999999">
      <c r="B182" s="183"/>
      <c r="D182" s="176" t="s">
        <v>161</v>
      </c>
      <c r="E182" s="184" t="s">
        <v>1</v>
      </c>
      <c r="F182" s="185" t="s">
        <v>546</v>
      </c>
      <c r="H182" s="186">
        <v>12.282999999999999</v>
      </c>
      <c r="I182" s="187"/>
      <c r="L182" s="183"/>
      <c r="M182" s="188"/>
      <c r="N182" s="189"/>
      <c r="O182" s="189"/>
      <c r="P182" s="189"/>
      <c r="Q182" s="189"/>
      <c r="R182" s="189"/>
      <c r="S182" s="189"/>
      <c r="T182" s="190"/>
      <c r="AT182" s="184" t="s">
        <v>161</v>
      </c>
      <c r="AU182" s="184" t="s">
        <v>88</v>
      </c>
      <c r="AV182" s="14" t="s">
        <v>88</v>
      </c>
      <c r="AW182" s="14" t="s">
        <v>34</v>
      </c>
      <c r="AX182" s="14" t="s">
        <v>78</v>
      </c>
      <c r="AY182" s="184" t="s">
        <v>153</v>
      </c>
    </row>
    <row r="183" spans="1:65" s="14" customFormat="1" ht="10.199999999999999">
      <c r="B183" s="183"/>
      <c r="D183" s="176" t="s">
        <v>161</v>
      </c>
      <c r="E183" s="184" t="s">
        <v>1</v>
      </c>
      <c r="F183" s="185" t="s">
        <v>547</v>
      </c>
      <c r="H183" s="186">
        <v>5.52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161</v>
      </c>
      <c r="AU183" s="184" t="s">
        <v>88</v>
      </c>
      <c r="AV183" s="14" t="s">
        <v>88</v>
      </c>
      <c r="AW183" s="14" t="s">
        <v>34</v>
      </c>
      <c r="AX183" s="14" t="s">
        <v>78</v>
      </c>
      <c r="AY183" s="184" t="s">
        <v>153</v>
      </c>
    </row>
    <row r="184" spans="1:65" s="14" customFormat="1" ht="10.199999999999999">
      <c r="B184" s="183"/>
      <c r="D184" s="176" t="s">
        <v>161</v>
      </c>
      <c r="E184" s="184" t="s">
        <v>1</v>
      </c>
      <c r="F184" s="185" t="s">
        <v>548</v>
      </c>
      <c r="H184" s="186">
        <v>2.2250000000000001</v>
      </c>
      <c r="I184" s="187"/>
      <c r="L184" s="183"/>
      <c r="M184" s="188"/>
      <c r="N184" s="189"/>
      <c r="O184" s="189"/>
      <c r="P184" s="189"/>
      <c r="Q184" s="189"/>
      <c r="R184" s="189"/>
      <c r="S184" s="189"/>
      <c r="T184" s="190"/>
      <c r="AT184" s="184" t="s">
        <v>161</v>
      </c>
      <c r="AU184" s="184" t="s">
        <v>88</v>
      </c>
      <c r="AV184" s="14" t="s">
        <v>88</v>
      </c>
      <c r="AW184" s="14" t="s">
        <v>34</v>
      </c>
      <c r="AX184" s="14" t="s">
        <v>78</v>
      </c>
      <c r="AY184" s="184" t="s">
        <v>153</v>
      </c>
    </row>
    <row r="185" spans="1:65" s="14" customFormat="1" ht="10.199999999999999">
      <c r="B185" s="183"/>
      <c r="D185" s="176" t="s">
        <v>161</v>
      </c>
      <c r="E185" s="184" t="s">
        <v>1</v>
      </c>
      <c r="F185" s="185" t="s">
        <v>549</v>
      </c>
      <c r="H185" s="186">
        <v>43.4</v>
      </c>
      <c r="I185" s="187"/>
      <c r="L185" s="183"/>
      <c r="M185" s="188"/>
      <c r="N185" s="189"/>
      <c r="O185" s="189"/>
      <c r="P185" s="189"/>
      <c r="Q185" s="189"/>
      <c r="R185" s="189"/>
      <c r="S185" s="189"/>
      <c r="T185" s="190"/>
      <c r="AT185" s="184" t="s">
        <v>161</v>
      </c>
      <c r="AU185" s="184" t="s">
        <v>88</v>
      </c>
      <c r="AV185" s="14" t="s">
        <v>88</v>
      </c>
      <c r="AW185" s="14" t="s">
        <v>34</v>
      </c>
      <c r="AX185" s="14" t="s">
        <v>78</v>
      </c>
      <c r="AY185" s="184" t="s">
        <v>153</v>
      </c>
    </row>
    <row r="186" spans="1:65" s="14" customFormat="1" ht="10.199999999999999">
      <c r="B186" s="183"/>
      <c r="D186" s="176" t="s">
        <v>161</v>
      </c>
      <c r="E186" s="184" t="s">
        <v>1</v>
      </c>
      <c r="F186" s="185" t="s">
        <v>550</v>
      </c>
      <c r="H186" s="186">
        <v>2.6</v>
      </c>
      <c r="I186" s="187"/>
      <c r="L186" s="183"/>
      <c r="M186" s="188"/>
      <c r="N186" s="189"/>
      <c r="O186" s="189"/>
      <c r="P186" s="189"/>
      <c r="Q186" s="189"/>
      <c r="R186" s="189"/>
      <c r="S186" s="189"/>
      <c r="T186" s="190"/>
      <c r="AT186" s="184" t="s">
        <v>161</v>
      </c>
      <c r="AU186" s="184" t="s">
        <v>88</v>
      </c>
      <c r="AV186" s="14" t="s">
        <v>88</v>
      </c>
      <c r="AW186" s="14" t="s">
        <v>34</v>
      </c>
      <c r="AX186" s="14" t="s">
        <v>78</v>
      </c>
      <c r="AY186" s="184" t="s">
        <v>153</v>
      </c>
    </row>
    <row r="187" spans="1:65" s="14" customFormat="1" ht="10.199999999999999">
      <c r="B187" s="183"/>
      <c r="D187" s="176" t="s">
        <v>161</v>
      </c>
      <c r="E187" s="184" t="s">
        <v>1</v>
      </c>
      <c r="F187" s="185" t="s">
        <v>551</v>
      </c>
      <c r="H187" s="186">
        <v>24.41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161</v>
      </c>
      <c r="AU187" s="184" t="s">
        <v>88</v>
      </c>
      <c r="AV187" s="14" t="s">
        <v>88</v>
      </c>
      <c r="AW187" s="14" t="s">
        <v>34</v>
      </c>
      <c r="AX187" s="14" t="s">
        <v>78</v>
      </c>
      <c r="AY187" s="184" t="s">
        <v>153</v>
      </c>
    </row>
    <row r="188" spans="1:65" s="14" customFormat="1" ht="10.199999999999999">
      <c r="B188" s="183"/>
      <c r="D188" s="176" t="s">
        <v>161</v>
      </c>
      <c r="E188" s="184" t="s">
        <v>1</v>
      </c>
      <c r="F188" s="185" t="s">
        <v>552</v>
      </c>
      <c r="H188" s="186">
        <v>1.8129999999999999</v>
      </c>
      <c r="I188" s="187"/>
      <c r="L188" s="183"/>
      <c r="M188" s="188"/>
      <c r="N188" s="189"/>
      <c r="O188" s="189"/>
      <c r="P188" s="189"/>
      <c r="Q188" s="189"/>
      <c r="R188" s="189"/>
      <c r="S188" s="189"/>
      <c r="T188" s="190"/>
      <c r="AT188" s="184" t="s">
        <v>161</v>
      </c>
      <c r="AU188" s="184" t="s">
        <v>88</v>
      </c>
      <c r="AV188" s="14" t="s">
        <v>88</v>
      </c>
      <c r="AW188" s="14" t="s">
        <v>34</v>
      </c>
      <c r="AX188" s="14" t="s">
        <v>78</v>
      </c>
      <c r="AY188" s="184" t="s">
        <v>153</v>
      </c>
    </row>
    <row r="189" spans="1:65" s="14" customFormat="1" ht="10.199999999999999">
      <c r="B189" s="183"/>
      <c r="D189" s="176" t="s">
        <v>161</v>
      </c>
      <c r="E189" s="184" t="s">
        <v>1</v>
      </c>
      <c r="F189" s="185" t="s">
        <v>553</v>
      </c>
      <c r="H189" s="186">
        <v>8.4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161</v>
      </c>
      <c r="AU189" s="184" t="s">
        <v>88</v>
      </c>
      <c r="AV189" s="14" t="s">
        <v>88</v>
      </c>
      <c r="AW189" s="14" t="s">
        <v>34</v>
      </c>
      <c r="AX189" s="14" t="s">
        <v>78</v>
      </c>
      <c r="AY189" s="184" t="s">
        <v>153</v>
      </c>
    </row>
    <row r="190" spans="1:65" s="16" customFormat="1" ht="10.199999999999999">
      <c r="B190" s="202"/>
      <c r="D190" s="176" t="s">
        <v>161</v>
      </c>
      <c r="E190" s="203" t="s">
        <v>1</v>
      </c>
      <c r="F190" s="204" t="s">
        <v>321</v>
      </c>
      <c r="H190" s="205">
        <v>251.881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161</v>
      </c>
      <c r="AU190" s="203" t="s">
        <v>88</v>
      </c>
      <c r="AV190" s="16" t="s">
        <v>169</v>
      </c>
      <c r="AW190" s="16" t="s">
        <v>34</v>
      </c>
      <c r="AX190" s="16" t="s">
        <v>78</v>
      </c>
      <c r="AY190" s="203" t="s">
        <v>153</v>
      </c>
    </row>
    <row r="191" spans="1:65" s="15" customFormat="1" ht="10.199999999999999">
      <c r="B191" s="191"/>
      <c r="D191" s="176" t="s">
        <v>161</v>
      </c>
      <c r="E191" s="192" t="s">
        <v>1</v>
      </c>
      <c r="F191" s="193" t="s">
        <v>165</v>
      </c>
      <c r="H191" s="194">
        <v>428.80899999999997</v>
      </c>
      <c r="I191" s="195"/>
      <c r="L191" s="191"/>
      <c r="M191" s="196"/>
      <c r="N191" s="197"/>
      <c r="O191" s="197"/>
      <c r="P191" s="197"/>
      <c r="Q191" s="197"/>
      <c r="R191" s="197"/>
      <c r="S191" s="197"/>
      <c r="T191" s="198"/>
      <c r="AT191" s="192" t="s">
        <v>161</v>
      </c>
      <c r="AU191" s="192" t="s">
        <v>88</v>
      </c>
      <c r="AV191" s="15" t="s">
        <v>159</v>
      </c>
      <c r="AW191" s="15" t="s">
        <v>34</v>
      </c>
      <c r="AX191" s="15" t="s">
        <v>86</v>
      </c>
      <c r="AY191" s="192" t="s">
        <v>153</v>
      </c>
    </row>
    <row r="192" spans="1:65" s="2" customFormat="1" ht="36" customHeight="1">
      <c r="A192" s="33"/>
      <c r="B192" s="161"/>
      <c r="C192" s="162" t="s">
        <v>169</v>
      </c>
      <c r="D192" s="162" t="s">
        <v>155</v>
      </c>
      <c r="E192" s="163" t="s">
        <v>329</v>
      </c>
      <c r="F192" s="164" t="s">
        <v>330</v>
      </c>
      <c r="G192" s="165" t="s">
        <v>235</v>
      </c>
      <c r="H192" s="166">
        <v>428.80900000000003</v>
      </c>
      <c r="I192" s="167"/>
      <c r="J192" s="168">
        <f>ROUND(I192*H192,2)</f>
        <v>0</v>
      </c>
      <c r="K192" s="164" t="s">
        <v>254</v>
      </c>
      <c r="L192" s="34"/>
      <c r="M192" s="169" t="s">
        <v>1</v>
      </c>
      <c r="N192" s="170" t="s">
        <v>43</v>
      </c>
      <c r="O192" s="59"/>
      <c r="P192" s="171">
        <f>O192*H192</f>
        <v>0</v>
      </c>
      <c r="Q192" s="171">
        <v>4.7239999999999997E-2</v>
      </c>
      <c r="R192" s="171">
        <f>Q192*H192</f>
        <v>20.25693716</v>
      </c>
      <c r="S192" s="171">
        <v>0</v>
      </c>
      <c r="T192" s="172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159</v>
      </c>
      <c r="AT192" s="173" t="s">
        <v>155</v>
      </c>
      <c r="AU192" s="173" t="s">
        <v>88</v>
      </c>
      <c r="AY192" s="18" t="s">
        <v>153</v>
      </c>
      <c r="BE192" s="174">
        <f>IF(N192="základní",J192,0)</f>
        <v>0</v>
      </c>
      <c r="BF192" s="174">
        <f>IF(N192="snížená",J192,0)</f>
        <v>0</v>
      </c>
      <c r="BG192" s="174">
        <f>IF(N192="zákl. přenesená",J192,0)</f>
        <v>0</v>
      </c>
      <c r="BH192" s="174">
        <f>IF(N192="sníž. přenesená",J192,0)</f>
        <v>0</v>
      </c>
      <c r="BI192" s="174">
        <f>IF(N192="nulová",J192,0)</f>
        <v>0</v>
      </c>
      <c r="BJ192" s="18" t="s">
        <v>86</v>
      </c>
      <c r="BK192" s="174">
        <f>ROUND(I192*H192,2)</f>
        <v>0</v>
      </c>
      <c r="BL192" s="18" t="s">
        <v>159</v>
      </c>
      <c r="BM192" s="173" t="s">
        <v>555</v>
      </c>
    </row>
    <row r="193" spans="2:51" s="13" customFormat="1" ht="10.199999999999999">
      <c r="B193" s="175"/>
      <c r="D193" s="176" t="s">
        <v>161</v>
      </c>
      <c r="E193" s="177" t="s">
        <v>1</v>
      </c>
      <c r="F193" s="178" t="s">
        <v>531</v>
      </c>
      <c r="H193" s="177" t="s">
        <v>1</v>
      </c>
      <c r="I193" s="179"/>
      <c r="L193" s="175"/>
      <c r="M193" s="180"/>
      <c r="N193" s="181"/>
      <c r="O193" s="181"/>
      <c r="P193" s="181"/>
      <c r="Q193" s="181"/>
      <c r="R193" s="181"/>
      <c r="S193" s="181"/>
      <c r="T193" s="182"/>
      <c r="AT193" s="177" t="s">
        <v>161</v>
      </c>
      <c r="AU193" s="177" t="s">
        <v>88</v>
      </c>
      <c r="AV193" s="13" t="s">
        <v>86</v>
      </c>
      <c r="AW193" s="13" t="s">
        <v>34</v>
      </c>
      <c r="AX193" s="13" t="s">
        <v>78</v>
      </c>
      <c r="AY193" s="177" t="s">
        <v>153</v>
      </c>
    </row>
    <row r="194" spans="2:51" s="14" customFormat="1" ht="10.199999999999999">
      <c r="B194" s="183"/>
      <c r="D194" s="176" t="s">
        <v>161</v>
      </c>
      <c r="E194" s="184" t="s">
        <v>1</v>
      </c>
      <c r="F194" s="185" t="s">
        <v>532</v>
      </c>
      <c r="H194" s="186">
        <v>83.19</v>
      </c>
      <c r="I194" s="187"/>
      <c r="L194" s="183"/>
      <c r="M194" s="188"/>
      <c r="N194" s="189"/>
      <c r="O194" s="189"/>
      <c r="P194" s="189"/>
      <c r="Q194" s="189"/>
      <c r="R194" s="189"/>
      <c r="S194" s="189"/>
      <c r="T194" s="190"/>
      <c r="AT194" s="184" t="s">
        <v>161</v>
      </c>
      <c r="AU194" s="184" t="s">
        <v>88</v>
      </c>
      <c r="AV194" s="14" t="s">
        <v>88</v>
      </c>
      <c r="AW194" s="14" t="s">
        <v>34</v>
      </c>
      <c r="AX194" s="14" t="s">
        <v>78</v>
      </c>
      <c r="AY194" s="184" t="s">
        <v>153</v>
      </c>
    </row>
    <row r="195" spans="2:51" s="14" customFormat="1" ht="10.199999999999999">
      <c r="B195" s="183"/>
      <c r="D195" s="176" t="s">
        <v>161</v>
      </c>
      <c r="E195" s="184" t="s">
        <v>1</v>
      </c>
      <c r="F195" s="185" t="s">
        <v>533</v>
      </c>
      <c r="H195" s="186">
        <v>13.33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161</v>
      </c>
      <c r="AU195" s="184" t="s">
        <v>88</v>
      </c>
      <c r="AV195" s="14" t="s">
        <v>88</v>
      </c>
      <c r="AW195" s="14" t="s">
        <v>34</v>
      </c>
      <c r="AX195" s="14" t="s">
        <v>78</v>
      </c>
      <c r="AY195" s="184" t="s">
        <v>153</v>
      </c>
    </row>
    <row r="196" spans="2:51" s="14" customFormat="1" ht="10.199999999999999">
      <c r="B196" s="183"/>
      <c r="D196" s="176" t="s">
        <v>161</v>
      </c>
      <c r="E196" s="184" t="s">
        <v>1</v>
      </c>
      <c r="F196" s="185" t="s">
        <v>534</v>
      </c>
      <c r="H196" s="186">
        <v>24.24</v>
      </c>
      <c r="I196" s="187"/>
      <c r="L196" s="183"/>
      <c r="M196" s="188"/>
      <c r="N196" s="189"/>
      <c r="O196" s="189"/>
      <c r="P196" s="189"/>
      <c r="Q196" s="189"/>
      <c r="R196" s="189"/>
      <c r="S196" s="189"/>
      <c r="T196" s="190"/>
      <c r="AT196" s="184" t="s">
        <v>161</v>
      </c>
      <c r="AU196" s="184" t="s">
        <v>88</v>
      </c>
      <c r="AV196" s="14" t="s">
        <v>88</v>
      </c>
      <c r="AW196" s="14" t="s">
        <v>34</v>
      </c>
      <c r="AX196" s="14" t="s">
        <v>78</v>
      </c>
      <c r="AY196" s="184" t="s">
        <v>153</v>
      </c>
    </row>
    <row r="197" spans="2:51" s="14" customFormat="1" ht="10.199999999999999">
      <c r="B197" s="183"/>
      <c r="D197" s="176" t="s">
        <v>161</v>
      </c>
      <c r="E197" s="184" t="s">
        <v>1</v>
      </c>
      <c r="F197" s="185" t="s">
        <v>535</v>
      </c>
      <c r="H197" s="186">
        <v>1.3</v>
      </c>
      <c r="I197" s="187"/>
      <c r="L197" s="183"/>
      <c r="M197" s="188"/>
      <c r="N197" s="189"/>
      <c r="O197" s="189"/>
      <c r="P197" s="189"/>
      <c r="Q197" s="189"/>
      <c r="R197" s="189"/>
      <c r="S197" s="189"/>
      <c r="T197" s="190"/>
      <c r="AT197" s="184" t="s">
        <v>161</v>
      </c>
      <c r="AU197" s="184" t="s">
        <v>88</v>
      </c>
      <c r="AV197" s="14" t="s">
        <v>88</v>
      </c>
      <c r="AW197" s="14" t="s">
        <v>34</v>
      </c>
      <c r="AX197" s="14" t="s">
        <v>78</v>
      </c>
      <c r="AY197" s="184" t="s">
        <v>153</v>
      </c>
    </row>
    <row r="198" spans="2:51" s="14" customFormat="1" ht="10.199999999999999">
      <c r="B198" s="183"/>
      <c r="D198" s="176" t="s">
        <v>161</v>
      </c>
      <c r="E198" s="184" t="s">
        <v>1</v>
      </c>
      <c r="F198" s="185" t="s">
        <v>536</v>
      </c>
      <c r="H198" s="186">
        <v>14.4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161</v>
      </c>
      <c r="AU198" s="184" t="s">
        <v>88</v>
      </c>
      <c r="AV198" s="14" t="s">
        <v>88</v>
      </c>
      <c r="AW198" s="14" t="s">
        <v>34</v>
      </c>
      <c r="AX198" s="14" t="s">
        <v>78</v>
      </c>
      <c r="AY198" s="184" t="s">
        <v>153</v>
      </c>
    </row>
    <row r="199" spans="2:51" s="14" customFormat="1" ht="10.199999999999999">
      <c r="B199" s="183"/>
      <c r="D199" s="176" t="s">
        <v>161</v>
      </c>
      <c r="E199" s="184" t="s">
        <v>1</v>
      </c>
      <c r="F199" s="185" t="s">
        <v>537</v>
      </c>
      <c r="H199" s="186">
        <v>1.2629999999999999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161</v>
      </c>
      <c r="AU199" s="184" t="s">
        <v>88</v>
      </c>
      <c r="AV199" s="14" t="s">
        <v>88</v>
      </c>
      <c r="AW199" s="14" t="s">
        <v>34</v>
      </c>
      <c r="AX199" s="14" t="s">
        <v>78</v>
      </c>
      <c r="AY199" s="184" t="s">
        <v>153</v>
      </c>
    </row>
    <row r="200" spans="2:51" s="16" customFormat="1" ht="10.199999999999999">
      <c r="B200" s="202"/>
      <c r="D200" s="176" t="s">
        <v>161</v>
      </c>
      <c r="E200" s="203" t="s">
        <v>1</v>
      </c>
      <c r="F200" s="204" t="s">
        <v>321</v>
      </c>
      <c r="H200" s="205">
        <v>137.72299999999998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161</v>
      </c>
      <c r="AU200" s="203" t="s">
        <v>88</v>
      </c>
      <c r="AV200" s="16" t="s">
        <v>169</v>
      </c>
      <c r="AW200" s="16" t="s">
        <v>34</v>
      </c>
      <c r="AX200" s="16" t="s">
        <v>78</v>
      </c>
      <c r="AY200" s="203" t="s">
        <v>153</v>
      </c>
    </row>
    <row r="201" spans="2:51" s="13" customFormat="1" ht="10.199999999999999">
      <c r="B201" s="175"/>
      <c r="D201" s="176" t="s">
        <v>161</v>
      </c>
      <c r="E201" s="177" t="s">
        <v>1</v>
      </c>
      <c r="F201" s="178" t="s">
        <v>538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161</v>
      </c>
      <c r="AU201" s="177" t="s">
        <v>88</v>
      </c>
      <c r="AV201" s="13" t="s">
        <v>86</v>
      </c>
      <c r="AW201" s="13" t="s">
        <v>34</v>
      </c>
      <c r="AX201" s="13" t="s">
        <v>78</v>
      </c>
      <c r="AY201" s="177" t="s">
        <v>153</v>
      </c>
    </row>
    <row r="202" spans="2:51" s="14" customFormat="1" ht="10.199999999999999">
      <c r="B202" s="183"/>
      <c r="D202" s="176" t="s">
        <v>161</v>
      </c>
      <c r="E202" s="184" t="s">
        <v>1</v>
      </c>
      <c r="F202" s="185" t="s">
        <v>539</v>
      </c>
      <c r="H202" s="186">
        <v>29.21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161</v>
      </c>
      <c r="AU202" s="184" t="s">
        <v>88</v>
      </c>
      <c r="AV202" s="14" t="s">
        <v>88</v>
      </c>
      <c r="AW202" s="14" t="s">
        <v>34</v>
      </c>
      <c r="AX202" s="14" t="s">
        <v>78</v>
      </c>
      <c r="AY202" s="184" t="s">
        <v>153</v>
      </c>
    </row>
    <row r="203" spans="2:51" s="14" customFormat="1" ht="10.199999999999999">
      <c r="B203" s="183"/>
      <c r="D203" s="176" t="s">
        <v>161</v>
      </c>
      <c r="E203" s="184" t="s">
        <v>1</v>
      </c>
      <c r="F203" s="185" t="s">
        <v>540</v>
      </c>
      <c r="H203" s="186">
        <v>0.53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161</v>
      </c>
      <c r="AU203" s="184" t="s">
        <v>88</v>
      </c>
      <c r="AV203" s="14" t="s">
        <v>88</v>
      </c>
      <c r="AW203" s="14" t="s">
        <v>34</v>
      </c>
      <c r="AX203" s="14" t="s">
        <v>78</v>
      </c>
      <c r="AY203" s="184" t="s">
        <v>153</v>
      </c>
    </row>
    <row r="204" spans="2:51" s="14" customFormat="1" ht="10.199999999999999">
      <c r="B204" s="183"/>
      <c r="D204" s="176" t="s">
        <v>161</v>
      </c>
      <c r="E204" s="184" t="s">
        <v>1</v>
      </c>
      <c r="F204" s="185" t="s">
        <v>541</v>
      </c>
      <c r="H204" s="186">
        <v>2.5499999999999998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161</v>
      </c>
      <c r="AU204" s="184" t="s">
        <v>88</v>
      </c>
      <c r="AV204" s="14" t="s">
        <v>88</v>
      </c>
      <c r="AW204" s="14" t="s">
        <v>34</v>
      </c>
      <c r="AX204" s="14" t="s">
        <v>78</v>
      </c>
      <c r="AY204" s="184" t="s">
        <v>153</v>
      </c>
    </row>
    <row r="205" spans="2:51" s="14" customFormat="1" ht="10.199999999999999">
      <c r="B205" s="183"/>
      <c r="D205" s="176" t="s">
        <v>161</v>
      </c>
      <c r="E205" s="184" t="s">
        <v>1</v>
      </c>
      <c r="F205" s="185" t="s">
        <v>542</v>
      </c>
      <c r="H205" s="186">
        <v>6.915</v>
      </c>
      <c r="I205" s="187"/>
      <c r="L205" s="183"/>
      <c r="M205" s="188"/>
      <c r="N205" s="189"/>
      <c r="O205" s="189"/>
      <c r="P205" s="189"/>
      <c r="Q205" s="189"/>
      <c r="R205" s="189"/>
      <c r="S205" s="189"/>
      <c r="T205" s="190"/>
      <c r="AT205" s="184" t="s">
        <v>161</v>
      </c>
      <c r="AU205" s="184" t="s">
        <v>88</v>
      </c>
      <c r="AV205" s="14" t="s">
        <v>88</v>
      </c>
      <c r="AW205" s="14" t="s">
        <v>34</v>
      </c>
      <c r="AX205" s="14" t="s">
        <v>78</v>
      </c>
      <c r="AY205" s="184" t="s">
        <v>153</v>
      </c>
    </row>
    <row r="206" spans="2:51" s="16" customFormat="1" ht="10.199999999999999">
      <c r="B206" s="202"/>
      <c r="D206" s="176" t="s">
        <v>161</v>
      </c>
      <c r="E206" s="203" t="s">
        <v>1</v>
      </c>
      <c r="F206" s="204" t="s">
        <v>321</v>
      </c>
      <c r="H206" s="205">
        <v>39.204999999999998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161</v>
      </c>
      <c r="AU206" s="203" t="s">
        <v>88</v>
      </c>
      <c r="AV206" s="16" t="s">
        <v>169</v>
      </c>
      <c r="AW206" s="16" t="s">
        <v>34</v>
      </c>
      <c r="AX206" s="16" t="s">
        <v>78</v>
      </c>
      <c r="AY206" s="203" t="s">
        <v>153</v>
      </c>
    </row>
    <row r="207" spans="2:51" s="13" customFormat="1" ht="10.199999999999999">
      <c r="B207" s="175"/>
      <c r="D207" s="176" t="s">
        <v>161</v>
      </c>
      <c r="E207" s="177" t="s">
        <v>1</v>
      </c>
      <c r="F207" s="178" t="s">
        <v>543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161</v>
      </c>
      <c r="AU207" s="177" t="s">
        <v>88</v>
      </c>
      <c r="AV207" s="13" t="s">
        <v>86</v>
      </c>
      <c r="AW207" s="13" t="s">
        <v>34</v>
      </c>
      <c r="AX207" s="13" t="s">
        <v>78</v>
      </c>
      <c r="AY207" s="177" t="s">
        <v>153</v>
      </c>
    </row>
    <row r="208" spans="2:51" s="14" customFormat="1" ht="10.199999999999999">
      <c r="B208" s="183"/>
      <c r="D208" s="176" t="s">
        <v>161</v>
      </c>
      <c r="E208" s="184" t="s">
        <v>1</v>
      </c>
      <c r="F208" s="185" t="s">
        <v>544</v>
      </c>
      <c r="H208" s="186">
        <v>139.02000000000001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161</v>
      </c>
      <c r="AU208" s="184" t="s">
        <v>88</v>
      </c>
      <c r="AV208" s="14" t="s">
        <v>88</v>
      </c>
      <c r="AW208" s="14" t="s">
        <v>34</v>
      </c>
      <c r="AX208" s="14" t="s">
        <v>78</v>
      </c>
      <c r="AY208" s="184" t="s">
        <v>153</v>
      </c>
    </row>
    <row r="209" spans="1:65" s="14" customFormat="1" ht="10.199999999999999">
      <c r="B209" s="183"/>
      <c r="D209" s="176" t="s">
        <v>161</v>
      </c>
      <c r="E209" s="184" t="s">
        <v>1</v>
      </c>
      <c r="F209" s="185" t="s">
        <v>545</v>
      </c>
      <c r="H209" s="186">
        <v>12.21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161</v>
      </c>
      <c r="AU209" s="184" t="s">
        <v>88</v>
      </c>
      <c r="AV209" s="14" t="s">
        <v>88</v>
      </c>
      <c r="AW209" s="14" t="s">
        <v>34</v>
      </c>
      <c r="AX209" s="14" t="s">
        <v>78</v>
      </c>
      <c r="AY209" s="184" t="s">
        <v>153</v>
      </c>
    </row>
    <row r="210" spans="1:65" s="14" customFormat="1" ht="10.199999999999999">
      <c r="B210" s="183"/>
      <c r="D210" s="176" t="s">
        <v>161</v>
      </c>
      <c r="E210" s="184" t="s">
        <v>1</v>
      </c>
      <c r="F210" s="185" t="s">
        <v>546</v>
      </c>
      <c r="H210" s="186">
        <v>12.282999999999999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161</v>
      </c>
      <c r="AU210" s="184" t="s">
        <v>88</v>
      </c>
      <c r="AV210" s="14" t="s">
        <v>88</v>
      </c>
      <c r="AW210" s="14" t="s">
        <v>34</v>
      </c>
      <c r="AX210" s="14" t="s">
        <v>78</v>
      </c>
      <c r="AY210" s="184" t="s">
        <v>153</v>
      </c>
    </row>
    <row r="211" spans="1:65" s="14" customFormat="1" ht="10.199999999999999">
      <c r="B211" s="183"/>
      <c r="D211" s="176" t="s">
        <v>161</v>
      </c>
      <c r="E211" s="184" t="s">
        <v>1</v>
      </c>
      <c r="F211" s="185" t="s">
        <v>547</v>
      </c>
      <c r="H211" s="186">
        <v>5.52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161</v>
      </c>
      <c r="AU211" s="184" t="s">
        <v>88</v>
      </c>
      <c r="AV211" s="14" t="s">
        <v>88</v>
      </c>
      <c r="AW211" s="14" t="s">
        <v>34</v>
      </c>
      <c r="AX211" s="14" t="s">
        <v>78</v>
      </c>
      <c r="AY211" s="184" t="s">
        <v>153</v>
      </c>
    </row>
    <row r="212" spans="1:65" s="14" customFormat="1" ht="10.199999999999999">
      <c r="B212" s="183"/>
      <c r="D212" s="176" t="s">
        <v>161</v>
      </c>
      <c r="E212" s="184" t="s">
        <v>1</v>
      </c>
      <c r="F212" s="185" t="s">
        <v>548</v>
      </c>
      <c r="H212" s="186">
        <v>2.2250000000000001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161</v>
      </c>
      <c r="AU212" s="184" t="s">
        <v>88</v>
      </c>
      <c r="AV212" s="14" t="s">
        <v>88</v>
      </c>
      <c r="AW212" s="14" t="s">
        <v>34</v>
      </c>
      <c r="AX212" s="14" t="s">
        <v>78</v>
      </c>
      <c r="AY212" s="184" t="s">
        <v>153</v>
      </c>
    </row>
    <row r="213" spans="1:65" s="14" customFormat="1" ht="10.199999999999999">
      <c r="B213" s="183"/>
      <c r="D213" s="176" t="s">
        <v>161</v>
      </c>
      <c r="E213" s="184" t="s">
        <v>1</v>
      </c>
      <c r="F213" s="185" t="s">
        <v>549</v>
      </c>
      <c r="H213" s="186">
        <v>43.4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161</v>
      </c>
      <c r="AU213" s="184" t="s">
        <v>88</v>
      </c>
      <c r="AV213" s="14" t="s">
        <v>88</v>
      </c>
      <c r="AW213" s="14" t="s">
        <v>34</v>
      </c>
      <c r="AX213" s="14" t="s">
        <v>78</v>
      </c>
      <c r="AY213" s="184" t="s">
        <v>153</v>
      </c>
    </row>
    <row r="214" spans="1:65" s="14" customFormat="1" ht="10.199999999999999">
      <c r="B214" s="183"/>
      <c r="D214" s="176" t="s">
        <v>161</v>
      </c>
      <c r="E214" s="184" t="s">
        <v>1</v>
      </c>
      <c r="F214" s="185" t="s">
        <v>550</v>
      </c>
      <c r="H214" s="186">
        <v>2.6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161</v>
      </c>
      <c r="AU214" s="184" t="s">
        <v>88</v>
      </c>
      <c r="AV214" s="14" t="s">
        <v>88</v>
      </c>
      <c r="AW214" s="14" t="s">
        <v>34</v>
      </c>
      <c r="AX214" s="14" t="s">
        <v>78</v>
      </c>
      <c r="AY214" s="184" t="s">
        <v>153</v>
      </c>
    </row>
    <row r="215" spans="1:65" s="14" customFormat="1" ht="10.199999999999999">
      <c r="B215" s="183"/>
      <c r="D215" s="176" t="s">
        <v>161</v>
      </c>
      <c r="E215" s="184" t="s">
        <v>1</v>
      </c>
      <c r="F215" s="185" t="s">
        <v>551</v>
      </c>
      <c r="H215" s="186">
        <v>24.41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161</v>
      </c>
      <c r="AU215" s="184" t="s">
        <v>88</v>
      </c>
      <c r="AV215" s="14" t="s">
        <v>88</v>
      </c>
      <c r="AW215" s="14" t="s">
        <v>34</v>
      </c>
      <c r="AX215" s="14" t="s">
        <v>78</v>
      </c>
      <c r="AY215" s="184" t="s">
        <v>153</v>
      </c>
    </row>
    <row r="216" spans="1:65" s="14" customFormat="1" ht="10.199999999999999">
      <c r="B216" s="183"/>
      <c r="D216" s="176" t="s">
        <v>161</v>
      </c>
      <c r="E216" s="184" t="s">
        <v>1</v>
      </c>
      <c r="F216" s="185" t="s">
        <v>552</v>
      </c>
      <c r="H216" s="186">
        <v>1.8129999999999999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161</v>
      </c>
      <c r="AU216" s="184" t="s">
        <v>88</v>
      </c>
      <c r="AV216" s="14" t="s">
        <v>88</v>
      </c>
      <c r="AW216" s="14" t="s">
        <v>34</v>
      </c>
      <c r="AX216" s="14" t="s">
        <v>78</v>
      </c>
      <c r="AY216" s="184" t="s">
        <v>153</v>
      </c>
    </row>
    <row r="217" spans="1:65" s="14" customFormat="1" ht="10.199999999999999">
      <c r="B217" s="183"/>
      <c r="D217" s="176" t="s">
        <v>161</v>
      </c>
      <c r="E217" s="184" t="s">
        <v>1</v>
      </c>
      <c r="F217" s="185" t="s">
        <v>553</v>
      </c>
      <c r="H217" s="186">
        <v>8.4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161</v>
      </c>
      <c r="AU217" s="184" t="s">
        <v>88</v>
      </c>
      <c r="AV217" s="14" t="s">
        <v>88</v>
      </c>
      <c r="AW217" s="14" t="s">
        <v>34</v>
      </c>
      <c r="AX217" s="14" t="s">
        <v>78</v>
      </c>
      <c r="AY217" s="184" t="s">
        <v>153</v>
      </c>
    </row>
    <row r="218" spans="1:65" s="16" customFormat="1" ht="10.199999999999999">
      <c r="B218" s="202"/>
      <c r="D218" s="176" t="s">
        <v>161</v>
      </c>
      <c r="E218" s="203" t="s">
        <v>1</v>
      </c>
      <c r="F218" s="204" t="s">
        <v>321</v>
      </c>
      <c r="H218" s="205">
        <v>251.881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161</v>
      </c>
      <c r="AU218" s="203" t="s">
        <v>88</v>
      </c>
      <c r="AV218" s="16" t="s">
        <v>169</v>
      </c>
      <c r="AW218" s="16" t="s">
        <v>34</v>
      </c>
      <c r="AX218" s="16" t="s">
        <v>78</v>
      </c>
      <c r="AY218" s="203" t="s">
        <v>153</v>
      </c>
    </row>
    <row r="219" spans="1:65" s="15" customFormat="1" ht="10.199999999999999">
      <c r="B219" s="191"/>
      <c r="D219" s="176" t="s">
        <v>161</v>
      </c>
      <c r="E219" s="192" t="s">
        <v>1</v>
      </c>
      <c r="F219" s="193" t="s">
        <v>165</v>
      </c>
      <c r="H219" s="194">
        <v>428.80899999999997</v>
      </c>
      <c r="I219" s="195"/>
      <c r="L219" s="191"/>
      <c r="M219" s="196"/>
      <c r="N219" s="197"/>
      <c r="O219" s="197"/>
      <c r="P219" s="197"/>
      <c r="Q219" s="197"/>
      <c r="R219" s="197"/>
      <c r="S219" s="197"/>
      <c r="T219" s="198"/>
      <c r="AT219" s="192" t="s">
        <v>161</v>
      </c>
      <c r="AU219" s="192" t="s">
        <v>88</v>
      </c>
      <c r="AV219" s="15" t="s">
        <v>159</v>
      </c>
      <c r="AW219" s="15" t="s">
        <v>34</v>
      </c>
      <c r="AX219" s="15" t="s">
        <v>86</v>
      </c>
      <c r="AY219" s="192" t="s">
        <v>153</v>
      </c>
    </row>
    <row r="220" spans="1:65" s="2" customFormat="1" ht="36" customHeight="1">
      <c r="A220" s="33"/>
      <c r="B220" s="161"/>
      <c r="C220" s="162" t="s">
        <v>159</v>
      </c>
      <c r="D220" s="162" t="s">
        <v>155</v>
      </c>
      <c r="E220" s="163" t="s">
        <v>556</v>
      </c>
      <c r="F220" s="164" t="s">
        <v>557</v>
      </c>
      <c r="G220" s="165" t="s">
        <v>235</v>
      </c>
      <c r="H220" s="166">
        <v>10.88</v>
      </c>
      <c r="I220" s="167"/>
      <c r="J220" s="168">
        <f>ROUND(I220*H220,2)</f>
        <v>0</v>
      </c>
      <c r="K220" s="164" t="s">
        <v>254</v>
      </c>
      <c r="L220" s="34"/>
      <c r="M220" s="169" t="s">
        <v>1</v>
      </c>
      <c r="N220" s="170" t="s">
        <v>43</v>
      </c>
      <c r="O220" s="59"/>
      <c r="P220" s="171">
        <f>O220*H220</f>
        <v>0</v>
      </c>
      <c r="Q220" s="171">
        <v>5.9389999999999998E-2</v>
      </c>
      <c r="R220" s="171">
        <f>Q220*H220</f>
        <v>0.64616320000000005</v>
      </c>
      <c r="S220" s="171">
        <v>0</v>
      </c>
      <c r="T220" s="172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173" t="s">
        <v>159</v>
      </c>
      <c r="AT220" s="173" t="s">
        <v>155</v>
      </c>
      <c r="AU220" s="173" t="s">
        <v>88</v>
      </c>
      <c r="AY220" s="18" t="s">
        <v>153</v>
      </c>
      <c r="BE220" s="174">
        <f>IF(N220="základní",J220,0)</f>
        <v>0</v>
      </c>
      <c r="BF220" s="174">
        <f>IF(N220="snížená",J220,0)</f>
        <v>0</v>
      </c>
      <c r="BG220" s="174">
        <f>IF(N220="zákl. přenesená",J220,0)</f>
        <v>0</v>
      </c>
      <c r="BH220" s="174">
        <f>IF(N220="sníž. přenesená",J220,0)</f>
        <v>0</v>
      </c>
      <c r="BI220" s="174">
        <f>IF(N220="nulová",J220,0)</f>
        <v>0</v>
      </c>
      <c r="BJ220" s="18" t="s">
        <v>86</v>
      </c>
      <c r="BK220" s="174">
        <f>ROUND(I220*H220,2)</f>
        <v>0</v>
      </c>
      <c r="BL220" s="18" t="s">
        <v>159</v>
      </c>
      <c r="BM220" s="173" t="s">
        <v>558</v>
      </c>
    </row>
    <row r="221" spans="1:65" s="13" customFormat="1" ht="20.399999999999999">
      <c r="B221" s="175"/>
      <c r="D221" s="176" t="s">
        <v>161</v>
      </c>
      <c r="E221" s="177" t="s">
        <v>1</v>
      </c>
      <c r="F221" s="178" t="s">
        <v>559</v>
      </c>
      <c r="H221" s="177" t="s">
        <v>1</v>
      </c>
      <c r="I221" s="179"/>
      <c r="L221" s="175"/>
      <c r="M221" s="180"/>
      <c r="N221" s="181"/>
      <c r="O221" s="181"/>
      <c r="P221" s="181"/>
      <c r="Q221" s="181"/>
      <c r="R221" s="181"/>
      <c r="S221" s="181"/>
      <c r="T221" s="182"/>
      <c r="AT221" s="177" t="s">
        <v>161</v>
      </c>
      <c r="AU221" s="177" t="s">
        <v>88</v>
      </c>
      <c r="AV221" s="13" t="s">
        <v>86</v>
      </c>
      <c r="AW221" s="13" t="s">
        <v>34</v>
      </c>
      <c r="AX221" s="13" t="s">
        <v>78</v>
      </c>
      <c r="AY221" s="177" t="s">
        <v>153</v>
      </c>
    </row>
    <row r="222" spans="1:65" s="14" customFormat="1" ht="10.199999999999999">
      <c r="B222" s="183"/>
      <c r="D222" s="176" t="s">
        <v>161</v>
      </c>
      <c r="E222" s="184" t="s">
        <v>1</v>
      </c>
      <c r="F222" s="185" t="s">
        <v>560</v>
      </c>
      <c r="H222" s="186">
        <v>10.88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161</v>
      </c>
      <c r="AU222" s="184" t="s">
        <v>88</v>
      </c>
      <c r="AV222" s="14" t="s">
        <v>88</v>
      </c>
      <c r="AW222" s="14" t="s">
        <v>34</v>
      </c>
      <c r="AX222" s="14" t="s">
        <v>78</v>
      </c>
      <c r="AY222" s="184" t="s">
        <v>153</v>
      </c>
    </row>
    <row r="223" spans="1:65" s="15" customFormat="1" ht="10.199999999999999">
      <c r="B223" s="191"/>
      <c r="D223" s="176" t="s">
        <v>161</v>
      </c>
      <c r="E223" s="192" t="s">
        <v>1</v>
      </c>
      <c r="F223" s="193" t="s">
        <v>165</v>
      </c>
      <c r="H223" s="194">
        <v>10.88</v>
      </c>
      <c r="I223" s="195"/>
      <c r="L223" s="191"/>
      <c r="M223" s="196"/>
      <c r="N223" s="197"/>
      <c r="O223" s="197"/>
      <c r="P223" s="197"/>
      <c r="Q223" s="197"/>
      <c r="R223" s="197"/>
      <c r="S223" s="197"/>
      <c r="T223" s="198"/>
      <c r="AT223" s="192" t="s">
        <v>161</v>
      </c>
      <c r="AU223" s="192" t="s">
        <v>88</v>
      </c>
      <c r="AV223" s="15" t="s">
        <v>159</v>
      </c>
      <c r="AW223" s="15" t="s">
        <v>34</v>
      </c>
      <c r="AX223" s="15" t="s">
        <v>86</v>
      </c>
      <c r="AY223" s="192" t="s">
        <v>153</v>
      </c>
    </row>
    <row r="224" spans="1:65" s="2" customFormat="1" ht="36" customHeight="1">
      <c r="A224" s="33"/>
      <c r="B224" s="161"/>
      <c r="C224" s="162" t="s">
        <v>178</v>
      </c>
      <c r="D224" s="162" t="s">
        <v>155</v>
      </c>
      <c r="E224" s="163" t="s">
        <v>561</v>
      </c>
      <c r="F224" s="164" t="s">
        <v>562</v>
      </c>
      <c r="G224" s="165" t="s">
        <v>235</v>
      </c>
      <c r="H224" s="166">
        <v>29.4</v>
      </c>
      <c r="I224" s="167"/>
      <c r="J224" s="168">
        <f>ROUND(I224*H224,2)</f>
        <v>0</v>
      </c>
      <c r="K224" s="164" t="s">
        <v>254</v>
      </c>
      <c r="L224" s="34"/>
      <c r="M224" s="169" t="s">
        <v>1</v>
      </c>
      <c r="N224" s="170" t="s">
        <v>43</v>
      </c>
      <c r="O224" s="59"/>
      <c r="P224" s="171">
        <f>O224*H224</f>
        <v>0</v>
      </c>
      <c r="Q224" s="171">
        <v>0</v>
      </c>
      <c r="R224" s="171">
        <f>Q224*H224</f>
        <v>0</v>
      </c>
      <c r="S224" s="171">
        <v>4.5999999999999999E-2</v>
      </c>
      <c r="T224" s="172">
        <f>S224*H224</f>
        <v>1.3523999999999998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159</v>
      </c>
      <c r="AT224" s="173" t="s">
        <v>155</v>
      </c>
      <c r="AU224" s="173" t="s">
        <v>88</v>
      </c>
      <c r="AY224" s="18" t="s">
        <v>153</v>
      </c>
      <c r="BE224" s="174">
        <f>IF(N224="základní",J224,0)</f>
        <v>0</v>
      </c>
      <c r="BF224" s="174">
        <f>IF(N224="snížená",J224,0)</f>
        <v>0</v>
      </c>
      <c r="BG224" s="174">
        <f>IF(N224="zákl. přenesená",J224,0)</f>
        <v>0</v>
      </c>
      <c r="BH224" s="174">
        <f>IF(N224="sníž. přenesená",J224,0)</f>
        <v>0</v>
      </c>
      <c r="BI224" s="174">
        <f>IF(N224="nulová",J224,0)</f>
        <v>0</v>
      </c>
      <c r="BJ224" s="18" t="s">
        <v>86</v>
      </c>
      <c r="BK224" s="174">
        <f>ROUND(I224*H224,2)</f>
        <v>0</v>
      </c>
      <c r="BL224" s="18" t="s">
        <v>159</v>
      </c>
      <c r="BM224" s="173" t="s">
        <v>563</v>
      </c>
    </row>
    <row r="225" spans="1:65" s="13" customFormat="1" ht="10.199999999999999">
      <c r="B225" s="175"/>
      <c r="D225" s="176" t="s">
        <v>161</v>
      </c>
      <c r="E225" s="177" t="s">
        <v>1</v>
      </c>
      <c r="F225" s="178" t="s">
        <v>564</v>
      </c>
      <c r="H225" s="177" t="s">
        <v>1</v>
      </c>
      <c r="I225" s="179"/>
      <c r="L225" s="175"/>
      <c r="M225" s="180"/>
      <c r="N225" s="181"/>
      <c r="O225" s="181"/>
      <c r="P225" s="181"/>
      <c r="Q225" s="181"/>
      <c r="R225" s="181"/>
      <c r="S225" s="181"/>
      <c r="T225" s="182"/>
      <c r="AT225" s="177" t="s">
        <v>161</v>
      </c>
      <c r="AU225" s="177" t="s">
        <v>88</v>
      </c>
      <c r="AV225" s="13" t="s">
        <v>86</v>
      </c>
      <c r="AW225" s="13" t="s">
        <v>34</v>
      </c>
      <c r="AX225" s="13" t="s">
        <v>78</v>
      </c>
      <c r="AY225" s="177" t="s">
        <v>153</v>
      </c>
    </row>
    <row r="226" spans="1:65" s="14" customFormat="1" ht="10.199999999999999">
      <c r="B226" s="183"/>
      <c r="D226" s="176" t="s">
        <v>161</v>
      </c>
      <c r="E226" s="184" t="s">
        <v>1</v>
      </c>
      <c r="F226" s="185" t="s">
        <v>565</v>
      </c>
      <c r="H226" s="186">
        <v>29.4</v>
      </c>
      <c r="I226" s="187"/>
      <c r="L226" s="183"/>
      <c r="M226" s="188"/>
      <c r="N226" s="189"/>
      <c r="O226" s="189"/>
      <c r="P226" s="189"/>
      <c r="Q226" s="189"/>
      <c r="R226" s="189"/>
      <c r="S226" s="189"/>
      <c r="T226" s="190"/>
      <c r="AT226" s="184" t="s">
        <v>161</v>
      </c>
      <c r="AU226" s="184" t="s">
        <v>88</v>
      </c>
      <c r="AV226" s="14" t="s">
        <v>88</v>
      </c>
      <c r="AW226" s="14" t="s">
        <v>34</v>
      </c>
      <c r="AX226" s="14" t="s">
        <v>78</v>
      </c>
      <c r="AY226" s="184" t="s">
        <v>153</v>
      </c>
    </row>
    <row r="227" spans="1:65" s="15" customFormat="1" ht="10.199999999999999">
      <c r="B227" s="191"/>
      <c r="D227" s="176" t="s">
        <v>161</v>
      </c>
      <c r="E227" s="192" t="s">
        <v>1</v>
      </c>
      <c r="F227" s="193" t="s">
        <v>165</v>
      </c>
      <c r="H227" s="194">
        <v>29.4</v>
      </c>
      <c r="I227" s="195"/>
      <c r="L227" s="191"/>
      <c r="M227" s="196"/>
      <c r="N227" s="197"/>
      <c r="O227" s="197"/>
      <c r="P227" s="197"/>
      <c r="Q227" s="197"/>
      <c r="R227" s="197"/>
      <c r="S227" s="197"/>
      <c r="T227" s="198"/>
      <c r="AT227" s="192" t="s">
        <v>161</v>
      </c>
      <c r="AU227" s="192" t="s">
        <v>88</v>
      </c>
      <c r="AV227" s="15" t="s">
        <v>159</v>
      </c>
      <c r="AW227" s="15" t="s">
        <v>34</v>
      </c>
      <c r="AX227" s="15" t="s">
        <v>86</v>
      </c>
      <c r="AY227" s="192" t="s">
        <v>153</v>
      </c>
    </row>
    <row r="228" spans="1:65" s="2" customFormat="1" ht="24" customHeight="1">
      <c r="A228" s="33"/>
      <c r="B228" s="161"/>
      <c r="C228" s="162" t="s">
        <v>182</v>
      </c>
      <c r="D228" s="162" t="s">
        <v>155</v>
      </c>
      <c r="E228" s="163" t="s">
        <v>337</v>
      </c>
      <c r="F228" s="164" t="s">
        <v>338</v>
      </c>
      <c r="G228" s="165" t="s">
        <v>235</v>
      </c>
      <c r="H228" s="166">
        <v>29.4</v>
      </c>
      <c r="I228" s="167"/>
      <c r="J228" s="168">
        <f>ROUND(I228*H228,2)</f>
        <v>0</v>
      </c>
      <c r="K228" s="164" t="s">
        <v>254</v>
      </c>
      <c r="L228" s="34"/>
      <c r="M228" s="169" t="s">
        <v>1</v>
      </c>
      <c r="N228" s="170" t="s">
        <v>43</v>
      </c>
      <c r="O228" s="59"/>
      <c r="P228" s="171">
        <f>O228*H228</f>
        <v>0</v>
      </c>
      <c r="Q228" s="171">
        <v>2.1000000000000001E-2</v>
      </c>
      <c r="R228" s="171">
        <f>Q228*H228</f>
        <v>0.61740000000000006</v>
      </c>
      <c r="S228" s="171">
        <v>0</v>
      </c>
      <c r="T228" s="172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159</v>
      </c>
      <c r="AT228" s="173" t="s">
        <v>155</v>
      </c>
      <c r="AU228" s="173" t="s">
        <v>88</v>
      </c>
      <c r="AY228" s="18" t="s">
        <v>153</v>
      </c>
      <c r="BE228" s="174">
        <f>IF(N228="základní",J228,0)</f>
        <v>0</v>
      </c>
      <c r="BF228" s="174">
        <f>IF(N228="snížená",J228,0)</f>
        <v>0</v>
      </c>
      <c r="BG228" s="174">
        <f>IF(N228="zákl. přenesená",J228,0)</f>
        <v>0</v>
      </c>
      <c r="BH228" s="174">
        <f>IF(N228="sníž. přenesená",J228,0)</f>
        <v>0</v>
      </c>
      <c r="BI228" s="174">
        <f>IF(N228="nulová",J228,0)</f>
        <v>0</v>
      </c>
      <c r="BJ228" s="18" t="s">
        <v>86</v>
      </c>
      <c r="BK228" s="174">
        <f>ROUND(I228*H228,2)</f>
        <v>0</v>
      </c>
      <c r="BL228" s="18" t="s">
        <v>159</v>
      </c>
      <c r="BM228" s="173" t="s">
        <v>566</v>
      </c>
    </row>
    <row r="229" spans="1:65" s="13" customFormat="1" ht="10.199999999999999">
      <c r="B229" s="175"/>
      <c r="D229" s="176" t="s">
        <v>161</v>
      </c>
      <c r="E229" s="177" t="s">
        <v>1</v>
      </c>
      <c r="F229" s="178" t="s">
        <v>564</v>
      </c>
      <c r="H229" s="177" t="s">
        <v>1</v>
      </c>
      <c r="I229" s="179"/>
      <c r="L229" s="175"/>
      <c r="M229" s="180"/>
      <c r="N229" s="181"/>
      <c r="O229" s="181"/>
      <c r="P229" s="181"/>
      <c r="Q229" s="181"/>
      <c r="R229" s="181"/>
      <c r="S229" s="181"/>
      <c r="T229" s="182"/>
      <c r="AT229" s="177" t="s">
        <v>161</v>
      </c>
      <c r="AU229" s="177" t="s">
        <v>88</v>
      </c>
      <c r="AV229" s="13" t="s">
        <v>86</v>
      </c>
      <c r="AW229" s="13" t="s">
        <v>34</v>
      </c>
      <c r="AX229" s="13" t="s">
        <v>78</v>
      </c>
      <c r="AY229" s="177" t="s">
        <v>153</v>
      </c>
    </row>
    <row r="230" spans="1:65" s="14" customFormat="1" ht="10.199999999999999">
      <c r="B230" s="183"/>
      <c r="D230" s="176" t="s">
        <v>161</v>
      </c>
      <c r="E230" s="184" t="s">
        <v>1</v>
      </c>
      <c r="F230" s="185" t="s">
        <v>565</v>
      </c>
      <c r="H230" s="186">
        <v>29.4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161</v>
      </c>
      <c r="AU230" s="184" t="s">
        <v>88</v>
      </c>
      <c r="AV230" s="14" t="s">
        <v>88</v>
      </c>
      <c r="AW230" s="14" t="s">
        <v>34</v>
      </c>
      <c r="AX230" s="14" t="s">
        <v>78</v>
      </c>
      <c r="AY230" s="184" t="s">
        <v>153</v>
      </c>
    </row>
    <row r="231" spans="1:65" s="15" customFormat="1" ht="10.199999999999999">
      <c r="B231" s="191"/>
      <c r="D231" s="176" t="s">
        <v>161</v>
      </c>
      <c r="E231" s="192" t="s">
        <v>1</v>
      </c>
      <c r="F231" s="193" t="s">
        <v>165</v>
      </c>
      <c r="H231" s="194">
        <v>29.4</v>
      </c>
      <c r="I231" s="195"/>
      <c r="L231" s="191"/>
      <c r="M231" s="196"/>
      <c r="N231" s="197"/>
      <c r="O231" s="197"/>
      <c r="P231" s="197"/>
      <c r="Q231" s="197"/>
      <c r="R231" s="197"/>
      <c r="S231" s="197"/>
      <c r="T231" s="198"/>
      <c r="AT231" s="192" t="s">
        <v>161</v>
      </c>
      <c r="AU231" s="192" t="s">
        <v>88</v>
      </c>
      <c r="AV231" s="15" t="s">
        <v>159</v>
      </c>
      <c r="AW231" s="15" t="s">
        <v>34</v>
      </c>
      <c r="AX231" s="15" t="s">
        <v>86</v>
      </c>
      <c r="AY231" s="192" t="s">
        <v>153</v>
      </c>
    </row>
    <row r="232" spans="1:65" s="2" customFormat="1" ht="36" customHeight="1">
      <c r="A232" s="33"/>
      <c r="B232" s="161"/>
      <c r="C232" s="162" t="s">
        <v>186</v>
      </c>
      <c r="D232" s="162" t="s">
        <v>155</v>
      </c>
      <c r="E232" s="163" t="s">
        <v>343</v>
      </c>
      <c r="F232" s="164" t="s">
        <v>344</v>
      </c>
      <c r="G232" s="165" t="s">
        <v>235</v>
      </c>
      <c r="H232" s="166">
        <v>75.61</v>
      </c>
      <c r="I232" s="167"/>
      <c r="J232" s="168">
        <f>ROUND(I232*H232,2)</f>
        <v>0</v>
      </c>
      <c r="K232" s="164" t="s">
        <v>254</v>
      </c>
      <c r="L232" s="34"/>
      <c r="M232" s="169" t="s">
        <v>1</v>
      </c>
      <c r="N232" s="170" t="s">
        <v>43</v>
      </c>
      <c r="O232" s="59"/>
      <c r="P232" s="171">
        <f>O232*H232</f>
        <v>0</v>
      </c>
      <c r="Q232" s="171">
        <v>0</v>
      </c>
      <c r="R232" s="171">
        <f>Q232*H232</f>
        <v>0</v>
      </c>
      <c r="S232" s="171">
        <v>0</v>
      </c>
      <c r="T232" s="172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159</v>
      </c>
      <c r="AT232" s="173" t="s">
        <v>155</v>
      </c>
      <c r="AU232" s="173" t="s">
        <v>88</v>
      </c>
      <c r="AY232" s="18" t="s">
        <v>153</v>
      </c>
      <c r="BE232" s="174">
        <f>IF(N232="základní",J232,0)</f>
        <v>0</v>
      </c>
      <c r="BF232" s="174">
        <f>IF(N232="snížená",J232,0)</f>
        <v>0</v>
      </c>
      <c r="BG232" s="174">
        <f>IF(N232="zákl. přenesená",J232,0)</f>
        <v>0</v>
      </c>
      <c r="BH232" s="174">
        <f>IF(N232="sníž. přenesená",J232,0)</f>
        <v>0</v>
      </c>
      <c r="BI232" s="174">
        <f>IF(N232="nulová",J232,0)</f>
        <v>0</v>
      </c>
      <c r="BJ232" s="18" t="s">
        <v>86</v>
      </c>
      <c r="BK232" s="174">
        <f>ROUND(I232*H232,2)</f>
        <v>0</v>
      </c>
      <c r="BL232" s="18" t="s">
        <v>159</v>
      </c>
      <c r="BM232" s="173" t="s">
        <v>567</v>
      </c>
    </row>
    <row r="233" spans="1:65" s="14" customFormat="1" ht="20.399999999999999">
      <c r="B233" s="183"/>
      <c r="D233" s="176" t="s">
        <v>161</v>
      </c>
      <c r="E233" s="184" t="s">
        <v>1</v>
      </c>
      <c r="F233" s="185" t="s">
        <v>568</v>
      </c>
      <c r="H233" s="186">
        <v>10.77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161</v>
      </c>
      <c r="AU233" s="184" t="s">
        <v>88</v>
      </c>
      <c r="AV233" s="14" t="s">
        <v>88</v>
      </c>
      <c r="AW233" s="14" t="s">
        <v>34</v>
      </c>
      <c r="AX233" s="14" t="s">
        <v>78</v>
      </c>
      <c r="AY233" s="184" t="s">
        <v>153</v>
      </c>
    </row>
    <row r="234" spans="1:65" s="14" customFormat="1" ht="10.199999999999999">
      <c r="B234" s="183"/>
      <c r="D234" s="176" t="s">
        <v>161</v>
      </c>
      <c r="E234" s="184" t="s">
        <v>1</v>
      </c>
      <c r="F234" s="185" t="s">
        <v>569</v>
      </c>
      <c r="H234" s="186">
        <v>25.03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161</v>
      </c>
      <c r="AU234" s="184" t="s">
        <v>88</v>
      </c>
      <c r="AV234" s="14" t="s">
        <v>88</v>
      </c>
      <c r="AW234" s="14" t="s">
        <v>34</v>
      </c>
      <c r="AX234" s="14" t="s">
        <v>78</v>
      </c>
      <c r="AY234" s="184" t="s">
        <v>153</v>
      </c>
    </row>
    <row r="235" spans="1:65" s="14" customFormat="1" ht="20.399999999999999">
      <c r="B235" s="183"/>
      <c r="D235" s="176" t="s">
        <v>161</v>
      </c>
      <c r="E235" s="184" t="s">
        <v>1</v>
      </c>
      <c r="F235" s="185" t="s">
        <v>570</v>
      </c>
      <c r="H235" s="186">
        <v>29.61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161</v>
      </c>
      <c r="AU235" s="184" t="s">
        <v>88</v>
      </c>
      <c r="AV235" s="14" t="s">
        <v>88</v>
      </c>
      <c r="AW235" s="14" t="s">
        <v>34</v>
      </c>
      <c r="AX235" s="14" t="s">
        <v>78</v>
      </c>
      <c r="AY235" s="184" t="s">
        <v>153</v>
      </c>
    </row>
    <row r="236" spans="1:65" s="14" customFormat="1" ht="10.199999999999999">
      <c r="B236" s="183"/>
      <c r="D236" s="176" t="s">
        <v>161</v>
      </c>
      <c r="E236" s="184" t="s">
        <v>1</v>
      </c>
      <c r="F236" s="185" t="s">
        <v>571</v>
      </c>
      <c r="H236" s="186">
        <v>1.8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161</v>
      </c>
      <c r="AU236" s="184" t="s">
        <v>88</v>
      </c>
      <c r="AV236" s="14" t="s">
        <v>88</v>
      </c>
      <c r="AW236" s="14" t="s">
        <v>34</v>
      </c>
      <c r="AX236" s="14" t="s">
        <v>78</v>
      </c>
      <c r="AY236" s="184" t="s">
        <v>153</v>
      </c>
    </row>
    <row r="237" spans="1:65" s="14" customFormat="1" ht="10.199999999999999">
      <c r="B237" s="183"/>
      <c r="D237" s="176" t="s">
        <v>161</v>
      </c>
      <c r="E237" s="184" t="s">
        <v>1</v>
      </c>
      <c r="F237" s="185" t="s">
        <v>572</v>
      </c>
      <c r="H237" s="186">
        <v>3.6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161</v>
      </c>
      <c r="AU237" s="184" t="s">
        <v>88</v>
      </c>
      <c r="AV237" s="14" t="s">
        <v>88</v>
      </c>
      <c r="AW237" s="14" t="s">
        <v>34</v>
      </c>
      <c r="AX237" s="14" t="s">
        <v>78</v>
      </c>
      <c r="AY237" s="184" t="s">
        <v>153</v>
      </c>
    </row>
    <row r="238" spans="1:65" s="14" customFormat="1" ht="10.199999999999999">
      <c r="B238" s="183"/>
      <c r="D238" s="176" t="s">
        <v>161</v>
      </c>
      <c r="E238" s="184" t="s">
        <v>1</v>
      </c>
      <c r="F238" s="185" t="s">
        <v>573</v>
      </c>
      <c r="H238" s="186">
        <v>4.8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161</v>
      </c>
      <c r="AU238" s="184" t="s">
        <v>88</v>
      </c>
      <c r="AV238" s="14" t="s">
        <v>88</v>
      </c>
      <c r="AW238" s="14" t="s">
        <v>34</v>
      </c>
      <c r="AX238" s="14" t="s">
        <v>78</v>
      </c>
      <c r="AY238" s="184" t="s">
        <v>153</v>
      </c>
    </row>
    <row r="239" spans="1:65" s="15" customFormat="1" ht="10.199999999999999">
      <c r="B239" s="191"/>
      <c r="D239" s="176" t="s">
        <v>161</v>
      </c>
      <c r="E239" s="192" t="s">
        <v>1</v>
      </c>
      <c r="F239" s="193" t="s">
        <v>165</v>
      </c>
      <c r="H239" s="194">
        <v>75.609999999999985</v>
      </c>
      <c r="I239" s="195"/>
      <c r="L239" s="191"/>
      <c r="M239" s="196"/>
      <c r="N239" s="197"/>
      <c r="O239" s="197"/>
      <c r="P239" s="197"/>
      <c r="Q239" s="197"/>
      <c r="R239" s="197"/>
      <c r="S239" s="197"/>
      <c r="T239" s="198"/>
      <c r="AT239" s="192" t="s">
        <v>161</v>
      </c>
      <c r="AU239" s="192" t="s">
        <v>88</v>
      </c>
      <c r="AV239" s="15" t="s">
        <v>159</v>
      </c>
      <c r="AW239" s="15" t="s">
        <v>34</v>
      </c>
      <c r="AX239" s="15" t="s">
        <v>86</v>
      </c>
      <c r="AY239" s="192" t="s">
        <v>153</v>
      </c>
    </row>
    <row r="240" spans="1:65" s="2" customFormat="1" ht="16.5" customHeight="1">
      <c r="A240" s="33"/>
      <c r="B240" s="161"/>
      <c r="C240" s="162" t="s">
        <v>195</v>
      </c>
      <c r="D240" s="162" t="s">
        <v>155</v>
      </c>
      <c r="E240" s="163" t="s">
        <v>340</v>
      </c>
      <c r="F240" s="164" t="s">
        <v>341</v>
      </c>
      <c r="G240" s="165" t="s">
        <v>235</v>
      </c>
      <c r="H240" s="166">
        <v>469.089</v>
      </c>
      <c r="I240" s="167"/>
      <c r="J240" s="168">
        <f>ROUND(I240*H240,2)</f>
        <v>0</v>
      </c>
      <c r="K240" s="164" t="s">
        <v>254</v>
      </c>
      <c r="L240" s="34"/>
      <c r="M240" s="169" t="s">
        <v>1</v>
      </c>
      <c r="N240" s="170" t="s">
        <v>43</v>
      </c>
      <c r="O240" s="59"/>
      <c r="P240" s="171">
        <f>O240*H240</f>
        <v>0</v>
      </c>
      <c r="Q240" s="171">
        <v>0</v>
      </c>
      <c r="R240" s="171">
        <f>Q240*H240</f>
        <v>0</v>
      </c>
      <c r="S240" s="171">
        <v>0</v>
      </c>
      <c r="T240" s="172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159</v>
      </c>
      <c r="AT240" s="173" t="s">
        <v>155</v>
      </c>
      <c r="AU240" s="173" t="s">
        <v>88</v>
      </c>
      <c r="AY240" s="18" t="s">
        <v>153</v>
      </c>
      <c r="BE240" s="174">
        <f>IF(N240="základní",J240,0)</f>
        <v>0</v>
      </c>
      <c r="BF240" s="174">
        <f>IF(N240="snížená",J240,0)</f>
        <v>0</v>
      </c>
      <c r="BG240" s="174">
        <f>IF(N240="zákl. přenesená",J240,0)</f>
        <v>0</v>
      </c>
      <c r="BH240" s="174">
        <f>IF(N240="sníž. přenesená",J240,0)</f>
        <v>0</v>
      </c>
      <c r="BI240" s="174">
        <f>IF(N240="nulová",J240,0)</f>
        <v>0</v>
      </c>
      <c r="BJ240" s="18" t="s">
        <v>86</v>
      </c>
      <c r="BK240" s="174">
        <f>ROUND(I240*H240,2)</f>
        <v>0</v>
      </c>
      <c r="BL240" s="18" t="s">
        <v>159</v>
      </c>
      <c r="BM240" s="173" t="s">
        <v>574</v>
      </c>
    </row>
    <row r="241" spans="2:51" s="13" customFormat="1" ht="10.199999999999999">
      <c r="B241" s="175"/>
      <c r="D241" s="176" t="s">
        <v>161</v>
      </c>
      <c r="E241" s="177" t="s">
        <v>1</v>
      </c>
      <c r="F241" s="178" t="s">
        <v>531</v>
      </c>
      <c r="H241" s="177" t="s">
        <v>1</v>
      </c>
      <c r="I241" s="179"/>
      <c r="L241" s="175"/>
      <c r="M241" s="180"/>
      <c r="N241" s="181"/>
      <c r="O241" s="181"/>
      <c r="P241" s="181"/>
      <c r="Q241" s="181"/>
      <c r="R241" s="181"/>
      <c r="S241" s="181"/>
      <c r="T241" s="182"/>
      <c r="AT241" s="177" t="s">
        <v>161</v>
      </c>
      <c r="AU241" s="177" t="s">
        <v>88</v>
      </c>
      <c r="AV241" s="13" t="s">
        <v>86</v>
      </c>
      <c r="AW241" s="13" t="s">
        <v>34</v>
      </c>
      <c r="AX241" s="13" t="s">
        <v>78</v>
      </c>
      <c r="AY241" s="177" t="s">
        <v>153</v>
      </c>
    </row>
    <row r="242" spans="2:51" s="14" customFormat="1" ht="10.199999999999999">
      <c r="B242" s="183"/>
      <c r="D242" s="176" t="s">
        <v>161</v>
      </c>
      <c r="E242" s="184" t="s">
        <v>1</v>
      </c>
      <c r="F242" s="185" t="s">
        <v>532</v>
      </c>
      <c r="H242" s="186">
        <v>83.19</v>
      </c>
      <c r="I242" s="187"/>
      <c r="L242" s="183"/>
      <c r="M242" s="188"/>
      <c r="N242" s="189"/>
      <c r="O242" s="189"/>
      <c r="P242" s="189"/>
      <c r="Q242" s="189"/>
      <c r="R242" s="189"/>
      <c r="S242" s="189"/>
      <c r="T242" s="190"/>
      <c r="AT242" s="184" t="s">
        <v>161</v>
      </c>
      <c r="AU242" s="184" t="s">
        <v>88</v>
      </c>
      <c r="AV242" s="14" t="s">
        <v>88</v>
      </c>
      <c r="AW242" s="14" t="s">
        <v>34</v>
      </c>
      <c r="AX242" s="14" t="s">
        <v>78</v>
      </c>
      <c r="AY242" s="184" t="s">
        <v>153</v>
      </c>
    </row>
    <row r="243" spans="2:51" s="14" customFormat="1" ht="10.199999999999999">
      <c r="B243" s="183"/>
      <c r="D243" s="176" t="s">
        <v>161</v>
      </c>
      <c r="E243" s="184" t="s">
        <v>1</v>
      </c>
      <c r="F243" s="185" t="s">
        <v>533</v>
      </c>
      <c r="H243" s="186">
        <v>13.33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161</v>
      </c>
      <c r="AU243" s="184" t="s">
        <v>88</v>
      </c>
      <c r="AV243" s="14" t="s">
        <v>88</v>
      </c>
      <c r="AW243" s="14" t="s">
        <v>34</v>
      </c>
      <c r="AX243" s="14" t="s">
        <v>78</v>
      </c>
      <c r="AY243" s="184" t="s">
        <v>153</v>
      </c>
    </row>
    <row r="244" spans="2:51" s="14" customFormat="1" ht="10.199999999999999">
      <c r="B244" s="183"/>
      <c r="D244" s="176" t="s">
        <v>161</v>
      </c>
      <c r="E244" s="184" t="s">
        <v>1</v>
      </c>
      <c r="F244" s="185" t="s">
        <v>534</v>
      </c>
      <c r="H244" s="186">
        <v>24.24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161</v>
      </c>
      <c r="AU244" s="184" t="s">
        <v>88</v>
      </c>
      <c r="AV244" s="14" t="s">
        <v>88</v>
      </c>
      <c r="AW244" s="14" t="s">
        <v>34</v>
      </c>
      <c r="AX244" s="14" t="s">
        <v>78</v>
      </c>
      <c r="AY244" s="184" t="s">
        <v>153</v>
      </c>
    </row>
    <row r="245" spans="2:51" s="14" customFormat="1" ht="10.199999999999999">
      <c r="B245" s="183"/>
      <c r="D245" s="176" t="s">
        <v>161</v>
      </c>
      <c r="E245" s="184" t="s">
        <v>1</v>
      </c>
      <c r="F245" s="185" t="s">
        <v>535</v>
      </c>
      <c r="H245" s="186">
        <v>1.3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161</v>
      </c>
      <c r="AU245" s="184" t="s">
        <v>88</v>
      </c>
      <c r="AV245" s="14" t="s">
        <v>88</v>
      </c>
      <c r="AW245" s="14" t="s">
        <v>34</v>
      </c>
      <c r="AX245" s="14" t="s">
        <v>78</v>
      </c>
      <c r="AY245" s="184" t="s">
        <v>153</v>
      </c>
    </row>
    <row r="246" spans="2:51" s="14" customFormat="1" ht="10.199999999999999">
      <c r="B246" s="183"/>
      <c r="D246" s="176" t="s">
        <v>161</v>
      </c>
      <c r="E246" s="184" t="s">
        <v>1</v>
      </c>
      <c r="F246" s="185" t="s">
        <v>536</v>
      </c>
      <c r="H246" s="186">
        <v>14.4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161</v>
      </c>
      <c r="AU246" s="184" t="s">
        <v>88</v>
      </c>
      <c r="AV246" s="14" t="s">
        <v>88</v>
      </c>
      <c r="AW246" s="14" t="s">
        <v>34</v>
      </c>
      <c r="AX246" s="14" t="s">
        <v>78</v>
      </c>
      <c r="AY246" s="184" t="s">
        <v>153</v>
      </c>
    </row>
    <row r="247" spans="2:51" s="14" customFormat="1" ht="10.199999999999999">
      <c r="B247" s="183"/>
      <c r="D247" s="176" t="s">
        <v>161</v>
      </c>
      <c r="E247" s="184" t="s">
        <v>1</v>
      </c>
      <c r="F247" s="185" t="s">
        <v>537</v>
      </c>
      <c r="H247" s="186">
        <v>1.2629999999999999</v>
      </c>
      <c r="I247" s="187"/>
      <c r="L247" s="183"/>
      <c r="M247" s="188"/>
      <c r="N247" s="189"/>
      <c r="O247" s="189"/>
      <c r="P247" s="189"/>
      <c r="Q247" s="189"/>
      <c r="R247" s="189"/>
      <c r="S247" s="189"/>
      <c r="T247" s="190"/>
      <c r="AT247" s="184" t="s">
        <v>161</v>
      </c>
      <c r="AU247" s="184" t="s">
        <v>88</v>
      </c>
      <c r="AV247" s="14" t="s">
        <v>88</v>
      </c>
      <c r="AW247" s="14" t="s">
        <v>34</v>
      </c>
      <c r="AX247" s="14" t="s">
        <v>78</v>
      </c>
      <c r="AY247" s="184" t="s">
        <v>153</v>
      </c>
    </row>
    <row r="248" spans="2:51" s="16" customFormat="1" ht="10.199999999999999">
      <c r="B248" s="202"/>
      <c r="D248" s="176" t="s">
        <v>161</v>
      </c>
      <c r="E248" s="203" t="s">
        <v>1</v>
      </c>
      <c r="F248" s="204" t="s">
        <v>321</v>
      </c>
      <c r="H248" s="205">
        <v>137.72299999999998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161</v>
      </c>
      <c r="AU248" s="203" t="s">
        <v>88</v>
      </c>
      <c r="AV248" s="16" t="s">
        <v>169</v>
      </c>
      <c r="AW248" s="16" t="s">
        <v>34</v>
      </c>
      <c r="AX248" s="16" t="s">
        <v>78</v>
      </c>
      <c r="AY248" s="203" t="s">
        <v>153</v>
      </c>
    </row>
    <row r="249" spans="2:51" s="13" customFormat="1" ht="10.199999999999999">
      <c r="B249" s="175"/>
      <c r="D249" s="176" t="s">
        <v>161</v>
      </c>
      <c r="E249" s="177" t="s">
        <v>1</v>
      </c>
      <c r="F249" s="178" t="s">
        <v>538</v>
      </c>
      <c r="H249" s="177" t="s">
        <v>1</v>
      </c>
      <c r="I249" s="179"/>
      <c r="L249" s="175"/>
      <c r="M249" s="180"/>
      <c r="N249" s="181"/>
      <c r="O249" s="181"/>
      <c r="P249" s="181"/>
      <c r="Q249" s="181"/>
      <c r="R249" s="181"/>
      <c r="S249" s="181"/>
      <c r="T249" s="182"/>
      <c r="AT249" s="177" t="s">
        <v>161</v>
      </c>
      <c r="AU249" s="177" t="s">
        <v>88</v>
      </c>
      <c r="AV249" s="13" t="s">
        <v>86</v>
      </c>
      <c r="AW249" s="13" t="s">
        <v>34</v>
      </c>
      <c r="AX249" s="13" t="s">
        <v>78</v>
      </c>
      <c r="AY249" s="177" t="s">
        <v>153</v>
      </c>
    </row>
    <row r="250" spans="2:51" s="14" customFormat="1" ht="10.199999999999999">
      <c r="B250" s="183"/>
      <c r="D250" s="176" t="s">
        <v>161</v>
      </c>
      <c r="E250" s="184" t="s">
        <v>1</v>
      </c>
      <c r="F250" s="185" t="s">
        <v>539</v>
      </c>
      <c r="H250" s="186">
        <v>29.21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161</v>
      </c>
      <c r="AU250" s="184" t="s">
        <v>88</v>
      </c>
      <c r="AV250" s="14" t="s">
        <v>88</v>
      </c>
      <c r="AW250" s="14" t="s">
        <v>34</v>
      </c>
      <c r="AX250" s="14" t="s">
        <v>78</v>
      </c>
      <c r="AY250" s="184" t="s">
        <v>153</v>
      </c>
    </row>
    <row r="251" spans="2:51" s="14" customFormat="1" ht="10.199999999999999">
      <c r="B251" s="183"/>
      <c r="D251" s="176" t="s">
        <v>161</v>
      </c>
      <c r="E251" s="184" t="s">
        <v>1</v>
      </c>
      <c r="F251" s="185" t="s">
        <v>540</v>
      </c>
      <c r="H251" s="186">
        <v>0.53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161</v>
      </c>
      <c r="AU251" s="184" t="s">
        <v>88</v>
      </c>
      <c r="AV251" s="14" t="s">
        <v>88</v>
      </c>
      <c r="AW251" s="14" t="s">
        <v>34</v>
      </c>
      <c r="AX251" s="14" t="s">
        <v>78</v>
      </c>
      <c r="AY251" s="184" t="s">
        <v>153</v>
      </c>
    </row>
    <row r="252" spans="2:51" s="14" customFormat="1" ht="10.199999999999999">
      <c r="B252" s="183"/>
      <c r="D252" s="176" t="s">
        <v>161</v>
      </c>
      <c r="E252" s="184" t="s">
        <v>1</v>
      </c>
      <c r="F252" s="185" t="s">
        <v>541</v>
      </c>
      <c r="H252" s="186">
        <v>2.5499999999999998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161</v>
      </c>
      <c r="AU252" s="184" t="s">
        <v>88</v>
      </c>
      <c r="AV252" s="14" t="s">
        <v>88</v>
      </c>
      <c r="AW252" s="14" t="s">
        <v>34</v>
      </c>
      <c r="AX252" s="14" t="s">
        <v>78</v>
      </c>
      <c r="AY252" s="184" t="s">
        <v>153</v>
      </c>
    </row>
    <row r="253" spans="2:51" s="14" customFormat="1" ht="10.199999999999999">
      <c r="B253" s="183"/>
      <c r="D253" s="176" t="s">
        <v>161</v>
      </c>
      <c r="E253" s="184" t="s">
        <v>1</v>
      </c>
      <c r="F253" s="185" t="s">
        <v>542</v>
      </c>
      <c r="H253" s="186">
        <v>6.915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161</v>
      </c>
      <c r="AU253" s="184" t="s">
        <v>88</v>
      </c>
      <c r="AV253" s="14" t="s">
        <v>88</v>
      </c>
      <c r="AW253" s="14" t="s">
        <v>34</v>
      </c>
      <c r="AX253" s="14" t="s">
        <v>78</v>
      </c>
      <c r="AY253" s="184" t="s">
        <v>153</v>
      </c>
    </row>
    <row r="254" spans="2:51" s="16" customFormat="1" ht="10.199999999999999">
      <c r="B254" s="202"/>
      <c r="D254" s="176" t="s">
        <v>161</v>
      </c>
      <c r="E254" s="203" t="s">
        <v>1</v>
      </c>
      <c r="F254" s="204" t="s">
        <v>321</v>
      </c>
      <c r="H254" s="205">
        <v>39.204999999999998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161</v>
      </c>
      <c r="AU254" s="203" t="s">
        <v>88</v>
      </c>
      <c r="AV254" s="16" t="s">
        <v>169</v>
      </c>
      <c r="AW254" s="16" t="s">
        <v>34</v>
      </c>
      <c r="AX254" s="16" t="s">
        <v>78</v>
      </c>
      <c r="AY254" s="203" t="s">
        <v>153</v>
      </c>
    </row>
    <row r="255" spans="2:51" s="13" customFormat="1" ht="10.199999999999999">
      <c r="B255" s="175"/>
      <c r="D255" s="176" t="s">
        <v>161</v>
      </c>
      <c r="E255" s="177" t="s">
        <v>1</v>
      </c>
      <c r="F255" s="178" t="s">
        <v>543</v>
      </c>
      <c r="H255" s="177" t="s">
        <v>1</v>
      </c>
      <c r="I255" s="179"/>
      <c r="L255" s="175"/>
      <c r="M255" s="180"/>
      <c r="N255" s="181"/>
      <c r="O255" s="181"/>
      <c r="P255" s="181"/>
      <c r="Q255" s="181"/>
      <c r="R255" s="181"/>
      <c r="S255" s="181"/>
      <c r="T255" s="182"/>
      <c r="AT255" s="177" t="s">
        <v>161</v>
      </c>
      <c r="AU255" s="177" t="s">
        <v>88</v>
      </c>
      <c r="AV255" s="13" t="s">
        <v>86</v>
      </c>
      <c r="AW255" s="13" t="s">
        <v>34</v>
      </c>
      <c r="AX255" s="13" t="s">
        <v>78</v>
      </c>
      <c r="AY255" s="177" t="s">
        <v>153</v>
      </c>
    </row>
    <row r="256" spans="2:51" s="14" customFormat="1" ht="10.199999999999999">
      <c r="B256" s="183"/>
      <c r="D256" s="176" t="s">
        <v>161</v>
      </c>
      <c r="E256" s="184" t="s">
        <v>1</v>
      </c>
      <c r="F256" s="185" t="s">
        <v>544</v>
      </c>
      <c r="H256" s="186">
        <v>139.02000000000001</v>
      </c>
      <c r="I256" s="187"/>
      <c r="L256" s="183"/>
      <c r="M256" s="188"/>
      <c r="N256" s="189"/>
      <c r="O256" s="189"/>
      <c r="P256" s="189"/>
      <c r="Q256" s="189"/>
      <c r="R256" s="189"/>
      <c r="S256" s="189"/>
      <c r="T256" s="190"/>
      <c r="AT256" s="184" t="s">
        <v>161</v>
      </c>
      <c r="AU256" s="184" t="s">
        <v>88</v>
      </c>
      <c r="AV256" s="14" t="s">
        <v>88</v>
      </c>
      <c r="AW256" s="14" t="s">
        <v>34</v>
      </c>
      <c r="AX256" s="14" t="s">
        <v>78</v>
      </c>
      <c r="AY256" s="184" t="s">
        <v>153</v>
      </c>
    </row>
    <row r="257" spans="2:51" s="14" customFormat="1" ht="10.199999999999999">
      <c r="B257" s="183"/>
      <c r="D257" s="176" t="s">
        <v>161</v>
      </c>
      <c r="E257" s="184" t="s">
        <v>1</v>
      </c>
      <c r="F257" s="185" t="s">
        <v>545</v>
      </c>
      <c r="H257" s="186">
        <v>12.21</v>
      </c>
      <c r="I257" s="187"/>
      <c r="L257" s="183"/>
      <c r="M257" s="188"/>
      <c r="N257" s="189"/>
      <c r="O257" s="189"/>
      <c r="P257" s="189"/>
      <c r="Q257" s="189"/>
      <c r="R257" s="189"/>
      <c r="S257" s="189"/>
      <c r="T257" s="190"/>
      <c r="AT257" s="184" t="s">
        <v>161</v>
      </c>
      <c r="AU257" s="184" t="s">
        <v>88</v>
      </c>
      <c r="AV257" s="14" t="s">
        <v>88</v>
      </c>
      <c r="AW257" s="14" t="s">
        <v>34</v>
      </c>
      <c r="AX257" s="14" t="s">
        <v>78</v>
      </c>
      <c r="AY257" s="184" t="s">
        <v>153</v>
      </c>
    </row>
    <row r="258" spans="2:51" s="14" customFormat="1" ht="10.199999999999999">
      <c r="B258" s="183"/>
      <c r="D258" s="176" t="s">
        <v>161</v>
      </c>
      <c r="E258" s="184" t="s">
        <v>1</v>
      </c>
      <c r="F258" s="185" t="s">
        <v>546</v>
      </c>
      <c r="H258" s="186">
        <v>12.282999999999999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161</v>
      </c>
      <c r="AU258" s="184" t="s">
        <v>88</v>
      </c>
      <c r="AV258" s="14" t="s">
        <v>88</v>
      </c>
      <c r="AW258" s="14" t="s">
        <v>34</v>
      </c>
      <c r="AX258" s="14" t="s">
        <v>78</v>
      </c>
      <c r="AY258" s="184" t="s">
        <v>153</v>
      </c>
    </row>
    <row r="259" spans="2:51" s="14" customFormat="1" ht="10.199999999999999">
      <c r="B259" s="183"/>
      <c r="D259" s="176" t="s">
        <v>161</v>
      </c>
      <c r="E259" s="184" t="s">
        <v>1</v>
      </c>
      <c r="F259" s="185" t="s">
        <v>547</v>
      </c>
      <c r="H259" s="186">
        <v>5.52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161</v>
      </c>
      <c r="AU259" s="184" t="s">
        <v>88</v>
      </c>
      <c r="AV259" s="14" t="s">
        <v>88</v>
      </c>
      <c r="AW259" s="14" t="s">
        <v>34</v>
      </c>
      <c r="AX259" s="14" t="s">
        <v>78</v>
      </c>
      <c r="AY259" s="184" t="s">
        <v>153</v>
      </c>
    </row>
    <row r="260" spans="2:51" s="14" customFormat="1" ht="10.199999999999999">
      <c r="B260" s="183"/>
      <c r="D260" s="176" t="s">
        <v>161</v>
      </c>
      <c r="E260" s="184" t="s">
        <v>1</v>
      </c>
      <c r="F260" s="185" t="s">
        <v>548</v>
      </c>
      <c r="H260" s="186">
        <v>2.2250000000000001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161</v>
      </c>
      <c r="AU260" s="184" t="s">
        <v>88</v>
      </c>
      <c r="AV260" s="14" t="s">
        <v>88</v>
      </c>
      <c r="AW260" s="14" t="s">
        <v>34</v>
      </c>
      <c r="AX260" s="14" t="s">
        <v>78</v>
      </c>
      <c r="AY260" s="184" t="s">
        <v>153</v>
      </c>
    </row>
    <row r="261" spans="2:51" s="14" customFormat="1" ht="10.199999999999999">
      <c r="B261" s="183"/>
      <c r="D261" s="176" t="s">
        <v>161</v>
      </c>
      <c r="E261" s="184" t="s">
        <v>1</v>
      </c>
      <c r="F261" s="185" t="s">
        <v>549</v>
      </c>
      <c r="H261" s="186">
        <v>43.4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161</v>
      </c>
      <c r="AU261" s="184" t="s">
        <v>88</v>
      </c>
      <c r="AV261" s="14" t="s">
        <v>88</v>
      </c>
      <c r="AW261" s="14" t="s">
        <v>34</v>
      </c>
      <c r="AX261" s="14" t="s">
        <v>78</v>
      </c>
      <c r="AY261" s="184" t="s">
        <v>153</v>
      </c>
    </row>
    <row r="262" spans="2:51" s="14" customFormat="1" ht="10.199999999999999">
      <c r="B262" s="183"/>
      <c r="D262" s="176" t="s">
        <v>161</v>
      </c>
      <c r="E262" s="184" t="s">
        <v>1</v>
      </c>
      <c r="F262" s="185" t="s">
        <v>550</v>
      </c>
      <c r="H262" s="186">
        <v>2.6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161</v>
      </c>
      <c r="AU262" s="184" t="s">
        <v>88</v>
      </c>
      <c r="AV262" s="14" t="s">
        <v>88</v>
      </c>
      <c r="AW262" s="14" t="s">
        <v>34</v>
      </c>
      <c r="AX262" s="14" t="s">
        <v>78</v>
      </c>
      <c r="AY262" s="184" t="s">
        <v>153</v>
      </c>
    </row>
    <row r="263" spans="2:51" s="14" customFormat="1" ht="10.199999999999999">
      <c r="B263" s="183"/>
      <c r="D263" s="176" t="s">
        <v>161</v>
      </c>
      <c r="E263" s="184" t="s">
        <v>1</v>
      </c>
      <c r="F263" s="185" t="s">
        <v>551</v>
      </c>
      <c r="H263" s="186">
        <v>24.41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161</v>
      </c>
      <c r="AU263" s="184" t="s">
        <v>88</v>
      </c>
      <c r="AV263" s="14" t="s">
        <v>88</v>
      </c>
      <c r="AW263" s="14" t="s">
        <v>34</v>
      </c>
      <c r="AX263" s="14" t="s">
        <v>78</v>
      </c>
      <c r="AY263" s="184" t="s">
        <v>153</v>
      </c>
    </row>
    <row r="264" spans="2:51" s="14" customFormat="1" ht="10.199999999999999">
      <c r="B264" s="183"/>
      <c r="D264" s="176" t="s">
        <v>161</v>
      </c>
      <c r="E264" s="184" t="s">
        <v>1</v>
      </c>
      <c r="F264" s="185" t="s">
        <v>552</v>
      </c>
      <c r="H264" s="186">
        <v>1.8129999999999999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161</v>
      </c>
      <c r="AU264" s="184" t="s">
        <v>88</v>
      </c>
      <c r="AV264" s="14" t="s">
        <v>88</v>
      </c>
      <c r="AW264" s="14" t="s">
        <v>34</v>
      </c>
      <c r="AX264" s="14" t="s">
        <v>78</v>
      </c>
      <c r="AY264" s="184" t="s">
        <v>153</v>
      </c>
    </row>
    <row r="265" spans="2:51" s="14" customFormat="1" ht="10.199999999999999">
      <c r="B265" s="183"/>
      <c r="D265" s="176" t="s">
        <v>161</v>
      </c>
      <c r="E265" s="184" t="s">
        <v>1</v>
      </c>
      <c r="F265" s="185" t="s">
        <v>553</v>
      </c>
      <c r="H265" s="186">
        <v>8.4</v>
      </c>
      <c r="I265" s="187"/>
      <c r="L265" s="183"/>
      <c r="M265" s="188"/>
      <c r="N265" s="189"/>
      <c r="O265" s="189"/>
      <c r="P265" s="189"/>
      <c r="Q265" s="189"/>
      <c r="R265" s="189"/>
      <c r="S265" s="189"/>
      <c r="T265" s="190"/>
      <c r="AT265" s="184" t="s">
        <v>161</v>
      </c>
      <c r="AU265" s="184" t="s">
        <v>88</v>
      </c>
      <c r="AV265" s="14" t="s">
        <v>88</v>
      </c>
      <c r="AW265" s="14" t="s">
        <v>34</v>
      </c>
      <c r="AX265" s="14" t="s">
        <v>78</v>
      </c>
      <c r="AY265" s="184" t="s">
        <v>153</v>
      </c>
    </row>
    <row r="266" spans="2:51" s="16" customFormat="1" ht="10.199999999999999">
      <c r="B266" s="202"/>
      <c r="D266" s="176" t="s">
        <v>161</v>
      </c>
      <c r="E266" s="203" t="s">
        <v>1</v>
      </c>
      <c r="F266" s="204" t="s">
        <v>321</v>
      </c>
      <c r="H266" s="205">
        <v>251.881</v>
      </c>
      <c r="I266" s="206"/>
      <c r="L266" s="202"/>
      <c r="M266" s="207"/>
      <c r="N266" s="208"/>
      <c r="O266" s="208"/>
      <c r="P266" s="208"/>
      <c r="Q266" s="208"/>
      <c r="R266" s="208"/>
      <c r="S266" s="208"/>
      <c r="T266" s="209"/>
      <c r="AT266" s="203" t="s">
        <v>161</v>
      </c>
      <c r="AU266" s="203" t="s">
        <v>88</v>
      </c>
      <c r="AV266" s="16" t="s">
        <v>169</v>
      </c>
      <c r="AW266" s="16" t="s">
        <v>34</v>
      </c>
      <c r="AX266" s="16" t="s">
        <v>78</v>
      </c>
      <c r="AY266" s="203" t="s">
        <v>153</v>
      </c>
    </row>
    <row r="267" spans="2:51" s="13" customFormat="1" ht="10.199999999999999">
      <c r="B267" s="175"/>
      <c r="D267" s="176" t="s">
        <v>161</v>
      </c>
      <c r="E267" s="177" t="s">
        <v>1</v>
      </c>
      <c r="F267" s="178" t="s">
        <v>564</v>
      </c>
      <c r="H267" s="177" t="s">
        <v>1</v>
      </c>
      <c r="I267" s="179"/>
      <c r="L267" s="175"/>
      <c r="M267" s="180"/>
      <c r="N267" s="181"/>
      <c r="O267" s="181"/>
      <c r="P267" s="181"/>
      <c r="Q267" s="181"/>
      <c r="R267" s="181"/>
      <c r="S267" s="181"/>
      <c r="T267" s="182"/>
      <c r="AT267" s="177" t="s">
        <v>161</v>
      </c>
      <c r="AU267" s="177" t="s">
        <v>88</v>
      </c>
      <c r="AV267" s="13" t="s">
        <v>86</v>
      </c>
      <c r="AW267" s="13" t="s">
        <v>34</v>
      </c>
      <c r="AX267" s="13" t="s">
        <v>78</v>
      </c>
      <c r="AY267" s="177" t="s">
        <v>153</v>
      </c>
    </row>
    <row r="268" spans="2:51" s="14" customFormat="1" ht="10.199999999999999">
      <c r="B268" s="183"/>
      <c r="D268" s="176" t="s">
        <v>161</v>
      </c>
      <c r="E268" s="184" t="s">
        <v>1</v>
      </c>
      <c r="F268" s="185" t="s">
        <v>565</v>
      </c>
      <c r="H268" s="186">
        <v>29.4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161</v>
      </c>
      <c r="AU268" s="184" t="s">
        <v>88</v>
      </c>
      <c r="AV268" s="14" t="s">
        <v>88</v>
      </c>
      <c r="AW268" s="14" t="s">
        <v>34</v>
      </c>
      <c r="AX268" s="14" t="s">
        <v>78</v>
      </c>
      <c r="AY268" s="184" t="s">
        <v>153</v>
      </c>
    </row>
    <row r="269" spans="2:51" s="16" customFormat="1" ht="10.199999999999999">
      <c r="B269" s="202"/>
      <c r="D269" s="176" t="s">
        <v>161</v>
      </c>
      <c r="E269" s="203" t="s">
        <v>1</v>
      </c>
      <c r="F269" s="204" t="s">
        <v>321</v>
      </c>
      <c r="H269" s="205">
        <v>29.4</v>
      </c>
      <c r="I269" s="206"/>
      <c r="L269" s="202"/>
      <c r="M269" s="207"/>
      <c r="N269" s="208"/>
      <c r="O269" s="208"/>
      <c r="P269" s="208"/>
      <c r="Q269" s="208"/>
      <c r="R269" s="208"/>
      <c r="S269" s="208"/>
      <c r="T269" s="209"/>
      <c r="AT269" s="203" t="s">
        <v>161</v>
      </c>
      <c r="AU269" s="203" t="s">
        <v>88</v>
      </c>
      <c r="AV269" s="16" t="s">
        <v>169</v>
      </c>
      <c r="AW269" s="16" t="s">
        <v>34</v>
      </c>
      <c r="AX269" s="16" t="s">
        <v>78</v>
      </c>
      <c r="AY269" s="203" t="s">
        <v>153</v>
      </c>
    </row>
    <row r="270" spans="2:51" s="13" customFormat="1" ht="20.399999999999999">
      <c r="B270" s="175"/>
      <c r="D270" s="176" t="s">
        <v>161</v>
      </c>
      <c r="E270" s="177" t="s">
        <v>1</v>
      </c>
      <c r="F270" s="178" t="s">
        <v>559</v>
      </c>
      <c r="H270" s="177" t="s">
        <v>1</v>
      </c>
      <c r="I270" s="179"/>
      <c r="L270" s="175"/>
      <c r="M270" s="180"/>
      <c r="N270" s="181"/>
      <c r="O270" s="181"/>
      <c r="P270" s="181"/>
      <c r="Q270" s="181"/>
      <c r="R270" s="181"/>
      <c r="S270" s="181"/>
      <c r="T270" s="182"/>
      <c r="AT270" s="177" t="s">
        <v>161</v>
      </c>
      <c r="AU270" s="177" t="s">
        <v>88</v>
      </c>
      <c r="AV270" s="13" t="s">
        <v>86</v>
      </c>
      <c r="AW270" s="13" t="s">
        <v>34</v>
      </c>
      <c r="AX270" s="13" t="s">
        <v>78</v>
      </c>
      <c r="AY270" s="177" t="s">
        <v>153</v>
      </c>
    </row>
    <row r="271" spans="2:51" s="14" customFormat="1" ht="10.199999999999999">
      <c r="B271" s="183"/>
      <c r="D271" s="176" t="s">
        <v>161</v>
      </c>
      <c r="E271" s="184" t="s">
        <v>1</v>
      </c>
      <c r="F271" s="185" t="s">
        <v>560</v>
      </c>
      <c r="H271" s="186">
        <v>10.88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161</v>
      </c>
      <c r="AU271" s="184" t="s">
        <v>88</v>
      </c>
      <c r="AV271" s="14" t="s">
        <v>88</v>
      </c>
      <c r="AW271" s="14" t="s">
        <v>34</v>
      </c>
      <c r="AX271" s="14" t="s">
        <v>78</v>
      </c>
      <c r="AY271" s="184" t="s">
        <v>153</v>
      </c>
    </row>
    <row r="272" spans="2:51" s="16" customFormat="1" ht="10.199999999999999">
      <c r="B272" s="202"/>
      <c r="D272" s="176" t="s">
        <v>161</v>
      </c>
      <c r="E272" s="203" t="s">
        <v>1</v>
      </c>
      <c r="F272" s="204" t="s">
        <v>321</v>
      </c>
      <c r="H272" s="205">
        <v>10.88</v>
      </c>
      <c r="I272" s="206"/>
      <c r="L272" s="202"/>
      <c r="M272" s="207"/>
      <c r="N272" s="208"/>
      <c r="O272" s="208"/>
      <c r="P272" s="208"/>
      <c r="Q272" s="208"/>
      <c r="R272" s="208"/>
      <c r="S272" s="208"/>
      <c r="T272" s="209"/>
      <c r="AT272" s="203" t="s">
        <v>161</v>
      </c>
      <c r="AU272" s="203" t="s">
        <v>88</v>
      </c>
      <c r="AV272" s="16" t="s">
        <v>169</v>
      </c>
      <c r="AW272" s="16" t="s">
        <v>34</v>
      </c>
      <c r="AX272" s="16" t="s">
        <v>78</v>
      </c>
      <c r="AY272" s="203" t="s">
        <v>153</v>
      </c>
    </row>
    <row r="273" spans="1:65" s="15" customFormat="1" ht="10.199999999999999">
      <c r="B273" s="191"/>
      <c r="D273" s="176" t="s">
        <v>161</v>
      </c>
      <c r="E273" s="192" t="s">
        <v>1</v>
      </c>
      <c r="F273" s="193" t="s">
        <v>165</v>
      </c>
      <c r="H273" s="194">
        <v>469.08899999999994</v>
      </c>
      <c r="I273" s="195"/>
      <c r="L273" s="191"/>
      <c r="M273" s="196"/>
      <c r="N273" s="197"/>
      <c r="O273" s="197"/>
      <c r="P273" s="197"/>
      <c r="Q273" s="197"/>
      <c r="R273" s="197"/>
      <c r="S273" s="197"/>
      <c r="T273" s="198"/>
      <c r="AT273" s="192" t="s">
        <v>161</v>
      </c>
      <c r="AU273" s="192" t="s">
        <v>88</v>
      </c>
      <c r="AV273" s="15" t="s">
        <v>159</v>
      </c>
      <c r="AW273" s="15" t="s">
        <v>34</v>
      </c>
      <c r="AX273" s="15" t="s">
        <v>86</v>
      </c>
      <c r="AY273" s="192" t="s">
        <v>153</v>
      </c>
    </row>
    <row r="274" spans="1:65" s="12" customFormat="1" ht="22.8" customHeight="1">
      <c r="B274" s="148"/>
      <c r="D274" s="149" t="s">
        <v>77</v>
      </c>
      <c r="E274" s="159" t="s">
        <v>575</v>
      </c>
      <c r="F274" s="159" t="s">
        <v>576</v>
      </c>
      <c r="I274" s="151"/>
      <c r="J274" s="160">
        <f>BK274</f>
        <v>0</v>
      </c>
      <c r="L274" s="148"/>
      <c r="M274" s="153"/>
      <c r="N274" s="154"/>
      <c r="O274" s="154"/>
      <c r="P274" s="155">
        <f>SUM(P275:P324)</f>
        <v>0</v>
      </c>
      <c r="Q274" s="154"/>
      <c r="R274" s="155">
        <f>SUM(R275:R324)</f>
        <v>0</v>
      </c>
      <c r="S274" s="154"/>
      <c r="T274" s="156">
        <f>SUM(T275:T324)</f>
        <v>0</v>
      </c>
      <c r="AR274" s="149" t="s">
        <v>86</v>
      </c>
      <c r="AT274" s="157" t="s">
        <v>77</v>
      </c>
      <c r="AU274" s="157" t="s">
        <v>86</v>
      </c>
      <c r="AY274" s="149" t="s">
        <v>153</v>
      </c>
      <c r="BK274" s="158">
        <f>SUM(BK275:BK324)</f>
        <v>0</v>
      </c>
    </row>
    <row r="275" spans="1:65" s="2" customFormat="1" ht="16.5" customHeight="1">
      <c r="A275" s="33"/>
      <c r="B275" s="161"/>
      <c r="C275" s="162" t="s">
        <v>193</v>
      </c>
      <c r="D275" s="162" t="s">
        <v>155</v>
      </c>
      <c r="E275" s="163" t="s">
        <v>577</v>
      </c>
      <c r="F275" s="164" t="s">
        <v>578</v>
      </c>
      <c r="G275" s="165" t="s">
        <v>479</v>
      </c>
      <c r="H275" s="166">
        <v>35.729999999999997</v>
      </c>
      <c r="I275" s="167"/>
      <c r="J275" s="168">
        <f>ROUND(I275*H275,2)</f>
        <v>0</v>
      </c>
      <c r="K275" s="164" t="s">
        <v>1</v>
      </c>
      <c r="L275" s="34"/>
      <c r="M275" s="169" t="s">
        <v>1</v>
      </c>
      <c r="N275" s="170" t="s">
        <v>43</v>
      </c>
      <c r="O275" s="59"/>
      <c r="P275" s="171">
        <f>O275*H275</f>
        <v>0</v>
      </c>
      <c r="Q275" s="171">
        <v>0</v>
      </c>
      <c r="R275" s="171">
        <f>Q275*H275</f>
        <v>0</v>
      </c>
      <c r="S275" s="171">
        <v>0</v>
      </c>
      <c r="T275" s="172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159</v>
      </c>
      <c r="AT275" s="173" t="s">
        <v>155</v>
      </c>
      <c r="AU275" s="173" t="s">
        <v>88</v>
      </c>
      <c r="AY275" s="18" t="s">
        <v>153</v>
      </c>
      <c r="BE275" s="174">
        <f>IF(N275="základní",J275,0)</f>
        <v>0</v>
      </c>
      <c r="BF275" s="174">
        <f>IF(N275="snížená",J275,0)</f>
        <v>0</v>
      </c>
      <c r="BG275" s="174">
        <f>IF(N275="zákl. přenesená",J275,0)</f>
        <v>0</v>
      </c>
      <c r="BH275" s="174">
        <f>IF(N275="sníž. přenesená",J275,0)</f>
        <v>0</v>
      </c>
      <c r="BI275" s="174">
        <f>IF(N275="nulová",J275,0)</f>
        <v>0</v>
      </c>
      <c r="BJ275" s="18" t="s">
        <v>86</v>
      </c>
      <c r="BK275" s="174">
        <f>ROUND(I275*H275,2)</f>
        <v>0</v>
      </c>
      <c r="BL275" s="18" t="s">
        <v>159</v>
      </c>
      <c r="BM275" s="173" t="s">
        <v>579</v>
      </c>
    </row>
    <row r="276" spans="1:65" s="14" customFormat="1" ht="10.199999999999999">
      <c r="B276" s="183"/>
      <c r="D276" s="176" t="s">
        <v>161</v>
      </c>
      <c r="E276" s="184" t="s">
        <v>1</v>
      </c>
      <c r="F276" s="185" t="s">
        <v>580</v>
      </c>
      <c r="H276" s="186">
        <v>29.71</v>
      </c>
      <c r="I276" s="187"/>
      <c r="L276" s="183"/>
      <c r="M276" s="188"/>
      <c r="N276" s="189"/>
      <c r="O276" s="189"/>
      <c r="P276" s="189"/>
      <c r="Q276" s="189"/>
      <c r="R276" s="189"/>
      <c r="S276" s="189"/>
      <c r="T276" s="190"/>
      <c r="AT276" s="184" t="s">
        <v>161</v>
      </c>
      <c r="AU276" s="184" t="s">
        <v>88</v>
      </c>
      <c r="AV276" s="14" t="s">
        <v>88</v>
      </c>
      <c r="AW276" s="14" t="s">
        <v>34</v>
      </c>
      <c r="AX276" s="14" t="s">
        <v>78</v>
      </c>
      <c r="AY276" s="184" t="s">
        <v>153</v>
      </c>
    </row>
    <row r="277" spans="1:65" s="14" customFormat="1" ht="10.199999999999999">
      <c r="B277" s="183"/>
      <c r="D277" s="176" t="s">
        <v>161</v>
      </c>
      <c r="E277" s="184" t="s">
        <v>1</v>
      </c>
      <c r="F277" s="185" t="s">
        <v>581</v>
      </c>
      <c r="H277" s="186">
        <v>6.02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161</v>
      </c>
      <c r="AU277" s="184" t="s">
        <v>88</v>
      </c>
      <c r="AV277" s="14" t="s">
        <v>88</v>
      </c>
      <c r="AW277" s="14" t="s">
        <v>34</v>
      </c>
      <c r="AX277" s="14" t="s">
        <v>78</v>
      </c>
      <c r="AY277" s="184" t="s">
        <v>153</v>
      </c>
    </row>
    <row r="278" spans="1:65" s="15" customFormat="1" ht="10.199999999999999">
      <c r="B278" s="191"/>
      <c r="D278" s="176" t="s">
        <v>161</v>
      </c>
      <c r="E278" s="192" t="s">
        <v>1</v>
      </c>
      <c r="F278" s="193" t="s">
        <v>165</v>
      </c>
      <c r="H278" s="194">
        <v>35.730000000000004</v>
      </c>
      <c r="I278" s="195"/>
      <c r="L278" s="191"/>
      <c r="M278" s="196"/>
      <c r="N278" s="197"/>
      <c r="O278" s="197"/>
      <c r="P278" s="197"/>
      <c r="Q278" s="197"/>
      <c r="R278" s="197"/>
      <c r="S278" s="197"/>
      <c r="T278" s="198"/>
      <c r="AT278" s="192" t="s">
        <v>161</v>
      </c>
      <c r="AU278" s="192" t="s">
        <v>88</v>
      </c>
      <c r="AV278" s="15" t="s">
        <v>159</v>
      </c>
      <c r="AW278" s="15" t="s">
        <v>34</v>
      </c>
      <c r="AX278" s="15" t="s">
        <v>86</v>
      </c>
      <c r="AY278" s="192" t="s">
        <v>153</v>
      </c>
    </row>
    <row r="279" spans="1:65" s="2" customFormat="1" ht="24" customHeight="1">
      <c r="A279" s="33"/>
      <c r="B279" s="161"/>
      <c r="C279" s="162" t="s">
        <v>205</v>
      </c>
      <c r="D279" s="162" t="s">
        <v>155</v>
      </c>
      <c r="E279" s="163" t="s">
        <v>582</v>
      </c>
      <c r="F279" s="164" t="s">
        <v>583</v>
      </c>
      <c r="G279" s="165" t="s">
        <v>479</v>
      </c>
      <c r="H279" s="166">
        <v>119.59</v>
      </c>
      <c r="I279" s="167"/>
      <c r="J279" s="168">
        <f>ROUND(I279*H279,2)</f>
        <v>0</v>
      </c>
      <c r="K279" s="164" t="s">
        <v>1</v>
      </c>
      <c r="L279" s="34"/>
      <c r="M279" s="169" t="s">
        <v>1</v>
      </c>
      <c r="N279" s="170" t="s">
        <v>43</v>
      </c>
      <c r="O279" s="59"/>
      <c r="P279" s="171">
        <f>O279*H279</f>
        <v>0</v>
      </c>
      <c r="Q279" s="171">
        <v>0</v>
      </c>
      <c r="R279" s="171">
        <f>Q279*H279</f>
        <v>0</v>
      </c>
      <c r="S279" s="171">
        <v>0</v>
      </c>
      <c r="T279" s="172">
        <f>S279*H279</f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159</v>
      </c>
      <c r="AT279" s="173" t="s">
        <v>155</v>
      </c>
      <c r="AU279" s="173" t="s">
        <v>88</v>
      </c>
      <c r="AY279" s="18" t="s">
        <v>153</v>
      </c>
      <c r="BE279" s="174">
        <f>IF(N279="základní",J279,0)</f>
        <v>0</v>
      </c>
      <c r="BF279" s="174">
        <f>IF(N279="snížená",J279,0)</f>
        <v>0</v>
      </c>
      <c r="BG279" s="174">
        <f>IF(N279="zákl. přenesená",J279,0)</f>
        <v>0</v>
      </c>
      <c r="BH279" s="174">
        <f>IF(N279="sníž. přenesená",J279,0)</f>
        <v>0</v>
      </c>
      <c r="BI279" s="174">
        <f>IF(N279="nulová",J279,0)</f>
        <v>0</v>
      </c>
      <c r="BJ279" s="18" t="s">
        <v>86</v>
      </c>
      <c r="BK279" s="174">
        <f>ROUND(I279*H279,2)</f>
        <v>0</v>
      </c>
      <c r="BL279" s="18" t="s">
        <v>159</v>
      </c>
      <c r="BM279" s="173" t="s">
        <v>584</v>
      </c>
    </row>
    <row r="280" spans="1:65" s="13" customFormat="1" ht="10.199999999999999">
      <c r="B280" s="175"/>
      <c r="D280" s="176" t="s">
        <v>161</v>
      </c>
      <c r="E280" s="177" t="s">
        <v>1</v>
      </c>
      <c r="F280" s="178" t="s">
        <v>585</v>
      </c>
      <c r="H280" s="177" t="s">
        <v>1</v>
      </c>
      <c r="I280" s="179"/>
      <c r="L280" s="175"/>
      <c r="M280" s="180"/>
      <c r="N280" s="181"/>
      <c r="O280" s="181"/>
      <c r="P280" s="181"/>
      <c r="Q280" s="181"/>
      <c r="R280" s="181"/>
      <c r="S280" s="181"/>
      <c r="T280" s="182"/>
      <c r="AT280" s="177" t="s">
        <v>161</v>
      </c>
      <c r="AU280" s="177" t="s">
        <v>88</v>
      </c>
      <c r="AV280" s="13" t="s">
        <v>86</v>
      </c>
      <c r="AW280" s="13" t="s">
        <v>34</v>
      </c>
      <c r="AX280" s="13" t="s">
        <v>78</v>
      </c>
      <c r="AY280" s="177" t="s">
        <v>153</v>
      </c>
    </row>
    <row r="281" spans="1:65" s="14" customFormat="1" ht="10.199999999999999">
      <c r="B281" s="183"/>
      <c r="D281" s="176" t="s">
        <v>161</v>
      </c>
      <c r="E281" s="184" t="s">
        <v>1</v>
      </c>
      <c r="F281" s="185" t="s">
        <v>586</v>
      </c>
      <c r="H281" s="186">
        <v>0.78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161</v>
      </c>
      <c r="AU281" s="184" t="s">
        <v>88</v>
      </c>
      <c r="AV281" s="14" t="s">
        <v>88</v>
      </c>
      <c r="AW281" s="14" t="s">
        <v>34</v>
      </c>
      <c r="AX281" s="14" t="s">
        <v>78</v>
      </c>
      <c r="AY281" s="184" t="s">
        <v>153</v>
      </c>
    </row>
    <row r="282" spans="1:65" s="14" customFormat="1" ht="10.199999999999999">
      <c r="B282" s="183"/>
      <c r="D282" s="176" t="s">
        <v>161</v>
      </c>
      <c r="E282" s="184" t="s">
        <v>1</v>
      </c>
      <c r="F282" s="185" t="s">
        <v>587</v>
      </c>
      <c r="H282" s="186">
        <v>2.9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161</v>
      </c>
      <c r="AU282" s="184" t="s">
        <v>88</v>
      </c>
      <c r="AV282" s="14" t="s">
        <v>88</v>
      </c>
      <c r="AW282" s="14" t="s">
        <v>34</v>
      </c>
      <c r="AX282" s="14" t="s">
        <v>78</v>
      </c>
      <c r="AY282" s="184" t="s">
        <v>153</v>
      </c>
    </row>
    <row r="283" spans="1:65" s="14" customFormat="1" ht="10.199999999999999">
      <c r="B283" s="183"/>
      <c r="D283" s="176" t="s">
        <v>161</v>
      </c>
      <c r="E283" s="184" t="s">
        <v>1</v>
      </c>
      <c r="F283" s="185" t="s">
        <v>588</v>
      </c>
      <c r="H283" s="186">
        <v>23.46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161</v>
      </c>
      <c r="AU283" s="184" t="s">
        <v>88</v>
      </c>
      <c r="AV283" s="14" t="s">
        <v>88</v>
      </c>
      <c r="AW283" s="14" t="s">
        <v>34</v>
      </c>
      <c r="AX283" s="14" t="s">
        <v>78</v>
      </c>
      <c r="AY283" s="184" t="s">
        <v>153</v>
      </c>
    </row>
    <row r="284" spans="1:65" s="16" customFormat="1" ht="10.199999999999999">
      <c r="B284" s="202"/>
      <c r="D284" s="176" t="s">
        <v>161</v>
      </c>
      <c r="E284" s="203" t="s">
        <v>1</v>
      </c>
      <c r="F284" s="204" t="s">
        <v>321</v>
      </c>
      <c r="H284" s="205">
        <v>27.14</v>
      </c>
      <c r="I284" s="206"/>
      <c r="L284" s="202"/>
      <c r="M284" s="207"/>
      <c r="N284" s="208"/>
      <c r="O284" s="208"/>
      <c r="P284" s="208"/>
      <c r="Q284" s="208"/>
      <c r="R284" s="208"/>
      <c r="S284" s="208"/>
      <c r="T284" s="209"/>
      <c r="AT284" s="203" t="s">
        <v>161</v>
      </c>
      <c r="AU284" s="203" t="s">
        <v>88</v>
      </c>
      <c r="AV284" s="16" t="s">
        <v>169</v>
      </c>
      <c r="AW284" s="16" t="s">
        <v>34</v>
      </c>
      <c r="AX284" s="16" t="s">
        <v>78</v>
      </c>
      <c r="AY284" s="203" t="s">
        <v>153</v>
      </c>
    </row>
    <row r="285" spans="1:65" s="13" customFormat="1" ht="10.199999999999999">
      <c r="B285" s="175"/>
      <c r="D285" s="176" t="s">
        <v>161</v>
      </c>
      <c r="E285" s="177" t="s">
        <v>1</v>
      </c>
      <c r="F285" s="178" t="s">
        <v>589</v>
      </c>
      <c r="H285" s="177" t="s">
        <v>1</v>
      </c>
      <c r="I285" s="179"/>
      <c r="L285" s="175"/>
      <c r="M285" s="180"/>
      <c r="N285" s="181"/>
      <c r="O285" s="181"/>
      <c r="P285" s="181"/>
      <c r="Q285" s="181"/>
      <c r="R285" s="181"/>
      <c r="S285" s="181"/>
      <c r="T285" s="182"/>
      <c r="AT285" s="177" t="s">
        <v>161</v>
      </c>
      <c r="AU285" s="177" t="s">
        <v>88</v>
      </c>
      <c r="AV285" s="13" t="s">
        <v>86</v>
      </c>
      <c r="AW285" s="13" t="s">
        <v>34</v>
      </c>
      <c r="AX285" s="13" t="s">
        <v>78</v>
      </c>
      <c r="AY285" s="177" t="s">
        <v>153</v>
      </c>
    </row>
    <row r="286" spans="1:65" s="14" customFormat="1" ht="10.199999999999999">
      <c r="B286" s="183"/>
      <c r="D286" s="176" t="s">
        <v>161</v>
      </c>
      <c r="E286" s="184" t="s">
        <v>1</v>
      </c>
      <c r="F286" s="185" t="s">
        <v>590</v>
      </c>
      <c r="H286" s="186">
        <v>0.57999999999999996</v>
      </c>
      <c r="I286" s="187"/>
      <c r="L286" s="183"/>
      <c r="M286" s="188"/>
      <c r="N286" s="189"/>
      <c r="O286" s="189"/>
      <c r="P286" s="189"/>
      <c r="Q286" s="189"/>
      <c r="R286" s="189"/>
      <c r="S286" s="189"/>
      <c r="T286" s="190"/>
      <c r="AT286" s="184" t="s">
        <v>161</v>
      </c>
      <c r="AU286" s="184" t="s">
        <v>88</v>
      </c>
      <c r="AV286" s="14" t="s">
        <v>88</v>
      </c>
      <c r="AW286" s="14" t="s">
        <v>34</v>
      </c>
      <c r="AX286" s="14" t="s">
        <v>78</v>
      </c>
      <c r="AY286" s="184" t="s">
        <v>153</v>
      </c>
    </row>
    <row r="287" spans="1:65" s="14" customFormat="1" ht="10.199999999999999">
      <c r="B287" s="183"/>
      <c r="D287" s="176" t="s">
        <v>161</v>
      </c>
      <c r="E287" s="184" t="s">
        <v>1</v>
      </c>
      <c r="F287" s="185" t="s">
        <v>591</v>
      </c>
      <c r="H287" s="186">
        <v>1.68</v>
      </c>
      <c r="I287" s="187"/>
      <c r="L287" s="183"/>
      <c r="M287" s="188"/>
      <c r="N287" s="189"/>
      <c r="O287" s="189"/>
      <c r="P287" s="189"/>
      <c r="Q287" s="189"/>
      <c r="R287" s="189"/>
      <c r="S287" s="189"/>
      <c r="T287" s="190"/>
      <c r="AT287" s="184" t="s">
        <v>161</v>
      </c>
      <c r="AU287" s="184" t="s">
        <v>88</v>
      </c>
      <c r="AV287" s="14" t="s">
        <v>88</v>
      </c>
      <c r="AW287" s="14" t="s">
        <v>34</v>
      </c>
      <c r="AX287" s="14" t="s">
        <v>78</v>
      </c>
      <c r="AY287" s="184" t="s">
        <v>153</v>
      </c>
    </row>
    <row r="288" spans="1:65" s="14" customFormat="1" ht="10.199999999999999">
      <c r="B288" s="183"/>
      <c r="D288" s="176" t="s">
        <v>161</v>
      </c>
      <c r="E288" s="184" t="s">
        <v>1</v>
      </c>
      <c r="F288" s="185" t="s">
        <v>592</v>
      </c>
      <c r="H288" s="186">
        <v>2.2999999999999998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161</v>
      </c>
      <c r="AU288" s="184" t="s">
        <v>88</v>
      </c>
      <c r="AV288" s="14" t="s">
        <v>88</v>
      </c>
      <c r="AW288" s="14" t="s">
        <v>34</v>
      </c>
      <c r="AX288" s="14" t="s">
        <v>78</v>
      </c>
      <c r="AY288" s="184" t="s">
        <v>153</v>
      </c>
    </row>
    <row r="289" spans="2:51" s="14" customFormat="1" ht="10.199999999999999">
      <c r="B289" s="183"/>
      <c r="D289" s="176" t="s">
        <v>161</v>
      </c>
      <c r="E289" s="184" t="s">
        <v>1</v>
      </c>
      <c r="F289" s="185" t="s">
        <v>593</v>
      </c>
      <c r="H289" s="186">
        <v>7.65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161</v>
      </c>
      <c r="AU289" s="184" t="s">
        <v>88</v>
      </c>
      <c r="AV289" s="14" t="s">
        <v>88</v>
      </c>
      <c r="AW289" s="14" t="s">
        <v>34</v>
      </c>
      <c r="AX289" s="14" t="s">
        <v>78</v>
      </c>
      <c r="AY289" s="184" t="s">
        <v>153</v>
      </c>
    </row>
    <row r="290" spans="2:51" s="14" customFormat="1" ht="10.199999999999999">
      <c r="B290" s="183"/>
      <c r="D290" s="176" t="s">
        <v>161</v>
      </c>
      <c r="E290" s="184" t="s">
        <v>1</v>
      </c>
      <c r="F290" s="185" t="s">
        <v>594</v>
      </c>
      <c r="H290" s="186">
        <v>20.43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161</v>
      </c>
      <c r="AU290" s="184" t="s">
        <v>88</v>
      </c>
      <c r="AV290" s="14" t="s">
        <v>88</v>
      </c>
      <c r="AW290" s="14" t="s">
        <v>34</v>
      </c>
      <c r="AX290" s="14" t="s">
        <v>78</v>
      </c>
      <c r="AY290" s="184" t="s">
        <v>153</v>
      </c>
    </row>
    <row r="291" spans="2:51" s="14" customFormat="1" ht="10.199999999999999">
      <c r="B291" s="183"/>
      <c r="D291" s="176" t="s">
        <v>161</v>
      </c>
      <c r="E291" s="184" t="s">
        <v>1</v>
      </c>
      <c r="F291" s="185" t="s">
        <v>595</v>
      </c>
      <c r="H291" s="186">
        <v>4.3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161</v>
      </c>
      <c r="AU291" s="184" t="s">
        <v>88</v>
      </c>
      <c r="AV291" s="14" t="s">
        <v>88</v>
      </c>
      <c r="AW291" s="14" t="s">
        <v>34</v>
      </c>
      <c r="AX291" s="14" t="s">
        <v>78</v>
      </c>
      <c r="AY291" s="184" t="s">
        <v>153</v>
      </c>
    </row>
    <row r="292" spans="2:51" s="14" customFormat="1" ht="10.199999999999999">
      <c r="B292" s="183"/>
      <c r="D292" s="176" t="s">
        <v>161</v>
      </c>
      <c r="E292" s="184" t="s">
        <v>1</v>
      </c>
      <c r="F292" s="185" t="s">
        <v>596</v>
      </c>
      <c r="H292" s="186">
        <v>7.07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161</v>
      </c>
      <c r="AU292" s="184" t="s">
        <v>88</v>
      </c>
      <c r="AV292" s="14" t="s">
        <v>88</v>
      </c>
      <c r="AW292" s="14" t="s">
        <v>34</v>
      </c>
      <c r="AX292" s="14" t="s">
        <v>78</v>
      </c>
      <c r="AY292" s="184" t="s">
        <v>153</v>
      </c>
    </row>
    <row r="293" spans="2:51" s="16" customFormat="1" ht="10.199999999999999">
      <c r="B293" s="202"/>
      <c r="D293" s="176" t="s">
        <v>161</v>
      </c>
      <c r="E293" s="203" t="s">
        <v>1</v>
      </c>
      <c r="F293" s="204" t="s">
        <v>321</v>
      </c>
      <c r="H293" s="205">
        <v>44.01</v>
      </c>
      <c r="I293" s="206"/>
      <c r="L293" s="202"/>
      <c r="M293" s="207"/>
      <c r="N293" s="208"/>
      <c r="O293" s="208"/>
      <c r="P293" s="208"/>
      <c r="Q293" s="208"/>
      <c r="R293" s="208"/>
      <c r="S293" s="208"/>
      <c r="T293" s="209"/>
      <c r="AT293" s="203" t="s">
        <v>161</v>
      </c>
      <c r="AU293" s="203" t="s">
        <v>88</v>
      </c>
      <c r="AV293" s="16" t="s">
        <v>169</v>
      </c>
      <c r="AW293" s="16" t="s">
        <v>34</v>
      </c>
      <c r="AX293" s="16" t="s">
        <v>78</v>
      </c>
      <c r="AY293" s="203" t="s">
        <v>153</v>
      </c>
    </row>
    <row r="294" spans="2:51" s="13" customFormat="1" ht="10.199999999999999">
      <c r="B294" s="175"/>
      <c r="D294" s="176" t="s">
        <v>161</v>
      </c>
      <c r="E294" s="177" t="s">
        <v>1</v>
      </c>
      <c r="F294" s="178" t="s">
        <v>597</v>
      </c>
      <c r="H294" s="177" t="s">
        <v>1</v>
      </c>
      <c r="I294" s="179"/>
      <c r="L294" s="175"/>
      <c r="M294" s="180"/>
      <c r="N294" s="181"/>
      <c r="O294" s="181"/>
      <c r="P294" s="181"/>
      <c r="Q294" s="181"/>
      <c r="R294" s="181"/>
      <c r="S294" s="181"/>
      <c r="T294" s="182"/>
      <c r="AT294" s="177" t="s">
        <v>161</v>
      </c>
      <c r="AU294" s="177" t="s">
        <v>88</v>
      </c>
      <c r="AV294" s="13" t="s">
        <v>86</v>
      </c>
      <c r="AW294" s="13" t="s">
        <v>34</v>
      </c>
      <c r="AX294" s="13" t="s">
        <v>78</v>
      </c>
      <c r="AY294" s="177" t="s">
        <v>153</v>
      </c>
    </row>
    <row r="295" spans="2:51" s="14" customFormat="1" ht="10.199999999999999">
      <c r="B295" s="183"/>
      <c r="D295" s="176" t="s">
        <v>161</v>
      </c>
      <c r="E295" s="184" t="s">
        <v>1</v>
      </c>
      <c r="F295" s="185" t="s">
        <v>590</v>
      </c>
      <c r="H295" s="186">
        <v>0.57999999999999996</v>
      </c>
      <c r="I295" s="187"/>
      <c r="L295" s="183"/>
      <c r="M295" s="188"/>
      <c r="N295" s="189"/>
      <c r="O295" s="189"/>
      <c r="P295" s="189"/>
      <c r="Q295" s="189"/>
      <c r="R295" s="189"/>
      <c r="S295" s="189"/>
      <c r="T295" s="190"/>
      <c r="AT295" s="184" t="s">
        <v>161</v>
      </c>
      <c r="AU295" s="184" t="s">
        <v>88</v>
      </c>
      <c r="AV295" s="14" t="s">
        <v>88</v>
      </c>
      <c r="AW295" s="14" t="s">
        <v>34</v>
      </c>
      <c r="AX295" s="14" t="s">
        <v>78</v>
      </c>
      <c r="AY295" s="184" t="s">
        <v>153</v>
      </c>
    </row>
    <row r="296" spans="2:51" s="14" customFormat="1" ht="10.199999999999999">
      <c r="B296" s="183"/>
      <c r="D296" s="176" t="s">
        <v>161</v>
      </c>
      <c r="E296" s="184" t="s">
        <v>1</v>
      </c>
      <c r="F296" s="185" t="s">
        <v>598</v>
      </c>
      <c r="H296" s="186">
        <v>9.75</v>
      </c>
      <c r="I296" s="187"/>
      <c r="L296" s="183"/>
      <c r="M296" s="188"/>
      <c r="N296" s="189"/>
      <c r="O296" s="189"/>
      <c r="P296" s="189"/>
      <c r="Q296" s="189"/>
      <c r="R296" s="189"/>
      <c r="S296" s="189"/>
      <c r="T296" s="190"/>
      <c r="AT296" s="184" t="s">
        <v>161</v>
      </c>
      <c r="AU296" s="184" t="s">
        <v>88</v>
      </c>
      <c r="AV296" s="14" t="s">
        <v>88</v>
      </c>
      <c r="AW296" s="14" t="s">
        <v>34</v>
      </c>
      <c r="AX296" s="14" t="s">
        <v>78</v>
      </c>
      <c r="AY296" s="184" t="s">
        <v>153</v>
      </c>
    </row>
    <row r="297" spans="2:51" s="14" customFormat="1" ht="10.199999999999999">
      <c r="B297" s="183"/>
      <c r="D297" s="176" t="s">
        <v>161</v>
      </c>
      <c r="E297" s="184" t="s">
        <v>1</v>
      </c>
      <c r="F297" s="185" t="s">
        <v>599</v>
      </c>
      <c r="H297" s="186">
        <v>1.1499999999999999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161</v>
      </c>
      <c r="AU297" s="184" t="s">
        <v>88</v>
      </c>
      <c r="AV297" s="14" t="s">
        <v>88</v>
      </c>
      <c r="AW297" s="14" t="s">
        <v>34</v>
      </c>
      <c r="AX297" s="14" t="s">
        <v>78</v>
      </c>
      <c r="AY297" s="184" t="s">
        <v>153</v>
      </c>
    </row>
    <row r="298" spans="2:51" s="14" customFormat="1" ht="10.199999999999999">
      <c r="B298" s="183"/>
      <c r="D298" s="176" t="s">
        <v>161</v>
      </c>
      <c r="E298" s="184" t="s">
        <v>1</v>
      </c>
      <c r="F298" s="185" t="s">
        <v>599</v>
      </c>
      <c r="H298" s="186">
        <v>1.1499999999999999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161</v>
      </c>
      <c r="AU298" s="184" t="s">
        <v>88</v>
      </c>
      <c r="AV298" s="14" t="s">
        <v>88</v>
      </c>
      <c r="AW298" s="14" t="s">
        <v>34</v>
      </c>
      <c r="AX298" s="14" t="s">
        <v>78</v>
      </c>
      <c r="AY298" s="184" t="s">
        <v>153</v>
      </c>
    </row>
    <row r="299" spans="2:51" s="14" customFormat="1" ht="10.199999999999999">
      <c r="B299" s="183"/>
      <c r="D299" s="176" t="s">
        <v>161</v>
      </c>
      <c r="E299" s="184" t="s">
        <v>1</v>
      </c>
      <c r="F299" s="185" t="s">
        <v>600</v>
      </c>
      <c r="H299" s="186">
        <v>21.76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161</v>
      </c>
      <c r="AU299" s="184" t="s">
        <v>88</v>
      </c>
      <c r="AV299" s="14" t="s">
        <v>88</v>
      </c>
      <c r="AW299" s="14" t="s">
        <v>34</v>
      </c>
      <c r="AX299" s="14" t="s">
        <v>78</v>
      </c>
      <c r="AY299" s="184" t="s">
        <v>153</v>
      </c>
    </row>
    <row r="300" spans="2:51" s="14" customFormat="1" ht="10.199999999999999">
      <c r="B300" s="183"/>
      <c r="D300" s="176" t="s">
        <v>161</v>
      </c>
      <c r="E300" s="184" t="s">
        <v>1</v>
      </c>
      <c r="F300" s="185" t="s">
        <v>595</v>
      </c>
      <c r="H300" s="186">
        <v>4.3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161</v>
      </c>
      <c r="AU300" s="184" t="s">
        <v>88</v>
      </c>
      <c r="AV300" s="14" t="s">
        <v>88</v>
      </c>
      <c r="AW300" s="14" t="s">
        <v>34</v>
      </c>
      <c r="AX300" s="14" t="s">
        <v>78</v>
      </c>
      <c r="AY300" s="184" t="s">
        <v>153</v>
      </c>
    </row>
    <row r="301" spans="2:51" s="14" customFormat="1" ht="10.199999999999999">
      <c r="B301" s="183"/>
      <c r="D301" s="176" t="s">
        <v>161</v>
      </c>
      <c r="E301" s="184" t="s">
        <v>1</v>
      </c>
      <c r="F301" s="185" t="s">
        <v>596</v>
      </c>
      <c r="H301" s="186">
        <v>7.07</v>
      </c>
      <c r="I301" s="187"/>
      <c r="L301" s="183"/>
      <c r="M301" s="188"/>
      <c r="N301" s="189"/>
      <c r="O301" s="189"/>
      <c r="P301" s="189"/>
      <c r="Q301" s="189"/>
      <c r="R301" s="189"/>
      <c r="S301" s="189"/>
      <c r="T301" s="190"/>
      <c r="AT301" s="184" t="s">
        <v>161</v>
      </c>
      <c r="AU301" s="184" t="s">
        <v>88</v>
      </c>
      <c r="AV301" s="14" t="s">
        <v>88</v>
      </c>
      <c r="AW301" s="14" t="s">
        <v>34</v>
      </c>
      <c r="AX301" s="14" t="s">
        <v>78</v>
      </c>
      <c r="AY301" s="184" t="s">
        <v>153</v>
      </c>
    </row>
    <row r="302" spans="2:51" s="16" customFormat="1" ht="10.199999999999999">
      <c r="B302" s="202"/>
      <c r="D302" s="176" t="s">
        <v>161</v>
      </c>
      <c r="E302" s="203" t="s">
        <v>1</v>
      </c>
      <c r="F302" s="204" t="s">
        <v>321</v>
      </c>
      <c r="H302" s="205">
        <v>45.76</v>
      </c>
      <c r="I302" s="206"/>
      <c r="L302" s="202"/>
      <c r="M302" s="207"/>
      <c r="N302" s="208"/>
      <c r="O302" s="208"/>
      <c r="P302" s="208"/>
      <c r="Q302" s="208"/>
      <c r="R302" s="208"/>
      <c r="S302" s="208"/>
      <c r="T302" s="209"/>
      <c r="AT302" s="203" t="s">
        <v>161</v>
      </c>
      <c r="AU302" s="203" t="s">
        <v>88</v>
      </c>
      <c r="AV302" s="16" t="s">
        <v>169</v>
      </c>
      <c r="AW302" s="16" t="s">
        <v>34</v>
      </c>
      <c r="AX302" s="16" t="s">
        <v>78</v>
      </c>
      <c r="AY302" s="203" t="s">
        <v>153</v>
      </c>
    </row>
    <row r="303" spans="2:51" s="13" customFormat="1" ht="10.199999999999999">
      <c r="B303" s="175"/>
      <c r="D303" s="176" t="s">
        <v>161</v>
      </c>
      <c r="E303" s="177" t="s">
        <v>1</v>
      </c>
      <c r="F303" s="178" t="s">
        <v>601</v>
      </c>
      <c r="H303" s="177" t="s">
        <v>1</v>
      </c>
      <c r="I303" s="179"/>
      <c r="L303" s="175"/>
      <c r="M303" s="180"/>
      <c r="N303" s="181"/>
      <c r="O303" s="181"/>
      <c r="P303" s="181"/>
      <c r="Q303" s="181"/>
      <c r="R303" s="181"/>
      <c r="S303" s="181"/>
      <c r="T303" s="182"/>
      <c r="AT303" s="177" t="s">
        <v>161</v>
      </c>
      <c r="AU303" s="177" t="s">
        <v>88</v>
      </c>
      <c r="AV303" s="13" t="s">
        <v>86</v>
      </c>
      <c r="AW303" s="13" t="s">
        <v>34</v>
      </c>
      <c r="AX303" s="13" t="s">
        <v>78</v>
      </c>
      <c r="AY303" s="177" t="s">
        <v>153</v>
      </c>
    </row>
    <row r="304" spans="2:51" s="14" customFormat="1" ht="10.199999999999999">
      <c r="B304" s="183"/>
      <c r="D304" s="176" t="s">
        <v>161</v>
      </c>
      <c r="E304" s="184" t="s">
        <v>1</v>
      </c>
      <c r="F304" s="185" t="s">
        <v>602</v>
      </c>
      <c r="H304" s="186">
        <v>2.68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161</v>
      </c>
      <c r="AU304" s="184" t="s">
        <v>88</v>
      </c>
      <c r="AV304" s="14" t="s">
        <v>88</v>
      </c>
      <c r="AW304" s="14" t="s">
        <v>34</v>
      </c>
      <c r="AX304" s="14" t="s">
        <v>78</v>
      </c>
      <c r="AY304" s="184" t="s">
        <v>153</v>
      </c>
    </row>
    <row r="305" spans="1:65" s="16" customFormat="1" ht="10.199999999999999">
      <c r="B305" s="202"/>
      <c r="D305" s="176" t="s">
        <v>161</v>
      </c>
      <c r="E305" s="203" t="s">
        <v>1</v>
      </c>
      <c r="F305" s="204" t="s">
        <v>321</v>
      </c>
      <c r="H305" s="205">
        <v>2.68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161</v>
      </c>
      <c r="AU305" s="203" t="s">
        <v>88</v>
      </c>
      <c r="AV305" s="16" t="s">
        <v>169</v>
      </c>
      <c r="AW305" s="16" t="s">
        <v>34</v>
      </c>
      <c r="AX305" s="16" t="s">
        <v>78</v>
      </c>
      <c r="AY305" s="203" t="s">
        <v>153</v>
      </c>
    </row>
    <row r="306" spans="1:65" s="15" customFormat="1" ht="10.199999999999999">
      <c r="B306" s="191"/>
      <c r="D306" s="176" t="s">
        <v>161</v>
      </c>
      <c r="E306" s="192" t="s">
        <v>1</v>
      </c>
      <c r="F306" s="193" t="s">
        <v>165</v>
      </c>
      <c r="H306" s="194">
        <v>119.59000000000003</v>
      </c>
      <c r="I306" s="195"/>
      <c r="L306" s="191"/>
      <c r="M306" s="196"/>
      <c r="N306" s="197"/>
      <c r="O306" s="197"/>
      <c r="P306" s="197"/>
      <c r="Q306" s="197"/>
      <c r="R306" s="197"/>
      <c r="S306" s="197"/>
      <c r="T306" s="198"/>
      <c r="AT306" s="192" t="s">
        <v>161</v>
      </c>
      <c r="AU306" s="192" t="s">
        <v>88</v>
      </c>
      <c r="AV306" s="15" t="s">
        <v>159</v>
      </c>
      <c r="AW306" s="15" t="s">
        <v>34</v>
      </c>
      <c r="AX306" s="15" t="s">
        <v>86</v>
      </c>
      <c r="AY306" s="192" t="s">
        <v>153</v>
      </c>
    </row>
    <row r="307" spans="1:65" s="2" customFormat="1" ht="24" customHeight="1">
      <c r="A307" s="33"/>
      <c r="B307" s="161"/>
      <c r="C307" s="162" t="s">
        <v>214</v>
      </c>
      <c r="D307" s="162" t="s">
        <v>155</v>
      </c>
      <c r="E307" s="163" t="s">
        <v>603</v>
      </c>
      <c r="F307" s="164" t="s">
        <v>604</v>
      </c>
      <c r="G307" s="165" t="s">
        <v>479</v>
      </c>
      <c r="H307" s="166">
        <v>114.1</v>
      </c>
      <c r="I307" s="167"/>
      <c r="J307" s="168">
        <f>ROUND(I307*H307,2)</f>
        <v>0</v>
      </c>
      <c r="K307" s="164" t="s">
        <v>1</v>
      </c>
      <c r="L307" s="34"/>
      <c r="M307" s="169" t="s">
        <v>1</v>
      </c>
      <c r="N307" s="170" t="s">
        <v>43</v>
      </c>
      <c r="O307" s="59"/>
      <c r="P307" s="171">
        <f>O307*H307</f>
        <v>0</v>
      </c>
      <c r="Q307" s="171">
        <v>0</v>
      </c>
      <c r="R307" s="171">
        <f>Q307*H307</f>
        <v>0</v>
      </c>
      <c r="S307" s="171">
        <v>0</v>
      </c>
      <c r="T307" s="172">
        <f>S307*H307</f>
        <v>0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R307" s="173" t="s">
        <v>159</v>
      </c>
      <c r="AT307" s="173" t="s">
        <v>155</v>
      </c>
      <c r="AU307" s="173" t="s">
        <v>88</v>
      </c>
      <c r="AY307" s="18" t="s">
        <v>153</v>
      </c>
      <c r="BE307" s="174">
        <f>IF(N307="základní",J307,0)</f>
        <v>0</v>
      </c>
      <c r="BF307" s="174">
        <f>IF(N307="snížená",J307,0)</f>
        <v>0</v>
      </c>
      <c r="BG307" s="174">
        <f>IF(N307="zákl. přenesená",J307,0)</f>
        <v>0</v>
      </c>
      <c r="BH307" s="174">
        <f>IF(N307="sníž. přenesená",J307,0)</f>
        <v>0</v>
      </c>
      <c r="BI307" s="174">
        <f>IF(N307="nulová",J307,0)</f>
        <v>0</v>
      </c>
      <c r="BJ307" s="18" t="s">
        <v>86</v>
      </c>
      <c r="BK307" s="174">
        <f>ROUND(I307*H307,2)</f>
        <v>0</v>
      </c>
      <c r="BL307" s="18" t="s">
        <v>159</v>
      </c>
      <c r="BM307" s="173" t="s">
        <v>605</v>
      </c>
    </row>
    <row r="308" spans="1:65" s="14" customFormat="1" ht="10.199999999999999">
      <c r="B308" s="183"/>
      <c r="D308" s="176" t="s">
        <v>161</v>
      </c>
      <c r="E308" s="184" t="s">
        <v>1</v>
      </c>
      <c r="F308" s="185" t="s">
        <v>606</v>
      </c>
      <c r="H308" s="186">
        <v>20.3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161</v>
      </c>
      <c r="AU308" s="184" t="s">
        <v>88</v>
      </c>
      <c r="AV308" s="14" t="s">
        <v>88</v>
      </c>
      <c r="AW308" s="14" t="s">
        <v>34</v>
      </c>
      <c r="AX308" s="14" t="s">
        <v>78</v>
      </c>
      <c r="AY308" s="184" t="s">
        <v>153</v>
      </c>
    </row>
    <row r="309" spans="1:65" s="14" customFormat="1" ht="10.199999999999999">
      <c r="B309" s="183"/>
      <c r="D309" s="176" t="s">
        <v>161</v>
      </c>
      <c r="E309" s="184" t="s">
        <v>1</v>
      </c>
      <c r="F309" s="185" t="s">
        <v>607</v>
      </c>
      <c r="H309" s="186">
        <v>4.9000000000000004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161</v>
      </c>
      <c r="AU309" s="184" t="s">
        <v>88</v>
      </c>
      <c r="AV309" s="14" t="s">
        <v>88</v>
      </c>
      <c r="AW309" s="14" t="s">
        <v>34</v>
      </c>
      <c r="AX309" s="14" t="s">
        <v>78</v>
      </c>
      <c r="AY309" s="184" t="s">
        <v>153</v>
      </c>
    </row>
    <row r="310" spans="1:65" s="14" customFormat="1" ht="20.399999999999999">
      <c r="B310" s="183"/>
      <c r="D310" s="176" t="s">
        <v>161</v>
      </c>
      <c r="E310" s="184" t="s">
        <v>1</v>
      </c>
      <c r="F310" s="185" t="s">
        <v>608</v>
      </c>
      <c r="H310" s="186">
        <v>55.2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161</v>
      </c>
      <c r="AU310" s="184" t="s">
        <v>88</v>
      </c>
      <c r="AV310" s="14" t="s">
        <v>88</v>
      </c>
      <c r="AW310" s="14" t="s">
        <v>34</v>
      </c>
      <c r="AX310" s="14" t="s">
        <v>78</v>
      </c>
      <c r="AY310" s="184" t="s">
        <v>153</v>
      </c>
    </row>
    <row r="311" spans="1:65" s="14" customFormat="1" ht="20.399999999999999">
      <c r="B311" s="183"/>
      <c r="D311" s="176" t="s">
        <v>161</v>
      </c>
      <c r="E311" s="184" t="s">
        <v>1</v>
      </c>
      <c r="F311" s="185" t="s">
        <v>609</v>
      </c>
      <c r="H311" s="186">
        <v>33.700000000000003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161</v>
      </c>
      <c r="AU311" s="184" t="s">
        <v>88</v>
      </c>
      <c r="AV311" s="14" t="s">
        <v>88</v>
      </c>
      <c r="AW311" s="14" t="s">
        <v>34</v>
      </c>
      <c r="AX311" s="14" t="s">
        <v>78</v>
      </c>
      <c r="AY311" s="184" t="s">
        <v>153</v>
      </c>
    </row>
    <row r="312" spans="1:65" s="15" customFormat="1" ht="10.199999999999999">
      <c r="B312" s="191"/>
      <c r="D312" s="176" t="s">
        <v>161</v>
      </c>
      <c r="E312" s="192" t="s">
        <v>1</v>
      </c>
      <c r="F312" s="193" t="s">
        <v>165</v>
      </c>
      <c r="H312" s="194">
        <v>114.10000000000001</v>
      </c>
      <c r="I312" s="195"/>
      <c r="L312" s="191"/>
      <c r="M312" s="196"/>
      <c r="N312" s="197"/>
      <c r="O312" s="197"/>
      <c r="P312" s="197"/>
      <c r="Q312" s="197"/>
      <c r="R312" s="197"/>
      <c r="S312" s="197"/>
      <c r="T312" s="198"/>
      <c r="AT312" s="192" t="s">
        <v>161</v>
      </c>
      <c r="AU312" s="192" t="s">
        <v>88</v>
      </c>
      <c r="AV312" s="15" t="s">
        <v>159</v>
      </c>
      <c r="AW312" s="15" t="s">
        <v>34</v>
      </c>
      <c r="AX312" s="15" t="s">
        <v>86</v>
      </c>
      <c r="AY312" s="192" t="s">
        <v>153</v>
      </c>
    </row>
    <row r="313" spans="1:65" s="2" customFormat="1" ht="16.5" customHeight="1">
      <c r="A313" s="33"/>
      <c r="B313" s="161"/>
      <c r="C313" s="162" t="s">
        <v>219</v>
      </c>
      <c r="D313" s="162" t="s">
        <v>155</v>
      </c>
      <c r="E313" s="163" t="s">
        <v>610</v>
      </c>
      <c r="F313" s="164" t="s">
        <v>611</v>
      </c>
      <c r="G313" s="165" t="s">
        <v>505</v>
      </c>
      <c r="H313" s="166">
        <v>6</v>
      </c>
      <c r="I313" s="167"/>
      <c r="J313" s="168">
        <f>ROUND(I313*H313,2)</f>
        <v>0</v>
      </c>
      <c r="K313" s="164" t="s">
        <v>1</v>
      </c>
      <c r="L313" s="34"/>
      <c r="M313" s="169" t="s">
        <v>1</v>
      </c>
      <c r="N313" s="170" t="s">
        <v>43</v>
      </c>
      <c r="O313" s="59"/>
      <c r="P313" s="171">
        <f>O313*H313</f>
        <v>0</v>
      </c>
      <c r="Q313" s="171">
        <v>0</v>
      </c>
      <c r="R313" s="171">
        <f>Q313*H313</f>
        <v>0</v>
      </c>
      <c r="S313" s="171">
        <v>0</v>
      </c>
      <c r="T313" s="172">
        <f>S313*H313</f>
        <v>0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R313" s="173" t="s">
        <v>612</v>
      </c>
      <c r="AT313" s="173" t="s">
        <v>155</v>
      </c>
      <c r="AU313" s="173" t="s">
        <v>88</v>
      </c>
      <c r="AY313" s="18" t="s">
        <v>153</v>
      </c>
      <c r="BE313" s="174">
        <f>IF(N313="základní",J313,0)</f>
        <v>0</v>
      </c>
      <c r="BF313" s="174">
        <f>IF(N313="snížená",J313,0)</f>
        <v>0</v>
      </c>
      <c r="BG313" s="174">
        <f>IF(N313="zákl. přenesená",J313,0)</f>
        <v>0</v>
      </c>
      <c r="BH313" s="174">
        <f>IF(N313="sníž. přenesená",J313,0)</f>
        <v>0</v>
      </c>
      <c r="BI313" s="174">
        <f>IF(N313="nulová",J313,0)</f>
        <v>0</v>
      </c>
      <c r="BJ313" s="18" t="s">
        <v>86</v>
      </c>
      <c r="BK313" s="174">
        <f>ROUND(I313*H313,2)</f>
        <v>0</v>
      </c>
      <c r="BL313" s="18" t="s">
        <v>612</v>
      </c>
      <c r="BM313" s="173" t="s">
        <v>613</v>
      </c>
    </row>
    <row r="314" spans="1:65" s="13" customFormat="1" ht="10.199999999999999">
      <c r="B314" s="175"/>
      <c r="D314" s="176" t="s">
        <v>161</v>
      </c>
      <c r="E314" s="177" t="s">
        <v>1</v>
      </c>
      <c r="F314" s="178" t="s">
        <v>614</v>
      </c>
      <c r="H314" s="177" t="s">
        <v>1</v>
      </c>
      <c r="I314" s="179"/>
      <c r="L314" s="175"/>
      <c r="M314" s="180"/>
      <c r="N314" s="181"/>
      <c r="O314" s="181"/>
      <c r="P314" s="181"/>
      <c r="Q314" s="181"/>
      <c r="R314" s="181"/>
      <c r="S314" s="181"/>
      <c r="T314" s="182"/>
      <c r="AT314" s="177" t="s">
        <v>161</v>
      </c>
      <c r="AU314" s="177" t="s">
        <v>88</v>
      </c>
      <c r="AV314" s="13" t="s">
        <v>86</v>
      </c>
      <c r="AW314" s="13" t="s">
        <v>34</v>
      </c>
      <c r="AX314" s="13" t="s">
        <v>78</v>
      </c>
      <c r="AY314" s="177" t="s">
        <v>153</v>
      </c>
    </row>
    <row r="315" spans="1:65" s="14" customFormat="1" ht="10.199999999999999">
      <c r="B315" s="183"/>
      <c r="D315" s="176" t="s">
        <v>161</v>
      </c>
      <c r="E315" s="184" t="s">
        <v>1</v>
      </c>
      <c r="F315" s="185" t="s">
        <v>159</v>
      </c>
      <c r="H315" s="186">
        <v>4</v>
      </c>
      <c r="I315" s="187"/>
      <c r="L315" s="183"/>
      <c r="M315" s="188"/>
      <c r="N315" s="189"/>
      <c r="O315" s="189"/>
      <c r="P315" s="189"/>
      <c r="Q315" s="189"/>
      <c r="R315" s="189"/>
      <c r="S315" s="189"/>
      <c r="T315" s="190"/>
      <c r="AT315" s="184" t="s">
        <v>161</v>
      </c>
      <c r="AU315" s="184" t="s">
        <v>88</v>
      </c>
      <c r="AV315" s="14" t="s">
        <v>88</v>
      </c>
      <c r="AW315" s="14" t="s">
        <v>34</v>
      </c>
      <c r="AX315" s="14" t="s">
        <v>78</v>
      </c>
      <c r="AY315" s="184" t="s">
        <v>153</v>
      </c>
    </row>
    <row r="316" spans="1:65" s="16" customFormat="1" ht="10.199999999999999">
      <c r="B316" s="202"/>
      <c r="D316" s="176" t="s">
        <v>161</v>
      </c>
      <c r="E316" s="203" t="s">
        <v>1</v>
      </c>
      <c r="F316" s="204" t="s">
        <v>321</v>
      </c>
      <c r="H316" s="205">
        <v>4</v>
      </c>
      <c r="I316" s="206"/>
      <c r="L316" s="202"/>
      <c r="M316" s="207"/>
      <c r="N316" s="208"/>
      <c r="O316" s="208"/>
      <c r="P316" s="208"/>
      <c r="Q316" s="208"/>
      <c r="R316" s="208"/>
      <c r="S316" s="208"/>
      <c r="T316" s="209"/>
      <c r="AT316" s="203" t="s">
        <v>161</v>
      </c>
      <c r="AU316" s="203" t="s">
        <v>88</v>
      </c>
      <c r="AV316" s="16" t="s">
        <v>169</v>
      </c>
      <c r="AW316" s="16" t="s">
        <v>34</v>
      </c>
      <c r="AX316" s="16" t="s">
        <v>78</v>
      </c>
      <c r="AY316" s="203" t="s">
        <v>153</v>
      </c>
    </row>
    <row r="317" spans="1:65" s="13" customFormat="1" ht="10.199999999999999">
      <c r="B317" s="175"/>
      <c r="D317" s="176" t="s">
        <v>161</v>
      </c>
      <c r="E317" s="177" t="s">
        <v>1</v>
      </c>
      <c r="F317" s="178" t="s">
        <v>615</v>
      </c>
      <c r="H317" s="177" t="s">
        <v>1</v>
      </c>
      <c r="I317" s="179"/>
      <c r="L317" s="175"/>
      <c r="M317" s="180"/>
      <c r="N317" s="181"/>
      <c r="O317" s="181"/>
      <c r="P317" s="181"/>
      <c r="Q317" s="181"/>
      <c r="R317" s="181"/>
      <c r="S317" s="181"/>
      <c r="T317" s="182"/>
      <c r="AT317" s="177" t="s">
        <v>161</v>
      </c>
      <c r="AU317" s="177" t="s">
        <v>88</v>
      </c>
      <c r="AV317" s="13" t="s">
        <v>86</v>
      </c>
      <c r="AW317" s="13" t="s">
        <v>34</v>
      </c>
      <c r="AX317" s="13" t="s">
        <v>78</v>
      </c>
      <c r="AY317" s="177" t="s">
        <v>153</v>
      </c>
    </row>
    <row r="318" spans="1:65" s="14" customFormat="1" ht="10.199999999999999">
      <c r="B318" s="183"/>
      <c r="D318" s="176" t="s">
        <v>161</v>
      </c>
      <c r="E318" s="184" t="s">
        <v>1</v>
      </c>
      <c r="F318" s="185" t="s">
        <v>88</v>
      </c>
      <c r="H318" s="186">
        <v>2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161</v>
      </c>
      <c r="AU318" s="184" t="s">
        <v>88</v>
      </c>
      <c r="AV318" s="14" t="s">
        <v>88</v>
      </c>
      <c r="AW318" s="14" t="s">
        <v>34</v>
      </c>
      <c r="AX318" s="14" t="s">
        <v>78</v>
      </c>
      <c r="AY318" s="184" t="s">
        <v>153</v>
      </c>
    </row>
    <row r="319" spans="1:65" s="16" customFormat="1" ht="10.199999999999999">
      <c r="B319" s="202"/>
      <c r="D319" s="176" t="s">
        <v>161</v>
      </c>
      <c r="E319" s="203" t="s">
        <v>1</v>
      </c>
      <c r="F319" s="204" t="s">
        <v>321</v>
      </c>
      <c r="H319" s="205">
        <v>2</v>
      </c>
      <c r="I319" s="206"/>
      <c r="L319" s="202"/>
      <c r="M319" s="207"/>
      <c r="N319" s="208"/>
      <c r="O319" s="208"/>
      <c r="P319" s="208"/>
      <c r="Q319" s="208"/>
      <c r="R319" s="208"/>
      <c r="S319" s="208"/>
      <c r="T319" s="209"/>
      <c r="AT319" s="203" t="s">
        <v>161</v>
      </c>
      <c r="AU319" s="203" t="s">
        <v>88</v>
      </c>
      <c r="AV319" s="16" t="s">
        <v>169</v>
      </c>
      <c r="AW319" s="16" t="s">
        <v>34</v>
      </c>
      <c r="AX319" s="16" t="s">
        <v>78</v>
      </c>
      <c r="AY319" s="203" t="s">
        <v>153</v>
      </c>
    </row>
    <row r="320" spans="1:65" s="15" customFormat="1" ht="10.199999999999999">
      <c r="B320" s="191"/>
      <c r="D320" s="176" t="s">
        <v>161</v>
      </c>
      <c r="E320" s="192" t="s">
        <v>1</v>
      </c>
      <c r="F320" s="193" t="s">
        <v>165</v>
      </c>
      <c r="H320" s="194">
        <v>6</v>
      </c>
      <c r="I320" s="195"/>
      <c r="L320" s="191"/>
      <c r="M320" s="196"/>
      <c r="N320" s="197"/>
      <c r="O320" s="197"/>
      <c r="P320" s="197"/>
      <c r="Q320" s="197"/>
      <c r="R320" s="197"/>
      <c r="S320" s="197"/>
      <c r="T320" s="198"/>
      <c r="AT320" s="192" t="s">
        <v>161</v>
      </c>
      <c r="AU320" s="192" t="s">
        <v>88</v>
      </c>
      <c r="AV320" s="15" t="s">
        <v>159</v>
      </c>
      <c r="AW320" s="15" t="s">
        <v>34</v>
      </c>
      <c r="AX320" s="15" t="s">
        <v>86</v>
      </c>
      <c r="AY320" s="192" t="s">
        <v>153</v>
      </c>
    </row>
    <row r="321" spans="1:65" s="2" customFormat="1" ht="16.5" customHeight="1">
      <c r="A321" s="33"/>
      <c r="B321" s="161"/>
      <c r="C321" s="162" t="s">
        <v>224</v>
      </c>
      <c r="D321" s="162" t="s">
        <v>155</v>
      </c>
      <c r="E321" s="163" t="s">
        <v>616</v>
      </c>
      <c r="F321" s="164" t="s">
        <v>617</v>
      </c>
      <c r="G321" s="165" t="s">
        <v>505</v>
      </c>
      <c r="H321" s="166">
        <v>3</v>
      </c>
      <c r="I321" s="167"/>
      <c r="J321" s="168">
        <f>ROUND(I321*H321,2)</f>
        <v>0</v>
      </c>
      <c r="K321" s="164" t="s">
        <v>1</v>
      </c>
      <c r="L321" s="34"/>
      <c r="M321" s="169" t="s">
        <v>1</v>
      </c>
      <c r="N321" s="170" t="s">
        <v>43</v>
      </c>
      <c r="O321" s="59"/>
      <c r="P321" s="171">
        <f>O321*H321</f>
        <v>0</v>
      </c>
      <c r="Q321" s="171">
        <v>0</v>
      </c>
      <c r="R321" s="171">
        <f>Q321*H321</f>
        <v>0</v>
      </c>
      <c r="S321" s="171">
        <v>0</v>
      </c>
      <c r="T321" s="172">
        <f>S321*H321</f>
        <v>0</v>
      </c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R321" s="173" t="s">
        <v>612</v>
      </c>
      <c r="AT321" s="173" t="s">
        <v>155</v>
      </c>
      <c r="AU321" s="173" t="s">
        <v>88</v>
      </c>
      <c r="AY321" s="18" t="s">
        <v>153</v>
      </c>
      <c r="BE321" s="174">
        <f>IF(N321="základní",J321,0)</f>
        <v>0</v>
      </c>
      <c r="BF321" s="174">
        <f>IF(N321="snížená",J321,0)</f>
        <v>0</v>
      </c>
      <c r="BG321" s="174">
        <f>IF(N321="zákl. přenesená",J321,0)</f>
        <v>0</v>
      </c>
      <c r="BH321" s="174">
        <f>IF(N321="sníž. přenesená",J321,0)</f>
        <v>0</v>
      </c>
      <c r="BI321" s="174">
        <f>IF(N321="nulová",J321,0)</f>
        <v>0</v>
      </c>
      <c r="BJ321" s="18" t="s">
        <v>86</v>
      </c>
      <c r="BK321" s="174">
        <f>ROUND(I321*H321,2)</f>
        <v>0</v>
      </c>
      <c r="BL321" s="18" t="s">
        <v>612</v>
      </c>
      <c r="BM321" s="173" t="s">
        <v>618</v>
      </c>
    </row>
    <row r="322" spans="1:65" s="13" customFormat="1" ht="10.199999999999999">
      <c r="B322" s="175"/>
      <c r="D322" s="176" t="s">
        <v>161</v>
      </c>
      <c r="E322" s="177" t="s">
        <v>1</v>
      </c>
      <c r="F322" s="178" t="s">
        <v>619</v>
      </c>
      <c r="H322" s="177" t="s">
        <v>1</v>
      </c>
      <c r="I322" s="179"/>
      <c r="L322" s="175"/>
      <c r="M322" s="180"/>
      <c r="N322" s="181"/>
      <c r="O322" s="181"/>
      <c r="P322" s="181"/>
      <c r="Q322" s="181"/>
      <c r="R322" s="181"/>
      <c r="S322" s="181"/>
      <c r="T322" s="182"/>
      <c r="AT322" s="177" t="s">
        <v>161</v>
      </c>
      <c r="AU322" s="177" t="s">
        <v>88</v>
      </c>
      <c r="AV322" s="13" t="s">
        <v>86</v>
      </c>
      <c r="AW322" s="13" t="s">
        <v>34</v>
      </c>
      <c r="AX322" s="13" t="s">
        <v>78</v>
      </c>
      <c r="AY322" s="177" t="s">
        <v>153</v>
      </c>
    </row>
    <row r="323" spans="1:65" s="14" customFormat="1" ht="10.199999999999999">
      <c r="B323" s="183"/>
      <c r="D323" s="176" t="s">
        <v>161</v>
      </c>
      <c r="E323" s="184" t="s">
        <v>1</v>
      </c>
      <c r="F323" s="185" t="s">
        <v>169</v>
      </c>
      <c r="H323" s="186">
        <v>3</v>
      </c>
      <c r="I323" s="187"/>
      <c r="L323" s="183"/>
      <c r="M323" s="188"/>
      <c r="N323" s="189"/>
      <c r="O323" s="189"/>
      <c r="P323" s="189"/>
      <c r="Q323" s="189"/>
      <c r="R323" s="189"/>
      <c r="S323" s="189"/>
      <c r="T323" s="190"/>
      <c r="AT323" s="184" t="s">
        <v>161</v>
      </c>
      <c r="AU323" s="184" t="s">
        <v>88</v>
      </c>
      <c r="AV323" s="14" t="s">
        <v>88</v>
      </c>
      <c r="AW323" s="14" t="s">
        <v>34</v>
      </c>
      <c r="AX323" s="14" t="s">
        <v>78</v>
      </c>
      <c r="AY323" s="184" t="s">
        <v>153</v>
      </c>
    </row>
    <row r="324" spans="1:65" s="15" customFormat="1" ht="10.199999999999999">
      <c r="B324" s="191"/>
      <c r="D324" s="176" t="s">
        <v>161</v>
      </c>
      <c r="E324" s="192" t="s">
        <v>1</v>
      </c>
      <c r="F324" s="193" t="s">
        <v>165</v>
      </c>
      <c r="H324" s="194">
        <v>3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161</v>
      </c>
      <c r="AU324" s="192" t="s">
        <v>88</v>
      </c>
      <c r="AV324" s="15" t="s">
        <v>159</v>
      </c>
      <c r="AW324" s="15" t="s">
        <v>34</v>
      </c>
      <c r="AX324" s="15" t="s">
        <v>86</v>
      </c>
      <c r="AY324" s="192" t="s">
        <v>153</v>
      </c>
    </row>
    <row r="325" spans="1:65" s="12" customFormat="1" ht="22.8" customHeight="1">
      <c r="B325" s="148"/>
      <c r="D325" s="149" t="s">
        <v>77</v>
      </c>
      <c r="E325" s="159" t="s">
        <v>182</v>
      </c>
      <c r="F325" s="159" t="s">
        <v>349</v>
      </c>
      <c r="I325" s="151"/>
      <c r="J325" s="160">
        <f>BK325</f>
        <v>0</v>
      </c>
      <c r="L325" s="148"/>
      <c r="M325" s="153"/>
      <c r="N325" s="154"/>
      <c r="O325" s="154"/>
      <c r="P325" s="155">
        <f>SUM(P326:P346)</f>
        <v>0</v>
      </c>
      <c r="Q325" s="154"/>
      <c r="R325" s="155">
        <f>SUM(R326:R346)</f>
        <v>10.59279353</v>
      </c>
      <c r="S325" s="154"/>
      <c r="T325" s="156">
        <f>SUM(T326:T346)</f>
        <v>0</v>
      </c>
      <c r="AR325" s="149" t="s">
        <v>86</v>
      </c>
      <c r="AT325" s="157" t="s">
        <v>77</v>
      </c>
      <c r="AU325" s="157" t="s">
        <v>86</v>
      </c>
      <c r="AY325" s="149" t="s">
        <v>153</v>
      </c>
      <c r="BK325" s="158">
        <f>SUM(BK326:BK346)</f>
        <v>0</v>
      </c>
    </row>
    <row r="326" spans="1:65" s="2" customFormat="1" ht="36" customHeight="1">
      <c r="A326" s="33"/>
      <c r="B326" s="161"/>
      <c r="C326" s="162" t="s">
        <v>229</v>
      </c>
      <c r="D326" s="162" t="s">
        <v>155</v>
      </c>
      <c r="E326" s="163" t="s">
        <v>350</v>
      </c>
      <c r="F326" s="164" t="s">
        <v>351</v>
      </c>
      <c r="G326" s="165" t="s">
        <v>158</v>
      </c>
      <c r="H326" s="166">
        <v>4.49</v>
      </c>
      <c r="I326" s="167"/>
      <c r="J326" s="168">
        <f>ROUND(I326*H326,2)</f>
        <v>0</v>
      </c>
      <c r="K326" s="164" t="s">
        <v>254</v>
      </c>
      <c r="L326" s="34"/>
      <c r="M326" s="169" t="s">
        <v>1</v>
      </c>
      <c r="N326" s="170" t="s">
        <v>43</v>
      </c>
      <c r="O326" s="59"/>
      <c r="P326" s="171">
        <f>O326*H326</f>
        <v>0</v>
      </c>
      <c r="Q326" s="171">
        <v>1.8774999999999999</v>
      </c>
      <c r="R326" s="171">
        <f>Q326*H326</f>
        <v>8.4299750000000007</v>
      </c>
      <c r="S326" s="171">
        <v>0</v>
      </c>
      <c r="T326" s="172">
        <f>S326*H326</f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159</v>
      </c>
      <c r="AT326" s="173" t="s">
        <v>155</v>
      </c>
      <c r="AU326" s="173" t="s">
        <v>88</v>
      </c>
      <c r="AY326" s="18" t="s">
        <v>153</v>
      </c>
      <c r="BE326" s="174">
        <f>IF(N326="základní",J326,0)</f>
        <v>0</v>
      </c>
      <c r="BF326" s="174">
        <f>IF(N326="snížená",J326,0)</f>
        <v>0</v>
      </c>
      <c r="BG326" s="174">
        <f>IF(N326="zákl. přenesená",J326,0)</f>
        <v>0</v>
      </c>
      <c r="BH326" s="174">
        <f>IF(N326="sníž. přenesená",J326,0)</f>
        <v>0</v>
      </c>
      <c r="BI326" s="174">
        <f>IF(N326="nulová",J326,0)</f>
        <v>0</v>
      </c>
      <c r="BJ326" s="18" t="s">
        <v>86</v>
      </c>
      <c r="BK326" s="174">
        <f>ROUND(I326*H326,2)</f>
        <v>0</v>
      </c>
      <c r="BL326" s="18" t="s">
        <v>159</v>
      </c>
      <c r="BM326" s="173" t="s">
        <v>620</v>
      </c>
    </row>
    <row r="327" spans="1:65" s="13" customFormat="1" ht="10.199999999999999">
      <c r="B327" s="175"/>
      <c r="D327" s="176" t="s">
        <v>161</v>
      </c>
      <c r="E327" s="177" t="s">
        <v>1</v>
      </c>
      <c r="F327" s="178" t="s">
        <v>621</v>
      </c>
      <c r="H327" s="177" t="s">
        <v>1</v>
      </c>
      <c r="I327" s="179"/>
      <c r="L327" s="175"/>
      <c r="M327" s="180"/>
      <c r="N327" s="181"/>
      <c r="O327" s="181"/>
      <c r="P327" s="181"/>
      <c r="Q327" s="181"/>
      <c r="R327" s="181"/>
      <c r="S327" s="181"/>
      <c r="T327" s="182"/>
      <c r="AT327" s="177" t="s">
        <v>161</v>
      </c>
      <c r="AU327" s="177" t="s">
        <v>88</v>
      </c>
      <c r="AV327" s="13" t="s">
        <v>86</v>
      </c>
      <c r="AW327" s="13" t="s">
        <v>34</v>
      </c>
      <c r="AX327" s="13" t="s">
        <v>78</v>
      </c>
      <c r="AY327" s="177" t="s">
        <v>153</v>
      </c>
    </row>
    <row r="328" spans="1:65" s="14" customFormat="1" ht="10.199999999999999">
      <c r="B328" s="183"/>
      <c r="D328" s="176" t="s">
        <v>161</v>
      </c>
      <c r="E328" s="184" t="s">
        <v>1</v>
      </c>
      <c r="F328" s="185" t="s">
        <v>622</v>
      </c>
      <c r="H328" s="186">
        <v>1.01</v>
      </c>
      <c r="I328" s="187"/>
      <c r="L328" s="183"/>
      <c r="M328" s="188"/>
      <c r="N328" s="189"/>
      <c r="O328" s="189"/>
      <c r="P328" s="189"/>
      <c r="Q328" s="189"/>
      <c r="R328" s="189"/>
      <c r="S328" s="189"/>
      <c r="T328" s="190"/>
      <c r="AT328" s="184" t="s">
        <v>161</v>
      </c>
      <c r="AU328" s="184" t="s">
        <v>88</v>
      </c>
      <c r="AV328" s="14" t="s">
        <v>88</v>
      </c>
      <c r="AW328" s="14" t="s">
        <v>34</v>
      </c>
      <c r="AX328" s="14" t="s">
        <v>78</v>
      </c>
      <c r="AY328" s="184" t="s">
        <v>153</v>
      </c>
    </row>
    <row r="329" spans="1:65" s="14" customFormat="1" ht="10.199999999999999">
      <c r="B329" s="183"/>
      <c r="D329" s="176" t="s">
        <v>161</v>
      </c>
      <c r="E329" s="184" t="s">
        <v>1</v>
      </c>
      <c r="F329" s="185" t="s">
        <v>623</v>
      </c>
      <c r="H329" s="186">
        <v>0.41</v>
      </c>
      <c r="I329" s="187"/>
      <c r="L329" s="183"/>
      <c r="M329" s="188"/>
      <c r="N329" s="189"/>
      <c r="O329" s="189"/>
      <c r="P329" s="189"/>
      <c r="Q329" s="189"/>
      <c r="R329" s="189"/>
      <c r="S329" s="189"/>
      <c r="T329" s="190"/>
      <c r="AT329" s="184" t="s">
        <v>161</v>
      </c>
      <c r="AU329" s="184" t="s">
        <v>88</v>
      </c>
      <c r="AV329" s="14" t="s">
        <v>88</v>
      </c>
      <c r="AW329" s="14" t="s">
        <v>34</v>
      </c>
      <c r="AX329" s="14" t="s">
        <v>78</v>
      </c>
      <c r="AY329" s="184" t="s">
        <v>153</v>
      </c>
    </row>
    <row r="330" spans="1:65" s="14" customFormat="1" ht="10.199999999999999">
      <c r="B330" s="183"/>
      <c r="D330" s="176" t="s">
        <v>161</v>
      </c>
      <c r="E330" s="184" t="s">
        <v>1</v>
      </c>
      <c r="F330" s="185" t="s">
        <v>623</v>
      </c>
      <c r="H330" s="186">
        <v>0.41</v>
      </c>
      <c r="I330" s="187"/>
      <c r="L330" s="183"/>
      <c r="M330" s="188"/>
      <c r="N330" s="189"/>
      <c r="O330" s="189"/>
      <c r="P330" s="189"/>
      <c r="Q330" s="189"/>
      <c r="R330" s="189"/>
      <c r="S330" s="189"/>
      <c r="T330" s="190"/>
      <c r="AT330" s="184" t="s">
        <v>161</v>
      </c>
      <c r="AU330" s="184" t="s">
        <v>88</v>
      </c>
      <c r="AV330" s="14" t="s">
        <v>88</v>
      </c>
      <c r="AW330" s="14" t="s">
        <v>34</v>
      </c>
      <c r="AX330" s="14" t="s">
        <v>78</v>
      </c>
      <c r="AY330" s="184" t="s">
        <v>153</v>
      </c>
    </row>
    <row r="331" spans="1:65" s="14" customFormat="1" ht="10.199999999999999">
      <c r="B331" s="183"/>
      <c r="D331" s="176" t="s">
        <v>161</v>
      </c>
      <c r="E331" s="184" t="s">
        <v>1</v>
      </c>
      <c r="F331" s="185" t="s">
        <v>624</v>
      </c>
      <c r="H331" s="186">
        <v>0.67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161</v>
      </c>
      <c r="AU331" s="184" t="s">
        <v>88</v>
      </c>
      <c r="AV331" s="14" t="s">
        <v>88</v>
      </c>
      <c r="AW331" s="14" t="s">
        <v>34</v>
      </c>
      <c r="AX331" s="14" t="s">
        <v>78</v>
      </c>
      <c r="AY331" s="184" t="s">
        <v>153</v>
      </c>
    </row>
    <row r="332" spans="1:65" s="14" customFormat="1" ht="10.199999999999999">
      <c r="B332" s="183"/>
      <c r="D332" s="176" t="s">
        <v>161</v>
      </c>
      <c r="E332" s="184" t="s">
        <v>1</v>
      </c>
      <c r="F332" s="185" t="s">
        <v>625</v>
      </c>
      <c r="H332" s="186">
        <v>1.49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161</v>
      </c>
      <c r="AU332" s="184" t="s">
        <v>88</v>
      </c>
      <c r="AV332" s="14" t="s">
        <v>88</v>
      </c>
      <c r="AW332" s="14" t="s">
        <v>34</v>
      </c>
      <c r="AX332" s="14" t="s">
        <v>78</v>
      </c>
      <c r="AY332" s="184" t="s">
        <v>153</v>
      </c>
    </row>
    <row r="333" spans="1:65" s="14" customFormat="1" ht="10.199999999999999">
      <c r="B333" s="183"/>
      <c r="D333" s="176" t="s">
        <v>161</v>
      </c>
      <c r="E333" s="184" t="s">
        <v>1</v>
      </c>
      <c r="F333" s="185" t="s">
        <v>626</v>
      </c>
      <c r="H333" s="186">
        <v>0.5</v>
      </c>
      <c r="I333" s="187"/>
      <c r="L333" s="183"/>
      <c r="M333" s="188"/>
      <c r="N333" s="189"/>
      <c r="O333" s="189"/>
      <c r="P333" s="189"/>
      <c r="Q333" s="189"/>
      <c r="R333" s="189"/>
      <c r="S333" s="189"/>
      <c r="T333" s="190"/>
      <c r="AT333" s="184" t="s">
        <v>161</v>
      </c>
      <c r="AU333" s="184" t="s">
        <v>88</v>
      </c>
      <c r="AV333" s="14" t="s">
        <v>88</v>
      </c>
      <c r="AW333" s="14" t="s">
        <v>34</v>
      </c>
      <c r="AX333" s="14" t="s">
        <v>78</v>
      </c>
      <c r="AY333" s="184" t="s">
        <v>153</v>
      </c>
    </row>
    <row r="334" spans="1:65" s="15" customFormat="1" ht="10.199999999999999">
      <c r="B334" s="191"/>
      <c r="D334" s="176" t="s">
        <v>161</v>
      </c>
      <c r="E334" s="192" t="s">
        <v>1</v>
      </c>
      <c r="F334" s="193" t="s">
        <v>165</v>
      </c>
      <c r="H334" s="194">
        <v>4.49</v>
      </c>
      <c r="I334" s="195"/>
      <c r="L334" s="191"/>
      <c r="M334" s="196"/>
      <c r="N334" s="197"/>
      <c r="O334" s="197"/>
      <c r="P334" s="197"/>
      <c r="Q334" s="197"/>
      <c r="R334" s="197"/>
      <c r="S334" s="197"/>
      <c r="T334" s="198"/>
      <c r="AT334" s="192" t="s">
        <v>161</v>
      </c>
      <c r="AU334" s="192" t="s">
        <v>88</v>
      </c>
      <c r="AV334" s="15" t="s">
        <v>159</v>
      </c>
      <c r="AW334" s="15" t="s">
        <v>34</v>
      </c>
      <c r="AX334" s="15" t="s">
        <v>86</v>
      </c>
      <c r="AY334" s="192" t="s">
        <v>153</v>
      </c>
    </row>
    <row r="335" spans="1:65" s="2" customFormat="1" ht="24" customHeight="1">
      <c r="A335" s="33"/>
      <c r="B335" s="161"/>
      <c r="C335" s="162" t="s">
        <v>8</v>
      </c>
      <c r="D335" s="162" t="s">
        <v>155</v>
      </c>
      <c r="E335" s="163" t="s">
        <v>627</v>
      </c>
      <c r="F335" s="164" t="s">
        <v>628</v>
      </c>
      <c r="G335" s="165" t="s">
        <v>158</v>
      </c>
      <c r="H335" s="166">
        <v>0.879</v>
      </c>
      <c r="I335" s="167"/>
      <c r="J335" s="168">
        <f>ROUND(I335*H335,2)</f>
        <v>0</v>
      </c>
      <c r="K335" s="164" t="s">
        <v>254</v>
      </c>
      <c r="L335" s="34"/>
      <c r="M335" s="169" t="s">
        <v>1</v>
      </c>
      <c r="N335" s="170" t="s">
        <v>43</v>
      </c>
      <c r="O335" s="59"/>
      <c r="P335" s="171">
        <f>O335*H335</f>
        <v>0</v>
      </c>
      <c r="Q335" s="171">
        <v>2.45329</v>
      </c>
      <c r="R335" s="171">
        <f>Q335*H335</f>
        <v>2.1564419099999999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159</v>
      </c>
      <c r="AT335" s="173" t="s">
        <v>155</v>
      </c>
      <c r="AU335" s="173" t="s">
        <v>88</v>
      </c>
      <c r="AY335" s="18" t="s">
        <v>153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86</v>
      </c>
      <c r="BK335" s="174">
        <f>ROUND(I335*H335,2)</f>
        <v>0</v>
      </c>
      <c r="BL335" s="18" t="s">
        <v>159</v>
      </c>
      <c r="BM335" s="173" t="s">
        <v>629</v>
      </c>
    </row>
    <row r="336" spans="1:65" s="13" customFormat="1" ht="10.199999999999999">
      <c r="B336" s="175"/>
      <c r="D336" s="176" t="s">
        <v>161</v>
      </c>
      <c r="E336" s="177" t="s">
        <v>1</v>
      </c>
      <c r="F336" s="178" t="s">
        <v>630</v>
      </c>
      <c r="H336" s="177" t="s">
        <v>1</v>
      </c>
      <c r="I336" s="179"/>
      <c r="L336" s="175"/>
      <c r="M336" s="180"/>
      <c r="N336" s="181"/>
      <c r="O336" s="181"/>
      <c r="P336" s="181"/>
      <c r="Q336" s="181"/>
      <c r="R336" s="181"/>
      <c r="S336" s="181"/>
      <c r="T336" s="182"/>
      <c r="AT336" s="177" t="s">
        <v>161</v>
      </c>
      <c r="AU336" s="177" t="s">
        <v>88</v>
      </c>
      <c r="AV336" s="13" t="s">
        <v>86</v>
      </c>
      <c r="AW336" s="13" t="s">
        <v>34</v>
      </c>
      <c r="AX336" s="13" t="s">
        <v>78</v>
      </c>
      <c r="AY336" s="177" t="s">
        <v>153</v>
      </c>
    </row>
    <row r="337" spans="1:65" s="14" customFormat="1" ht="10.199999999999999">
      <c r="B337" s="183"/>
      <c r="D337" s="176" t="s">
        <v>161</v>
      </c>
      <c r="E337" s="184" t="s">
        <v>1</v>
      </c>
      <c r="F337" s="185" t="s">
        <v>631</v>
      </c>
      <c r="H337" s="186">
        <v>0.879</v>
      </c>
      <c r="I337" s="187"/>
      <c r="L337" s="183"/>
      <c r="M337" s="188"/>
      <c r="N337" s="189"/>
      <c r="O337" s="189"/>
      <c r="P337" s="189"/>
      <c r="Q337" s="189"/>
      <c r="R337" s="189"/>
      <c r="S337" s="189"/>
      <c r="T337" s="190"/>
      <c r="AT337" s="184" t="s">
        <v>161</v>
      </c>
      <c r="AU337" s="184" t="s">
        <v>88</v>
      </c>
      <c r="AV337" s="14" t="s">
        <v>88</v>
      </c>
      <c r="AW337" s="14" t="s">
        <v>34</v>
      </c>
      <c r="AX337" s="14" t="s">
        <v>78</v>
      </c>
      <c r="AY337" s="184" t="s">
        <v>153</v>
      </c>
    </row>
    <row r="338" spans="1:65" s="15" customFormat="1" ht="10.199999999999999">
      <c r="B338" s="191"/>
      <c r="D338" s="176" t="s">
        <v>161</v>
      </c>
      <c r="E338" s="192" t="s">
        <v>1</v>
      </c>
      <c r="F338" s="193" t="s">
        <v>165</v>
      </c>
      <c r="H338" s="194">
        <v>0.879</v>
      </c>
      <c r="I338" s="195"/>
      <c r="L338" s="191"/>
      <c r="M338" s="196"/>
      <c r="N338" s="197"/>
      <c r="O338" s="197"/>
      <c r="P338" s="197"/>
      <c r="Q338" s="197"/>
      <c r="R338" s="197"/>
      <c r="S338" s="197"/>
      <c r="T338" s="198"/>
      <c r="AT338" s="192" t="s">
        <v>161</v>
      </c>
      <c r="AU338" s="192" t="s">
        <v>88</v>
      </c>
      <c r="AV338" s="15" t="s">
        <v>159</v>
      </c>
      <c r="AW338" s="15" t="s">
        <v>34</v>
      </c>
      <c r="AX338" s="15" t="s">
        <v>86</v>
      </c>
      <c r="AY338" s="192" t="s">
        <v>153</v>
      </c>
    </row>
    <row r="339" spans="1:65" s="2" customFormat="1" ht="36" customHeight="1">
      <c r="A339" s="33"/>
      <c r="B339" s="161"/>
      <c r="C339" s="162" t="s">
        <v>239</v>
      </c>
      <c r="D339" s="162" t="s">
        <v>155</v>
      </c>
      <c r="E339" s="163" t="s">
        <v>632</v>
      </c>
      <c r="F339" s="164" t="s">
        <v>633</v>
      </c>
      <c r="G339" s="165" t="s">
        <v>158</v>
      </c>
      <c r="H339" s="166">
        <v>0.879</v>
      </c>
      <c r="I339" s="167"/>
      <c r="J339" s="168">
        <f>ROUND(I339*H339,2)</f>
        <v>0</v>
      </c>
      <c r="K339" s="164" t="s">
        <v>254</v>
      </c>
      <c r="L339" s="34"/>
      <c r="M339" s="169" t="s">
        <v>1</v>
      </c>
      <c r="N339" s="170" t="s">
        <v>43</v>
      </c>
      <c r="O339" s="59"/>
      <c r="P339" s="171">
        <f>O339*H339</f>
        <v>0</v>
      </c>
      <c r="Q339" s="171">
        <v>0</v>
      </c>
      <c r="R339" s="171">
        <f>Q339*H339</f>
        <v>0</v>
      </c>
      <c r="S339" s="171">
        <v>0</v>
      </c>
      <c r="T339" s="172">
        <f>S339*H339</f>
        <v>0</v>
      </c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R339" s="173" t="s">
        <v>159</v>
      </c>
      <c r="AT339" s="173" t="s">
        <v>155</v>
      </c>
      <c r="AU339" s="173" t="s">
        <v>88</v>
      </c>
      <c r="AY339" s="18" t="s">
        <v>153</v>
      </c>
      <c r="BE339" s="174">
        <f>IF(N339="základní",J339,0)</f>
        <v>0</v>
      </c>
      <c r="BF339" s="174">
        <f>IF(N339="snížená",J339,0)</f>
        <v>0</v>
      </c>
      <c r="BG339" s="174">
        <f>IF(N339="zákl. přenesená",J339,0)</f>
        <v>0</v>
      </c>
      <c r="BH339" s="174">
        <f>IF(N339="sníž. přenesená",J339,0)</f>
        <v>0</v>
      </c>
      <c r="BI339" s="174">
        <f>IF(N339="nulová",J339,0)</f>
        <v>0</v>
      </c>
      <c r="BJ339" s="18" t="s">
        <v>86</v>
      </c>
      <c r="BK339" s="174">
        <f>ROUND(I339*H339,2)</f>
        <v>0</v>
      </c>
      <c r="BL339" s="18" t="s">
        <v>159</v>
      </c>
      <c r="BM339" s="173" t="s">
        <v>634</v>
      </c>
    </row>
    <row r="340" spans="1:65" s="13" customFormat="1" ht="10.199999999999999">
      <c r="B340" s="175"/>
      <c r="D340" s="176" t="s">
        <v>161</v>
      </c>
      <c r="E340" s="177" t="s">
        <v>1</v>
      </c>
      <c r="F340" s="178" t="s">
        <v>630</v>
      </c>
      <c r="H340" s="177" t="s">
        <v>1</v>
      </c>
      <c r="I340" s="179"/>
      <c r="L340" s="175"/>
      <c r="M340" s="180"/>
      <c r="N340" s="181"/>
      <c r="O340" s="181"/>
      <c r="P340" s="181"/>
      <c r="Q340" s="181"/>
      <c r="R340" s="181"/>
      <c r="S340" s="181"/>
      <c r="T340" s="182"/>
      <c r="AT340" s="177" t="s">
        <v>161</v>
      </c>
      <c r="AU340" s="177" t="s">
        <v>88</v>
      </c>
      <c r="AV340" s="13" t="s">
        <v>86</v>
      </c>
      <c r="AW340" s="13" t="s">
        <v>34</v>
      </c>
      <c r="AX340" s="13" t="s">
        <v>78</v>
      </c>
      <c r="AY340" s="177" t="s">
        <v>153</v>
      </c>
    </row>
    <row r="341" spans="1:65" s="14" customFormat="1" ht="10.199999999999999">
      <c r="B341" s="183"/>
      <c r="D341" s="176" t="s">
        <v>161</v>
      </c>
      <c r="E341" s="184" t="s">
        <v>1</v>
      </c>
      <c r="F341" s="185" t="s">
        <v>631</v>
      </c>
      <c r="H341" s="186">
        <v>0.879</v>
      </c>
      <c r="I341" s="187"/>
      <c r="L341" s="183"/>
      <c r="M341" s="188"/>
      <c r="N341" s="189"/>
      <c r="O341" s="189"/>
      <c r="P341" s="189"/>
      <c r="Q341" s="189"/>
      <c r="R341" s="189"/>
      <c r="S341" s="189"/>
      <c r="T341" s="190"/>
      <c r="AT341" s="184" t="s">
        <v>161</v>
      </c>
      <c r="AU341" s="184" t="s">
        <v>88</v>
      </c>
      <c r="AV341" s="14" t="s">
        <v>88</v>
      </c>
      <c r="AW341" s="14" t="s">
        <v>34</v>
      </c>
      <c r="AX341" s="14" t="s">
        <v>78</v>
      </c>
      <c r="AY341" s="184" t="s">
        <v>153</v>
      </c>
    </row>
    <row r="342" spans="1:65" s="15" customFormat="1" ht="10.199999999999999">
      <c r="B342" s="191"/>
      <c r="D342" s="176" t="s">
        <v>161</v>
      </c>
      <c r="E342" s="192" t="s">
        <v>1</v>
      </c>
      <c r="F342" s="193" t="s">
        <v>165</v>
      </c>
      <c r="H342" s="194">
        <v>0.879</v>
      </c>
      <c r="I342" s="195"/>
      <c r="L342" s="191"/>
      <c r="M342" s="196"/>
      <c r="N342" s="197"/>
      <c r="O342" s="197"/>
      <c r="P342" s="197"/>
      <c r="Q342" s="197"/>
      <c r="R342" s="197"/>
      <c r="S342" s="197"/>
      <c r="T342" s="198"/>
      <c r="AT342" s="192" t="s">
        <v>161</v>
      </c>
      <c r="AU342" s="192" t="s">
        <v>88</v>
      </c>
      <c r="AV342" s="15" t="s">
        <v>159</v>
      </c>
      <c r="AW342" s="15" t="s">
        <v>34</v>
      </c>
      <c r="AX342" s="15" t="s">
        <v>86</v>
      </c>
      <c r="AY342" s="192" t="s">
        <v>153</v>
      </c>
    </row>
    <row r="343" spans="1:65" s="2" customFormat="1" ht="16.5" customHeight="1">
      <c r="A343" s="33"/>
      <c r="B343" s="161"/>
      <c r="C343" s="162" t="s">
        <v>244</v>
      </c>
      <c r="D343" s="162" t="s">
        <v>155</v>
      </c>
      <c r="E343" s="163" t="s">
        <v>635</v>
      </c>
      <c r="F343" s="164" t="s">
        <v>636</v>
      </c>
      <c r="G343" s="165" t="s">
        <v>189</v>
      </c>
      <c r="H343" s="166">
        <v>6.0000000000000001E-3</v>
      </c>
      <c r="I343" s="167"/>
      <c r="J343" s="168">
        <f>ROUND(I343*H343,2)</f>
        <v>0</v>
      </c>
      <c r="K343" s="164" t="s">
        <v>254</v>
      </c>
      <c r="L343" s="34"/>
      <c r="M343" s="169" t="s">
        <v>1</v>
      </c>
      <c r="N343" s="170" t="s">
        <v>43</v>
      </c>
      <c r="O343" s="59"/>
      <c r="P343" s="171">
        <f>O343*H343</f>
        <v>0</v>
      </c>
      <c r="Q343" s="171">
        <v>1.06277</v>
      </c>
      <c r="R343" s="171">
        <f>Q343*H343</f>
        <v>6.3766200000000004E-3</v>
      </c>
      <c r="S343" s="171">
        <v>0</v>
      </c>
      <c r="T343" s="172">
        <f>S343*H343</f>
        <v>0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R343" s="173" t="s">
        <v>159</v>
      </c>
      <c r="AT343" s="173" t="s">
        <v>155</v>
      </c>
      <c r="AU343" s="173" t="s">
        <v>88</v>
      </c>
      <c r="AY343" s="18" t="s">
        <v>153</v>
      </c>
      <c r="BE343" s="174">
        <f>IF(N343="základní",J343,0)</f>
        <v>0</v>
      </c>
      <c r="BF343" s="174">
        <f>IF(N343="snížená",J343,0)</f>
        <v>0</v>
      </c>
      <c r="BG343" s="174">
        <f>IF(N343="zákl. přenesená",J343,0)</f>
        <v>0</v>
      </c>
      <c r="BH343" s="174">
        <f>IF(N343="sníž. přenesená",J343,0)</f>
        <v>0</v>
      </c>
      <c r="BI343" s="174">
        <f>IF(N343="nulová",J343,0)</f>
        <v>0</v>
      </c>
      <c r="BJ343" s="18" t="s">
        <v>86</v>
      </c>
      <c r="BK343" s="174">
        <f>ROUND(I343*H343,2)</f>
        <v>0</v>
      </c>
      <c r="BL343" s="18" t="s">
        <v>159</v>
      </c>
      <c r="BM343" s="173" t="s">
        <v>637</v>
      </c>
    </row>
    <row r="344" spans="1:65" s="13" customFormat="1" ht="10.199999999999999">
      <c r="B344" s="175"/>
      <c r="D344" s="176" t="s">
        <v>161</v>
      </c>
      <c r="E344" s="177" t="s">
        <v>1</v>
      </c>
      <c r="F344" s="178" t="s">
        <v>630</v>
      </c>
      <c r="H344" s="177" t="s">
        <v>1</v>
      </c>
      <c r="I344" s="179"/>
      <c r="L344" s="175"/>
      <c r="M344" s="180"/>
      <c r="N344" s="181"/>
      <c r="O344" s="181"/>
      <c r="P344" s="181"/>
      <c r="Q344" s="181"/>
      <c r="R344" s="181"/>
      <c r="S344" s="181"/>
      <c r="T344" s="182"/>
      <c r="AT344" s="177" t="s">
        <v>161</v>
      </c>
      <c r="AU344" s="177" t="s">
        <v>88</v>
      </c>
      <c r="AV344" s="13" t="s">
        <v>86</v>
      </c>
      <c r="AW344" s="13" t="s">
        <v>34</v>
      </c>
      <c r="AX344" s="13" t="s">
        <v>78</v>
      </c>
      <c r="AY344" s="177" t="s">
        <v>153</v>
      </c>
    </row>
    <row r="345" spans="1:65" s="14" customFormat="1" ht="10.199999999999999">
      <c r="B345" s="183"/>
      <c r="D345" s="176" t="s">
        <v>161</v>
      </c>
      <c r="E345" s="184" t="s">
        <v>1</v>
      </c>
      <c r="F345" s="185" t="s">
        <v>638</v>
      </c>
      <c r="H345" s="186">
        <v>6.0000000000000001E-3</v>
      </c>
      <c r="I345" s="187"/>
      <c r="L345" s="183"/>
      <c r="M345" s="188"/>
      <c r="N345" s="189"/>
      <c r="O345" s="189"/>
      <c r="P345" s="189"/>
      <c r="Q345" s="189"/>
      <c r="R345" s="189"/>
      <c r="S345" s="189"/>
      <c r="T345" s="190"/>
      <c r="AT345" s="184" t="s">
        <v>161</v>
      </c>
      <c r="AU345" s="184" t="s">
        <v>88</v>
      </c>
      <c r="AV345" s="14" t="s">
        <v>88</v>
      </c>
      <c r="AW345" s="14" t="s">
        <v>34</v>
      </c>
      <c r="AX345" s="14" t="s">
        <v>78</v>
      </c>
      <c r="AY345" s="184" t="s">
        <v>153</v>
      </c>
    </row>
    <row r="346" spans="1:65" s="15" customFormat="1" ht="10.199999999999999">
      <c r="B346" s="191"/>
      <c r="D346" s="176" t="s">
        <v>161</v>
      </c>
      <c r="E346" s="192" t="s">
        <v>1</v>
      </c>
      <c r="F346" s="193" t="s">
        <v>165</v>
      </c>
      <c r="H346" s="194">
        <v>6.0000000000000001E-3</v>
      </c>
      <c r="I346" s="195"/>
      <c r="L346" s="191"/>
      <c r="M346" s="196"/>
      <c r="N346" s="197"/>
      <c r="O346" s="197"/>
      <c r="P346" s="197"/>
      <c r="Q346" s="197"/>
      <c r="R346" s="197"/>
      <c r="S346" s="197"/>
      <c r="T346" s="198"/>
      <c r="AT346" s="192" t="s">
        <v>161</v>
      </c>
      <c r="AU346" s="192" t="s">
        <v>88</v>
      </c>
      <c r="AV346" s="15" t="s">
        <v>159</v>
      </c>
      <c r="AW346" s="15" t="s">
        <v>34</v>
      </c>
      <c r="AX346" s="15" t="s">
        <v>86</v>
      </c>
      <c r="AY346" s="192" t="s">
        <v>153</v>
      </c>
    </row>
    <row r="347" spans="1:65" s="12" customFormat="1" ht="22.8" customHeight="1">
      <c r="B347" s="148"/>
      <c r="D347" s="149" t="s">
        <v>77</v>
      </c>
      <c r="E347" s="159" t="s">
        <v>193</v>
      </c>
      <c r="F347" s="159" t="s">
        <v>194</v>
      </c>
      <c r="I347" s="151"/>
      <c r="J347" s="160">
        <f>BK347</f>
        <v>0</v>
      </c>
      <c r="L347" s="148"/>
      <c r="M347" s="153"/>
      <c r="N347" s="154"/>
      <c r="O347" s="154"/>
      <c r="P347" s="155">
        <f>SUM(P348:P407)</f>
        <v>0</v>
      </c>
      <c r="Q347" s="154"/>
      <c r="R347" s="155">
        <f>SUM(R348:R407)</f>
        <v>0</v>
      </c>
      <c r="S347" s="154"/>
      <c r="T347" s="156">
        <f>SUM(T348:T407)</f>
        <v>17.8962</v>
      </c>
      <c r="AR347" s="149" t="s">
        <v>86</v>
      </c>
      <c r="AT347" s="157" t="s">
        <v>77</v>
      </c>
      <c r="AU347" s="157" t="s">
        <v>86</v>
      </c>
      <c r="AY347" s="149" t="s">
        <v>153</v>
      </c>
      <c r="BK347" s="158">
        <f>SUM(BK348:BK407)</f>
        <v>0</v>
      </c>
    </row>
    <row r="348" spans="1:65" s="2" customFormat="1" ht="48" customHeight="1">
      <c r="A348" s="33"/>
      <c r="B348" s="161"/>
      <c r="C348" s="162" t="s">
        <v>251</v>
      </c>
      <c r="D348" s="162" t="s">
        <v>155</v>
      </c>
      <c r="E348" s="163" t="s">
        <v>639</v>
      </c>
      <c r="F348" s="164" t="s">
        <v>640</v>
      </c>
      <c r="G348" s="165" t="s">
        <v>235</v>
      </c>
      <c r="H348" s="166">
        <v>485.88</v>
      </c>
      <c r="I348" s="167"/>
      <c r="J348" s="168">
        <f>ROUND(I348*H348,2)</f>
        <v>0</v>
      </c>
      <c r="K348" s="164" t="s">
        <v>254</v>
      </c>
      <c r="L348" s="34"/>
      <c r="M348" s="169" t="s">
        <v>1</v>
      </c>
      <c r="N348" s="170" t="s">
        <v>43</v>
      </c>
      <c r="O348" s="59"/>
      <c r="P348" s="171">
        <f>O348*H348</f>
        <v>0</v>
      </c>
      <c r="Q348" s="171">
        <v>0</v>
      </c>
      <c r="R348" s="171">
        <f>Q348*H348</f>
        <v>0</v>
      </c>
      <c r="S348" s="171">
        <v>0</v>
      </c>
      <c r="T348" s="172">
        <f>S348*H348</f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159</v>
      </c>
      <c r="AT348" s="173" t="s">
        <v>155</v>
      </c>
      <c r="AU348" s="173" t="s">
        <v>88</v>
      </c>
      <c r="AY348" s="18" t="s">
        <v>153</v>
      </c>
      <c r="BE348" s="174">
        <f>IF(N348="základní",J348,0)</f>
        <v>0</v>
      </c>
      <c r="BF348" s="174">
        <f>IF(N348="snížená",J348,0)</f>
        <v>0</v>
      </c>
      <c r="BG348" s="174">
        <f>IF(N348="zákl. přenesená",J348,0)</f>
        <v>0</v>
      </c>
      <c r="BH348" s="174">
        <f>IF(N348="sníž. přenesená",J348,0)</f>
        <v>0</v>
      </c>
      <c r="BI348" s="174">
        <f>IF(N348="nulová",J348,0)</f>
        <v>0</v>
      </c>
      <c r="BJ348" s="18" t="s">
        <v>86</v>
      </c>
      <c r="BK348" s="174">
        <f>ROUND(I348*H348,2)</f>
        <v>0</v>
      </c>
      <c r="BL348" s="18" t="s">
        <v>159</v>
      </c>
      <c r="BM348" s="173" t="s">
        <v>641</v>
      </c>
    </row>
    <row r="349" spans="1:65" s="14" customFormat="1" ht="10.199999999999999">
      <c r="B349" s="183"/>
      <c r="D349" s="176" t="s">
        <v>161</v>
      </c>
      <c r="E349" s="184" t="s">
        <v>1</v>
      </c>
      <c r="F349" s="185" t="s">
        <v>642</v>
      </c>
      <c r="H349" s="186">
        <v>316.8</v>
      </c>
      <c r="I349" s="187"/>
      <c r="L349" s="183"/>
      <c r="M349" s="188"/>
      <c r="N349" s="189"/>
      <c r="O349" s="189"/>
      <c r="P349" s="189"/>
      <c r="Q349" s="189"/>
      <c r="R349" s="189"/>
      <c r="S349" s="189"/>
      <c r="T349" s="190"/>
      <c r="AT349" s="184" t="s">
        <v>161</v>
      </c>
      <c r="AU349" s="184" t="s">
        <v>88</v>
      </c>
      <c r="AV349" s="14" t="s">
        <v>88</v>
      </c>
      <c r="AW349" s="14" t="s">
        <v>34</v>
      </c>
      <c r="AX349" s="14" t="s">
        <v>78</v>
      </c>
      <c r="AY349" s="184" t="s">
        <v>153</v>
      </c>
    </row>
    <row r="350" spans="1:65" s="14" customFormat="1" ht="10.199999999999999">
      <c r="B350" s="183"/>
      <c r="D350" s="176" t="s">
        <v>161</v>
      </c>
      <c r="E350" s="184" t="s">
        <v>1</v>
      </c>
      <c r="F350" s="185" t="s">
        <v>643</v>
      </c>
      <c r="H350" s="186">
        <v>83.5</v>
      </c>
      <c r="I350" s="187"/>
      <c r="L350" s="183"/>
      <c r="M350" s="188"/>
      <c r="N350" s="189"/>
      <c r="O350" s="189"/>
      <c r="P350" s="189"/>
      <c r="Q350" s="189"/>
      <c r="R350" s="189"/>
      <c r="S350" s="189"/>
      <c r="T350" s="190"/>
      <c r="AT350" s="184" t="s">
        <v>161</v>
      </c>
      <c r="AU350" s="184" t="s">
        <v>88</v>
      </c>
      <c r="AV350" s="14" t="s">
        <v>88</v>
      </c>
      <c r="AW350" s="14" t="s">
        <v>34</v>
      </c>
      <c r="AX350" s="14" t="s">
        <v>78</v>
      </c>
      <c r="AY350" s="184" t="s">
        <v>153</v>
      </c>
    </row>
    <row r="351" spans="1:65" s="14" customFormat="1" ht="10.199999999999999">
      <c r="B351" s="183"/>
      <c r="D351" s="176" t="s">
        <v>161</v>
      </c>
      <c r="E351" s="184" t="s">
        <v>1</v>
      </c>
      <c r="F351" s="185" t="s">
        <v>644</v>
      </c>
      <c r="H351" s="186">
        <v>85.58</v>
      </c>
      <c r="I351" s="187"/>
      <c r="L351" s="183"/>
      <c r="M351" s="188"/>
      <c r="N351" s="189"/>
      <c r="O351" s="189"/>
      <c r="P351" s="189"/>
      <c r="Q351" s="189"/>
      <c r="R351" s="189"/>
      <c r="S351" s="189"/>
      <c r="T351" s="190"/>
      <c r="AT351" s="184" t="s">
        <v>161</v>
      </c>
      <c r="AU351" s="184" t="s">
        <v>88</v>
      </c>
      <c r="AV351" s="14" t="s">
        <v>88</v>
      </c>
      <c r="AW351" s="14" t="s">
        <v>34</v>
      </c>
      <c r="AX351" s="14" t="s">
        <v>78</v>
      </c>
      <c r="AY351" s="184" t="s">
        <v>153</v>
      </c>
    </row>
    <row r="352" spans="1:65" s="15" customFormat="1" ht="10.199999999999999">
      <c r="B352" s="191"/>
      <c r="D352" s="176" t="s">
        <v>161</v>
      </c>
      <c r="E352" s="192" t="s">
        <v>1</v>
      </c>
      <c r="F352" s="193" t="s">
        <v>165</v>
      </c>
      <c r="H352" s="194">
        <v>485.88</v>
      </c>
      <c r="I352" s="195"/>
      <c r="L352" s="191"/>
      <c r="M352" s="196"/>
      <c r="N352" s="197"/>
      <c r="O352" s="197"/>
      <c r="P352" s="197"/>
      <c r="Q352" s="197"/>
      <c r="R352" s="197"/>
      <c r="S352" s="197"/>
      <c r="T352" s="198"/>
      <c r="AT352" s="192" t="s">
        <v>161</v>
      </c>
      <c r="AU352" s="192" t="s">
        <v>88</v>
      </c>
      <c r="AV352" s="15" t="s">
        <v>159</v>
      </c>
      <c r="AW352" s="15" t="s">
        <v>34</v>
      </c>
      <c r="AX352" s="15" t="s">
        <v>86</v>
      </c>
      <c r="AY352" s="192" t="s">
        <v>153</v>
      </c>
    </row>
    <row r="353" spans="1:65" s="2" customFormat="1" ht="48" customHeight="1">
      <c r="A353" s="33"/>
      <c r="B353" s="161"/>
      <c r="C353" s="162" t="s">
        <v>256</v>
      </c>
      <c r="D353" s="162" t="s">
        <v>155</v>
      </c>
      <c r="E353" s="163" t="s">
        <v>645</v>
      </c>
      <c r="F353" s="164" t="s">
        <v>646</v>
      </c>
      <c r="G353" s="165" t="s">
        <v>235</v>
      </c>
      <c r="H353" s="166">
        <v>43729.2</v>
      </c>
      <c r="I353" s="167"/>
      <c r="J353" s="168">
        <f>ROUND(I353*H353,2)</f>
        <v>0</v>
      </c>
      <c r="K353" s="164" t="s">
        <v>254</v>
      </c>
      <c r="L353" s="34"/>
      <c r="M353" s="169" t="s">
        <v>1</v>
      </c>
      <c r="N353" s="170" t="s">
        <v>43</v>
      </c>
      <c r="O353" s="59"/>
      <c r="P353" s="171">
        <f>O353*H353</f>
        <v>0</v>
      </c>
      <c r="Q353" s="171">
        <v>0</v>
      </c>
      <c r="R353" s="171">
        <f>Q353*H353</f>
        <v>0</v>
      </c>
      <c r="S353" s="171">
        <v>0</v>
      </c>
      <c r="T353" s="172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159</v>
      </c>
      <c r="AT353" s="173" t="s">
        <v>155</v>
      </c>
      <c r="AU353" s="173" t="s">
        <v>88</v>
      </c>
      <c r="AY353" s="18" t="s">
        <v>153</v>
      </c>
      <c r="BE353" s="174">
        <f>IF(N353="základní",J353,0)</f>
        <v>0</v>
      </c>
      <c r="BF353" s="174">
        <f>IF(N353="snížená",J353,0)</f>
        <v>0</v>
      </c>
      <c r="BG353" s="174">
        <f>IF(N353="zákl. přenesená",J353,0)</f>
        <v>0</v>
      </c>
      <c r="BH353" s="174">
        <f>IF(N353="sníž. přenesená",J353,0)</f>
        <v>0</v>
      </c>
      <c r="BI353" s="174">
        <f>IF(N353="nulová",J353,0)</f>
        <v>0</v>
      </c>
      <c r="BJ353" s="18" t="s">
        <v>86</v>
      </c>
      <c r="BK353" s="174">
        <f>ROUND(I353*H353,2)</f>
        <v>0</v>
      </c>
      <c r="BL353" s="18" t="s">
        <v>159</v>
      </c>
      <c r="BM353" s="173" t="s">
        <v>647</v>
      </c>
    </row>
    <row r="354" spans="1:65" s="14" customFormat="1" ht="10.199999999999999">
      <c r="B354" s="183"/>
      <c r="D354" s="176" t="s">
        <v>161</v>
      </c>
      <c r="E354" s="184" t="s">
        <v>1</v>
      </c>
      <c r="F354" s="185" t="s">
        <v>648</v>
      </c>
      <c r="H354" s="186">
        <v>28512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161</v>
      </c>
      <c r="AU354" s="184" t="s">
        <v>88</v>
      </c>
      <c r="AV354" s="14" t="s">
        <v>88</v>
      </c>
      <c r="AW354" s="14" t="s">
        <v>34</v>
      </c>
      <c r="AX354" s="14" t="s">
        <v>78</v>
      </c>
      <c r="AY354" s="184" t="s">
        <v>153</v>
      </c>
    </row>
    <row r="355" spans="1:65" s="14" customFormat="1" ht="10.199999999999999">
      <c r="B355" s="183"/>
      <c r="D355" s="176" t="s">
        <v>161</v>
      </c>
      <c r="E355" s="184" t="s">
        <v>1</v>
      </c>
      <c r="F355" s="185" t="s">
        <v>649</v>
      </c>
      <c r="H355" s="186">
        <v>7515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161</v>
      </c>
      <c r="AU355" s="184" t="s">
        <v>88</v>
      </c>
      <c r="AV355" s="14" t="s">
        <v>88</v>
      </c>
      <c r="AW355" s="14" t="s">
        <v>34</v>
      </c>
      <c r="AX355" s="14" t="s">
        <v>78</v>
      </c>
      <c r="AY355" s="184" t="s">
        <v>153</v>
      </c>
    </row>
    <row r="356" spans="1:65" s="14" customFormat="1" ht="10.199999999999999">
      <c r="B356" s="183"/>
      <c r="D356" s="176" t="s">
        <v>161</v>
      </c>
      <c r="E356" s="184" t="s">
        <v>1</v>
      </c>
      <c r="F356" s="185" t="s">
        <v>650</v>
      </c>
      <c r="H356" s="186">
        <v>7702.2</v>
      </c>
      <c r="I356" s="187"/>
      <c r="L356" s="183"/>
      <c r="M356" s="188"/>
      <c r="N356" s="189"/>
      <c r="O356" s="189"/>
      <c r="P356" s="189"/>
      <c r="Q356" s="189"/>
      <c r="R356" s="189"/>
      <c r="S356" s="189"/>
      <c r="T356" s="190"/>
      <c r="AT356" s="184" t="s">
        <v>161</v>
      </c>
      <c r="AU356" s="184" t="s">
        <v>88</v>
      </c>
      <c r="AV356" s="14" t="s">
        <v>88</v>
      </c>
      <c r="AW356" s="14" t="s">
        <v>34</v>
      </c>
      <c r="AX356" s="14" t="s">
        <v>78</v>
      </c>
      <c r="AY356" s="184" t="s">
        <v>153</v>
      </c>
    </row>
    <row r="357" spans="1:65" s="15" customFormat="1" ht="10.199999999999999">
      <c r="B357" s="191"/>
      <c r="D357" s="176" t="s">
        <v>161</v>
      </c>
      <c r="E357" s="192" t="s">
        <v>1</v>
      </c>
      <c r="F357" s="193" t="s">
        <v>165</v>
      </c>
      <c r="H357" s="194">
        <v>43729.2</v>
      </c>
      <c r="I357" s="195"/>
      <c r="L357" s="191"/>
      <c r="M357" s="196"/>
      <c r="N357" s="197"/>
      <c r="O357" s="197"/>
      <c r="P357" s="197"/>
      <c r="Q357" s="197"/>
      <c r="R357" s="197"/>
      <c r="S357" s="197"/>
      <c r="T357" s="198"/>
      <c r="AT357" s="192" t="s">
        <v>161</v>
      </c>
      <c r="AU357" s="192" t="s">
        <v>88</v>
      </c>
      <c r="AV357" s="15" t="s">
        <v>159</v>
      </c>
      <c r="AW357" s="15" t="s">
        <v>34</v>
      </c>
      <c r="AX357" s="15" t="s">
        <v>86</v>
      </c>
      <c r="AY357" s="192" t="s">
        <v>153</v>
      </c>
    </row>
    <row r="358" spans="1:65" s="2" customFormat="1" ht="48" customHeight="1">
      <c r="A358" s="33"/>
      <c r="B358" s="161"/>
      <c r="C358" s="162" t="s">
        <v>260</v>
      </c>
      <c r="D358" s="162" t="s">
        <v>155</v>
      </c>
      <c r="E358" s="163" t="s">
        <v>651</v>
      </c>
      <c r="F358" s="164" t="s">
        <v>652</v>
      </c>
      <c r="G358" s="165" t="s">
        <v>235</v>
      </c>
      <c r="H358" s="166">
        <v>485.88</v>
      </c>
      <c r="I358" s="167"/>
      <c r="J358" s="168">
        <f>ROUND(I358*H358,2)</f>
        <v>0</v>
      </c>
      <c r="K358" s="164" t="s">
        <v>254</v>
      </c>
      <c r="L358" s="34"/>
      <c r="M358" s="169" t="s">
        <v>1</v>
      </c>
      <c r="N358" s="170" t="s">
        <v>43</v>
      </c>
      <c r="O358" s="59"/>
      <c r="P358" s="171">
        <f>O358*H358</f>
        <v>0</v>
      </c>
      <c r="Q358" s="171">
        <v>0</v>
      </c>
      <c r="R358" s="171">
        <f>Q358*H358</f>
        <v>0</v>
      </c>
      <c r="S358" s="171">
        <v>0</v>
      </c>
      <c r="T358" s="172">
        <f>S358*H358</f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159</v>
      </c>
      <c r="AT358" s="173" t="s">
        <v>155</v>
      </c>
      <c r="AU358" s="173" t="s">
        <v>88</v>
      </c>
      <c r="AY358" s="18" t="s">
        <v>153</v>
      </c>
      <c r="BE358" s="174">
        <f>IF(N358="základní",J358,0)</f>
        <v>0</v>
      </c>
      <c r="BF358" s="174">
        <f>IF(N358="snížená",J358,0)</f>
        <v>0</v>
      </c>
      <c r="BG358" s="174">
        <f>IF(N358="zákl. přenesená",J358,0)</f>
        <v>0</v>
      </c>
      <c r="BH358" s="174">
        <f>IF(N358="sníž. přenesená",J358,0)</f>
        <v>0</v>
      </c>
      <c r="BI358" s="174">
        <f>IF(N358="nulová",J358,0)</f>
        <v>0</v>
      </c>
      <c r="BJ358" s="18" t="s">
        <v>86</v>
      </c>
      <c r="BK358" s="174">
        <f>ROUND(I358*H358,2)</f>
        <v>0</v>
      </c>
      <c r="BL358" s="18" t="s">
        <v>159</v>
      </c>
      <c r="BM358" s="173" t="s">
        <v>653</v>
      </c>
    </row>
    <row r="359" spans="1:65" s="14" customFormat="1" ht="10.199999999999999">
      <c r="B359" s="183"/>
      <c r="D359" s="176" t="s">
        <v>161</v>
      </c>
      <c r="E359" s="184" t="s">
        <v>1</v>
      </c>
      <c r="F359" s="185" t="s">
        <v>642</v>
      </c>
      <c r="H359" s="186">
        <v>316.8</v>
      </c>
      <c r="I359" s="187"/>
      <c r="L359" s="183"/>
      <c r="M359" s="188"/>
      <c r="N359" s="189"/>
      <c r="O359" s="189"/>
      <c r="P359" s="189"/>
      <c r="Q359" s="189"/>
      <c r="R359" s="189"/>
      <c r="S359" s="189"/>
      <c r="T359" s="190"/>
      <c r="AT359" s="184" t="s">
        <v>161</v>
      </c>
      <c r="AU359" s="184" t="s">
        <v>88</v>
      </c>
      <c r="AV359" s="14" t="s">
        <v>88</v>
      </c>
      <c r="AW359" s="14" t="s">
        <v>34</v>
      </c>
      <c r="AX359" s="14" t="s">
        <v>78</v>
      </c>
      <c r="AY359" s="184" t="s">
        <v>153</v>
      </c>
    </row>
    <row r="360" spans="1:65" s="14" customFormat="1" ht="10.199999999999999">
      <c r="B360" s="183"/>
      <c r="D360" s="176" t="s">
        <v>161</v>
      </c>
      <c r="E360" s="184" t="s">
        <v>1</v>
      </c>
      <c r="F360" s="185" t="s">
        <v>643</v>
      </c>
      <c r="H360" s="186">
        <v>83.5</v>
      </c>
      <c r="I360" s="187"/>
      <c r="L360" s="183"/>
      <c r="M360" s="188"/>
      <c r="N360" s="189"/>
      <c r="O360" s="189"/>
      <c r="P360" s="189"/>
      <c r="Q360" s="189"/>
      <c r="R360" s="189"/>
      <c r="S360" s="189"/>
      <c r="T360" s="190"/>
      <c r="AT360" s="184" t="s">
        <v>161</v>
      </c>
      <c r="AU360" s="184" t="s">
        <v>88</v>
      </c>
      <c r="AV360" s="14" t="s">
        <v>88</v>
      </c>
      <c r="AW360" s="14" t="s">
        <v>34</v>
      </c>
      <c r="AX360" s="14" t="s">
        <v>78</v>
      </c>
      <c r="AY360" s="184" t="s">
        <v>153</v>
      </c>
    </row>
    <row r="361" spans="1:65" s="14" customFormat="1" ht="10.199999999999999">
      <c r="B361" s="183"/>
      <c r="D361" s="176" t="s">
        <v>161</v>
      </c>
      <c r="E361" s="184" t="s">
        <v>1</v>
      </c>
      <c r="F361" s="185" t="s">
        <v>644</v>
      </c>
      <c r="H361" s="186">
        <v>85.58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161</v>
      </c>
      <c r="AU361" s="184" t="s">
        <v>88</v>
      </c>
      <c r="AV361" s="14" t="s">
        <v>88</v>
      </c>
      <c r="AW361" s="14" t="s">
        <v>34</v>
      </c>
      <c r="AX361" s="14" t="s">
        <v>78</v>
      </c>
      <c r="AY361" s="184" t="s">
        <v>153</v>
      </c>
    </row>
    <row r="362" spans="1:65" s="15" customFormat="1" ht="10.199999999999999">
      <c r="B362" s="191"/>
      <c r="D362" s="176" t="s">
        <v>161</v>
      </c>
      <c r="E362" s="192" t="s">
        <v>1</v>
      </c>
      <c r="F362" s="193" t="s">
        <v>165</v>
      </c>
      <c r="H362" s="194">
        <v>485.88</v>
      </c>
      <c r="I362" s="195"/>
      <c r="L362" s="191"/>
      <c r="M362" s="196"/>
      <c r="N362" s="197"/>
      <c r="O362" s="197"/>
      <c r="P362" s="197"/>
      <c r="Q362" s="197"/>
      <c r="R362" s="197"/>
      <c r="S362" s="197"/>
      <c r="T362" s="198"/>
      <c r="AT362" s="192" t="s">
        <v>161</v>
      </c>
      <c r="AU362" s="192" t="s">
        <v>88</v>
      </c>
      <c r="AV362" s="15" t="s">
        <v>159</v>
      </c>
      <c r="AW362" s="15" t="s">
        <v>34</v>
      </c>
      <c r="AX362" s="15" t="s">
        <v>86</v>
      </c>
      <c r="AY362" s="192" t="s">
        <v>153</v>
      </c>
    </row>
    <row r="363" spans="1:65" s="2" customFormat="1" ht="16.5" customHeight="1">
      <c r="A363" s="33"/>
      <c r="B363" s="161"/>
      <c r="C363" s="162" t="s">
        <v>7</v>
      </c>
      <c r="D363" s="162" t="s">
        <v>155</v>
      </c>
      <c r="E363" s="163" t="s">
        <v>654</v>
      </c>
      <c r="F363" s="164" t="s">
        <v>655</v>
      </c>
      <c r="G363" s="165" t="s">
        <v>465</v>
      </c>
      <c r="H363" s="166">
        <v>1</v>
      </c>
      <c r="I363" s="167"/>
      <c r="J363" s="168">
        <f>ROUND(I363*H363,2)</f>
        <v>0</v>
      </c>
      <c r="K363" s="164" t="s">
        <v>1</v>
      </c>
      <c r="L363" s="34"/>
      <c r="M363" s="169" t="s">
        <v>1</v>
      </c>
      <c r="N363" s="170" t="s">
        <v>43</v>
      </c>
      <c r="O363" s="59"/>
      <c r="P363" s="171">
        <f>O363*H363</f>
        <v>0</v>
      </c>
      <c r="Q363" s="171">
        <v>0</v>
      </c>
      <c r="R363" s="171">
        <f>Q363*H363</f>
        <v>0</v>
      </c>
      <c r="S363" s="171">
        <v>0</v>
      </c>
      <c r="T363" s="172">
        <f>S363*H363</f>
        <v>0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R363" s="173" t="s">
        <v>159</v>
      </c>
      <c r="AT363" s="173" t="s">
        <v>155</v>
      </c>
      <c r="AU363" s="173" t="s">
        <v>88</v>
      </c>
      <c r="AY363" s="18" t="s">
        <v>153</v>
      </c>
      <c r="BE363" s="174">
        <f>IF(N363="základní",J363,0)</f>
        <v>0</v>
      </c>
      <c r="BF363" s="174">
        <f>IF(N363="snížená",J363,0)</f>
        <v>0</v>
      </c>
      <c r="BG363" s="174">
        <f>IF(N363="zákl. přenesená",J363,0)</f>
        <v>0</v>
      </c>
      <c r="BH363" s="174">
        <f>IF(N363="sníž. přenesená",J363,0)</f>
        <v>0</v>
      </c>
      <c r="BI363" s="174">
        <f>IF(N363="nulová",J363,0)</f>
        <v>0</v>
      </c>
      <c r="BJ363" s="18" t="s">
        <v>86</v>
      </c>
      <c r="BK363" s="174">
        <f>ROUND(I363*H363,2)</f>
        <v>0</v>
      </c>
      <c r="BL363" s="18" t="s">
        <v>159</v>
      </c>
      <c r="BM363" s="173" t="s">
        <v>656</v>
      </c>
    </row>
    <row r="364" spans="1:65" s="2" customFormat="1" ht="24" customHeight="1">
      <c r="A364" s="33"/>
      <c r="B364" s="161"/>
      <c r="C364" s="162" t="s">
        <v>273</v>
      </c>
      <c r="D364" s="162" t="s">
        <v>155</v>
      </c>
      <c r="E364" s="163" t="s">
        <v>657</v>
      </c>
      <c r="F364" s="164" t="s">
        <v>397</v>
      </c>
      <c r="G364" s="165" t="s">
        <v>235</v>
      </c>
      <c r="H364" s="166">
        <v>485.88</v>
      </c>
      <c r="I364" s="167"/>
      <c r="J364" s="168">
        <f>ROUND(I364*H364,2)</f>
        <v>0</v>
      </c>
      <c r="K364" s="164" t="s">
        <v>254</v>
      </c>
      <c r="L364" s="34"/>
      <c r="M364" s="169" t="s">
        <v>1</v>
      </c>
      <c r="N364" s="170" t="s">
        <v>43</v>
      </c>
      <c r="O364" s="59"/>
      <c r="P364" s="171">
        <f>O364*H364</f>
        <v>0</v>
      </c>
      <c r="Q364" s="171">
        <v>0</v>
      </c>
      <c r="R364" s="171">
        <f>Q364*H364</f>
        <v>0</v>
      </c>
      <c r="S364" s="171">
        <v>0</v>
      </c>
      <c r="T364" s="172">
        <f>S364*H364</f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173" t="s">
        <v>159</v>
      </c>
      <c r="AT364" s="173" t="s">
        <v>155</v>
      </c>
      <c r="AU364" s="173" t="s">
        <v>88</v>
      </c>
      <c r="AY364" s="18" t="s">
        <v>153</v>
      </c>
      <c r="BE364" s="174">
        <f>IF(N364="základní",J364,0)</f>
        <v>0</v>
      </c>
      <c r="BF364" s="174">
        <f>IF(N364="snížená",J364,0)</f>
        <v>0</v>
      </c>
      <c r="BG364" s="174">
        <f>IF(N364="zákl. přenesená",J364,0)</f>
        <v>0</v>
      </c>
      <c r="BH364" s="174">
        <f>IF(N364="sníž. přenesená",J364,0)</f>
        <v>0</v>
      </c>
      <c r="BI364" s="174">
        <f>IF(N364="nulová",J364,0)</f>
        <v>0</v>
      </c>
      <c r="BJ364" s="18" t="s">
        <v>86</v>
      </c>
      <c r="BK364" s="174">
        <f>ROUND(I364*H364,2)</f>
        <v>0</v>
      </c>
      <c r="BL364" s="18" t="s">
        <v>159</v>
      </c>
      <c r="BM364" s="173" t="s">
        <v>658</v>
      </c>
    </row>
    <row r="365" spans="1:65" s="14" customFormat="1" ht="10.199999999999999">
      <c r="B365" s="183"/>
      <c r="D365" s="176" t="s">
        <v>161</v>
      </c>
      <c r="E365" s="184" t="s">
        <v>1</v>
      </c>
      <c r="F365" s="185" t="s">
        <v>642</v>
      </c>
      <c r="H365" s="186">
        <v>316.8</v>
      </c>
      <c r="I365" s="187"/>
      <c r="L365" s="183"/>
      <c r="M365" s="188"/>
      <c r="N365" s="189"/>
      <c r="O365" s="189"/>
      <c r="P365" s="189"/>
      <c r="Q365" s="189"/>
      <c r="R365" s="189"/>
      <c r="S365" s="189"/>
      <c r="T365" s="190"/>
      <c r="AT365" s="184" t="s">
        <v>161</v>
      </c>
      <c r="AU365" s="184" t="s">
        <v>88</v>
      </c>
      <c r="AV365" s="14" t="s">
        <v>88</v>
      </c>
      <c r="AW365" s="14" t="s">
        <v>34</v>
      </c>
      <c r="AX365" s="14" t="s">
        <v>78</v>
      </c>
      <c r="AY365" s="184" t="s">
        <v>153</v>
      </c>
    </row>
    <row r="366" spans="1:65" s="14" customFormat="1" ht="10.199999999999999">
      <c r="B366" s="183"/>
      <c r="D366" s="176" t="s">
        <v>161</v>
      </c>
      <c r="E366" s="184" t="s">
        <v>1</v>
      </c>
      <c r="F366" s="185" t="s">
        <v>643</v>
      </c>
      <c r="H366" s="186">
        <v>83.5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161</v>
      </c>
      <c r="AU366" s="184" t="s">
        <v>88</v>
      </c>
      <c r="AV366" s="14" t="s">
        <v>88</v>
      </c>
      <c r="AW366" s="14" t="s">
        <v>34</v>
      </c>
      <c r="AX366" s="14" t="s">
        <v>78</v>
      </c>
      <c r="AY366" s="184" t="s">
        <v>153</v>
      </c>
    </row>
    <row r="367" spans="1:65" s="14" customFormat="1" ht="10.199999999999999">
      <c r="B367" s="183"/>
      <c r="D367" s="176" t="s">
        <v>161</v>
      </c>
      <c r="E367" s="184" t="s">
        <v>1</v>
      </c>
      <c r="F367" s="185" t="s">
        <v>644</v>
      </c>
      <c r="H367" s="186">
        <v>85.58</v>
      </c>
      <c r="I367" s="187"/>
      <c r="L367" s="183"/>
      <c r="M367" s="188"/>
      <c r="N367" s="189"/>
      <c r="O367" s="189"/>
      <c r="P367" s="189"/>
      <c r="Q367" s="189"/>
      <c r="R367" s="189"/>
      <c r="S367" s="189"/>
      <c r="T367" s="190"/>
      <c r="AT367" s="184" t="s">
        <v>161</v>
      </c>
      <c r="AU367" s="184" t="s">
        <v>88</v>
      </c>
      <c r="AV367" s="14" t="s">
        <v>88</v>
      </c>
      <c r="AW367" s="14" t="s">
        <v>34</v>
      </c>
      <c r="AX367" s="14" t="s">
        <v>78</v>
      </c>
      <c r="AY367" s="184" t="s">
        <v>153</v>
      </c>
    </row>
    <row r="368" spans="1:65" s="15" customFormat="1" ht="10.199999999999999">
      <c r="B368" s="191"/>
      <c r="D368" s="176" t="s">
        <v>161</v>
      </c>
      <c r="E368" s="192" t="s">
        <v>1</v>
      </c>
      <c r="F368" s="193" t="s">
        <v>165</v>
      </c>
      <c r="H368" s="194">
        <v>485.88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161</v>
      </c>
      <c r="AU368" s="192" t="s">
        <v>88</v>
      </c>
      <c r="AV368" s="15" t="s">
        <v>159</v>
      </c>
      <c r="AW368" s="15" t="s">
        <v>34</v>
      </c>
      <c r="AX368" s="15" t="s">
        <v>86</v>
      </c>
      <c r="AY368" s="192" t="s">
        <v>153</v>
      </c>
    </row>
    <row r="369" spans="1:65" s="2" customFormat="1" ht="24" customHeight="1">
      <c r="A369" s="33"/>
      <c r="B369" s="161"/>
      <c r="C369" s="162" t="s">
        <v>279</v>
      </c>
      <c r="D369" s="162" t="s">
        <v>155</v>
      </c>
      <c r="E369" s="163" t="s">
        <v>399</v>
      </c>
      <c r="F369" s="164" t="s">
        <v>400</v>
      </c>
      <c r="G369" s="165" t="s">
        <v>235</v>
      </c>
      <c r="H369" s="166">
        <v>43729.2</v>
      </c>
      <c r="I369" s="167"/>
      <c r="J369" s="168">
        <f>ROUND(I369*H369,2)</f>
        <v>0</v>
      </c>
      <c r="K369" s="164" t="s">
        <v>254</v>
      </c>
      <c r="L369" s="34"/>
      <c r="M369" s="169" t="s">
        <v>1</v>
      </c>
      <c r="N369" s="170" t="s">
        <v>43</v>
      </c>
      <c r="O369" s="59"/>
      <c r="P369" s="171">
        <f>O369*H369</f>
        <v>0</v>
      </c>
      <c r="Q369" s="171">
        <v>0</v>
      </c>
      <c r="R369" s="171">
        <f>Q369*H369</f>
        <v>0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159</v>
      </c>
      <c r="AT369" s="173" t="s">
        <v>155</v>
      </c>
      <c r="AU369" s="173" t="s">
        <v>88</v>
      </c>
      <c r="AY369" s="18" t="s">
        <v>153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86</v>
      </c>
      <c r="BK369" s="174">
        <f>ROUND(I369*H369,2)</f>
        <v>0</v>
      </c>
      <c r="BL369" s="18" t="s">
        <v>159</v>
      </c>
      <c r="BM369" s="173" t="s">
        <v>659</v>
      </c>
    </row>
    <row r="370" spans="1:65" s="14" customFormat="1" ht="10.199999999999999">
      <c r="B370" s="183"/>
      <c r="D370" s="176" t="s">
        <v>161</v>
      </c>
      <c r="E370" s="184" t="s">
        <v>1</v>
      </c>
      <c r="F370" s="185" t="s">
        <v>648</v>
      </c>
      <c r="H370" s="186">
        <v>28512</v>
      </c>
      <c r="I370" s="187"/>
      <c r="L370" s="183"/>
      <c r="M370" s="188"/>
      <c r="N370" s="189"/>
      <c r="O370" s="189"/>
      <c r="P370" s="189"/>
      <c r="Q370" s="189"/>
      <c r="R370" s="189"/>
      <c r="S370" s="189"/>
      <c r="T370" s="190"/>
      <c r="AT370" s="184" t="s">
        <v>161</v>
      </c>
      <c r="AU370" s="184" t="s">
        <v>88</v>
      </c>
      <c r="AV370" s="14" t="s">
        <v>88</v>
      </c>
      <c r="AW370" s="14" t="s">
        <v>34</v>
      </c>
      <c r="AX370" s="14" t="s">
        <v>78</v>
      </c>
      <c r="AY370" s="184" t="s">
        <v>153</v>
      </c>
    </row>
    <row r="371" spans="1:65" s="14" customFormat="1" ht="10.199999999999999">
      <c r="B371" s="183"/>
      <c r="D371" s="176" t="s">
        <v>161</v>
      </c>
      <c r="E371" s="184" t="s">
        <v>1</v>
      </c>
      <c r="F371" s="185" t="s">
        <v>649</v>
      </c>
      <c r="H371" s="186">
        <v>7515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161</v>
      </c>
      <c r="AU371" s="184" t="s">
        <v>88</v>
      </c>
      <c r="AV371" s="14" t="s">
        <v>88</v>
      </c>
      <c r="AW371" s="14" t="s">
        <v>34</v>
      </c>
      <c r="AX371" s="14" t="s">
        <v>78</v>
      </c>
      <c r="AY371" s="184" t="s">
        <v>153</v>
      </c>
    </row>
    <row r="372" spans="1:65" s="14" customFormat="1" ht="10.199999999999999">
      <c r="B372" s="183"/>
      <c r="D372" s="176" t="s">
        <v>161</v>
      </c>
      <c r="E372" s="184" t="s">
        <v>1</v>
      </c>
      <c r="F372" s="185" t="s">
        <v>650</v>
      </c>
      <c r="H372" s="186">
        <v>7702.2</v>
      </c>
      <c r="I372" s="187"/>
      <c r="L372" s="183"/>
      <c r="M372" s="188"/>
      <c r="N372" s="189"/>
      <c r="O372" s="189"/>
      <c r="P372" s="189"/>
      <c r="Q372" s="189"/>
      <c r="R372" s="189"/>
      <c r="S372" s="189"/>
      <c r="T372" s="190"/>
      <c r="AT372" s="184" t="s">
        <v>161</v>
      </c>
      <c r="AU372" s="184" t="s">
        <v>88</v>
      </c>
      <c r="AV372" s="14" t="s">
        <v>88</v>
      </c>
      <c r="AW372" s="14" t="s">
        <v>34</v>
      </c>
      <c r="AX372" s="14" t="s">
        <v>78</v>
      </c>
      <c r="AY372" s="184" t="s">
        <v>153</v>
      </c>
    </row>
    <row r="373" spans="1:65" s="15" customFormat="1" ht="10.199999999999999">
      <c r="B373" s="191"/>
      <c r="D373" s="176" t="s">
        <v>161</v>
      </c>
      <c r="E373" s="192" t="s">
        <v>1</v>
      </c>
      <c r="F373" s="193" t="s">
        <v>165</v>
      </c>
      <c r="H373" s="194">
        <v>43729.2</v>
      </c>
      <c r="I373" s="195"/>
      <c r="L373" s="191"/>
      <c r="M373" s="196"/>
      <c r="N373" s="197"/>
      <c r="O373" s="197"/>
      <c r="P373" s="197"/>
      <c r="Q373" s="197"/>
      <c r="R373" s="197"/>
      <c r="S373" s="197"/>
      <c r="T373" s="198"/>
      <c r="AT373" s="192" t="s">
        <v>161</v>
      </c>
      <c r="AU373" s="192" t="s">
        <v>88</v>
      </c>
      <c r="AV373" s="15" t="s">
        <v>159</v>
      </c>
      <c r="AW373" s="15" t="s">
        <v>34</v>
      </c>
      <c r="AX373" s="15" t="s">
        <v>86</v>
      </c>
      <c r="AY373" s="192" t="s">
        <v>153</v>
      </c>
    </row>
    <row r="374" spans="1:65" s="2" customFormat="1" ht="24" customHeight="1">
      <c r="A374" s="33"/>
      <c r="B374" s="161"/>
      <c r="C374" s="162" t="s">
        <v>284</v>
      </c>
      <c r="D374" s="162" t="s">
        <v>155</v>
      </c>
      <c r="E374" s="163" t="s">
        <v>660</v>
      </c>
      <c r="F374" s="164" t="s">
        <v>403</v>
      </c>
      <c r="G374" s="165" t="s">
        <v>235</v>
      </c>
      <c r="H374" s="166">
        <v>485.88</v>
      </c>
      <c r="I374" s="167"/>
      <c r="J374" s="168">
        <f>ROUND(I374*H374,2)</f>
        <v>0</v>
      </c>
      <c r="K374" s="164" t="s">
        <v>254</v>
      </c>
      <c r="L374" s="34"/>
      <c r="M374" s="169" t="s">
        <v>1</v>
      </c>
      <c r="N374" s="170" t="s">
        <v>43</v>
      </c>
      <c r="O374" s="59"/>
      <c r="P374" s="171">
        <f>O374*H374</f>
        <v>0</v>
      </c>
      <c r="Q374" s="171">
        <v>0</v>
      </c>
      <c r="R374" s="171">
        <f>Q374*H374</f>
        <v>0</v>
      </c>
      <c r="S374" s="171">
        <v>0</v>
      </c>
      <c r="T374" s="172">
        <f>S374*H374</f>
        <v>0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R374" s="173" t="s">
        <v>159</v>
      </c>
      <c r="AT374" s="173" t="s">
        <v>155</v>
      </c>
      <c r="AU374" s="173" t="s">
        <v>88</v>
      </c>
      <c r="AY374" s="18" t="s">
        <v>153</v>
      </c>
      <c r="BE374" s="174">
        <f>IF(N374="základní",J374,0)</f>
        <v>0</v>
      </c>
      <c r="BF374" s="174">
        <f>IF(N374="snížená",J374,0)</f>
        <v>0</v>
      </c>
      <c r="BG374" s="174">
        <f>IF(N374="zákl. přenesená",J374,0)</f>
        <v>0</v>
      </c>
      <c r="BH374" s="174">
        <f>IF(N374="sníž. přenesená",J374,0)</f>
        <v>0</v>
      </c>
      <c r="BI374" s="174">
        <f>IF(N374="nulová",J374,0)</f>
        <v>0</v>
      </c>
      <c r="BJ374" s="18" t="s">
        <v>86</v>
      </c>
      <c r="BK374" s="174">
        <f>ROUND(I374*H374,2)</f>
        <v>0</v>
      </c>
      <c r="BL374" s="18" t="s">
        <v>159</v>
      </c>
      <c r="BM374" s="173" t="s">
        <v>661</v>
      </c>
    </row>
    <row r="375" spans="1:65" s="14" customFormat="1" ht="10.199999999999999">
      <c r="B375" s="183"/>
      <c r="D375" s="176" t="s">
        <v>161</v>
      </c>
      <c r="E375" s="184" t="s">
        <v>1</v>
      </c>
      <c r="F375" s="185" t="s">
        <v>642</v>
      </c>
      <c r="H375" s="186">
        <v>316.8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161</v>
      </c>
      <c r="AU375" s="184" t="s">
        <v>88</v>
      </c>
      <c r="AV375" s="14" t="s">
        <v>88</v>
      </c>
      <c r="AW375" s="14" t="s">
        <v>34</v>
      </c>
      <c r="AX375" s="14" t="s">
        <v>78</v>
      </c>
      <c r="AY375" s="184" t="s">
        <v>153</v>
      </c>
    </row>
    <row r="376" spans="1:65" s="14" customFormat="1" ht="10.199999999999999">
      <c r="B376" s="183"/>
      <c r="D376" s="176" t="s">
        <v>161</v>
      </c>
      <c r="E376" s="184" t="s">
        <v>1</v>
      </c>
      <c r="F376" s="185" t="s">
        <v>643</v>
      </c>
      <c r="H376" s="186">
        <v>83.5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161</v>
      </c>
      <c r="AU376" s="184" t="s">
        <v>88</v>
      </c>
      <c r="AV376" s="14" t="s">
        <v>88</v>
      </c>
      <c r="AW376" s="14" t="s">
        <v>34</v>
      </c>
      <c r="AX376" s="14" t="s">
        <v>78</v>
      </c>
      <c r="AY376" s="184" t="s">
        <v>153</v>
      </c>
    </row>
    <row r="377" spans="1:65" s="14" customFormat="1" ht="10.199999999999999">
      <c r="B377" s="183"/>
      <c r="D377" s="176" t="s">
        <v>161</v>
      </c>
      <c r="E377" s="184" t="s">
        <v>1</v>
      </c>
      <c r="F377" s="185" t="s">
        <v>644</v>
      </c>
      <c r="H377" s="186">
        <v>85.58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161</v>
      </c>
      <c r="AU377" s="184" t="s">
        <v>88</v>
      </c>
      <c r="AV377" s="14" t="s">
        <v>88</v>
      </c>
      <c r="AW377" s="14" t="s">
        <v>34</v>
      </c>
      <c r="AX377" s="14" t="s">
        <v>78</v>
      </c>
      <c r="AY377" s="184" t="s">
        <v>153</v>
      </c>
    </row>
    <row r="378" spans="1:65" s="15" customFormat="1" ht="10.199999999999999">
      <c r="B378" s="191"/>
      <c r="D378" s="176" t="s">
        <v>161</v>
      </c>
      <c r="E378" s="192" t="s">
        <v>1</v>
      </c>
      <c r="F378" s="193" t="s">
        <v>165</v>
      </c>
      <c r="H378" s="194">
        <v>485.88</v>
      </c>
      <c r="I378" s="195"/>
      <c r="L378" s="191"/>
      <c r="M378" s="196"/>
      <c r="N378" s="197"/>
      <c r="O378" s="197"/>
      <c r="P378" s="197"/>
      <c r="Q378" s="197"/>
      <c r="R378" s="197"/>
      <c r="S378" s="197"/>
      <c r="T378" s="198"/>
      <c r="AT378" s="192" t="s">
        <v>161</v>
      </c>
      <c r="AU378" s="192" t="s">
        <v>88</v>
      </c>
      <c r="AV378" s="15" t="s">
        <v>159</v>
      </c>
      <c r="AW378" s="15" t="s">
        <v>34</v>
      </c>
      <c r="AX378" s="15" t="s">
        <v>86</v>
      </c>
      <c r="AY378" s="192" t="s">
        <v>153</v>
      </c>
    </row>
    <row r="379" spans="1:65" s="2" customFormat="1" ht="36" customHeight="1">
      <c r="A379" s="33"/>
      <c r="B379" s="161"/>
      <c r="C379" s="162" t="s">
        <v>290</v>
      </c>
      <c r="D379" s="162" t="s">
        <v>155</v>
      </c>
      <c r="E379" s="163" t="s">
        <v>662</v>
      </c>
      <c r="F379" s="164" t="s">
        <v>663</v>
      </c>
      <c r="G379" s="165" t="s">
        <v>158</v>
      </c>
      <c r="H379" s="166">
        <v>1.9179999999999999</v>
      </c>
      <c r="I379" s="167"/>
      <c r="J379" s="168">
        <f>ROUND(I379*H379,2)</f>
        <v>0</v>
      </c>
      <c r="K379" s="164" t="s">
        <v>254</v>
      </c>
      <c r="L379" s="34"/>
      <c r="M379" s="169" t="s">
        <v>1</v>
      </c>
      <c r="N379" s="170" t="s">
        <v>43</v>
      </c>
      <c r="O379" s="59"/>
      <c r="P379" s="171">
        <f>O379*H379</f>
        <v>0</v>
      </c>
      <c r="Q379" s="171">
        <v>0</v>
      </c>
      <c r="R379" s="171">
        <f>Q379*H379</f>
        <v>0</v>
      </c>
      <c r="S379" s="171">
        <v>1.8</v>
      </c>
      <c r="T379" s="172">
        <f>S379*H379</f>
        <v>3.4523999999999999</v>
      </c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R379" s="173" t="s">
        <v>159</v>
      </c>
      <c r="AT379" s="173" t="s">
        <v>155</v>
      </c>
      <c r="AU379" s="173" t="s">
        <v>88</v>
      </c>
      <c r="AY379" s="18" t="s">
        <v>153</v>
      </c>
      <c r="BE379" s="174">
        <f>IF(N379="základní",J379,0)</f>
        <v>0</v>
      </c>
      <c r="BF379" s="174">
        <f>IF(N379="snížená",J379,0)</f>
        <v>0</v>
      </c>
      <c r="BG379" s="174">
        <f>IF(N379="zákl. přenesená",J379,0)</f>
        <v>0</v>
      </c>
      <c r="BH379" s="174">
        <f>IF(N379="sníž. přenesená",J379,0)</f>
        <v>0</v>
      </c>
      <c r="BI379" s="174">
        <f>IF(N379="nulová",J379,0)</f>
        <v>0</v>
      </c>
      <c r="BJ379" s="18" t="s">
        <v>86</v>
      </c>
      <c r="BK379" s="174">
        <f>ROUND(I379*H379,2)</f>
        <v>0</v>
      </c>
      <c r="BL379" s="18" t="s">
        <v>159</v>
      </c>
      <c r="BM379" s="173" t="s">
        <v>664</v>
      </c>
    </row>
    <row r="380" spans="1:65" s="13" customFormat="1" ht="10.199999999999999">
      <c r="B380" s="175"/>
      <c r="D380" s="176" t="s">
        <v>161</v>
      </c>
      <c r="E380" s="177" t="s">
        <v>1</v>
      </c>
      <c r="F380" s="178" t="s">
        <v>665</v>
      </c>
      <c r="H380" s="177" t="s">
        <v>1</v>
      </c>
      <c r="I380" s="179"/>
      <c r="L380" s="175"/>
      <c r="M380" s="180"/>
      <c r="N380" s="181"/>
      <c r="O380" s="181"/>
      <c r="P380" s="181"/>
      <c r="Q380" s="181"/>
      <c r="R380" s="181"/>
      <c r="S380" s="181"/>
      <c r="T380" s="182"/>
      <c r="AT380" s="177" t="s">
        <v>161</v>
      </c>
      <c r="AU380" s="177" t="s">
        <v>88</v>
      </c>
      <c r="AV380" s="13" t="s">
        <v>86</v>
      </c>
      <c r="AW380" s="13" t="s">
        <v>34</v>
      </c>
      <c r="AX380" s="13" t="s">
        <v>78</v>
      </c>
      <c r="AY380" s="177" t="s">
        <v>153</v>
      </c>
    </row>
    <row r="381" spans="1:65" s="14" customFormat="1" ht="10.199999999999999">
      <c r="B381" s="183"/>
      <c r="D381" s="176" t="s">
        <v>161</v>
      </c>
      <c r="E381" s="184" t="s">
        <v>1</v>
      </c>
      <c r="F381" s="185" t="s">
        <v>666</v>
      </c>
      <c r="H381" s="186">
        <v>0.44</v>
      </c>
      <c r="I381" s="187"/>
      <c r="L381" s="183"/>
      <c r="M381" s="188"/>
      <c r="N381" s="189"/>
      <c r="O381" s="189"/>
      <c r="P381" s="189"/>
      <c r="Q381" s="189"/>
      <c r="R381" s="189"/>
      <c r="S381" s="189"/>
      <c r="T381" s="190"/>
      <c r="AT381" s="184" t="s">
        <v>161</v>
      </c>
      <c r="AU381" s="184" t="s">
        <v>88</v>
      </c>
      <c r="AV381" s="14" t="s">
        <v>88</v>
      </c>
      <c r="AW381" s="14" t="s">
        <v>34</v>
      </c>
      <c r="AX381" s="14" t="s">
        <v>78</v>
      </c>
      <c r="AY381" s="184" t="s">
        <v>153</v>
      </c>
    </row>
    <row r="382" spans="1:65" s="14" customFormat="1" ht="10.199999999999999">
      <c r="B382" s="183"/>
      <c r="D382" s="176" t="s">
        <v>161</v>
      </c>
      <c r="E382" s="184" t="s">
        <v>1</v>
      </c>
      <c r="F382" s="185" t="s">
        <v>666</v>
      </c>
      <c r="H382" s="186">
        <v>0.44</v>
      </c>
      <c r="I382" s="187"/>
      <c r="L382" s="183"/>
      <c r="M382" s="188"/>
      <c r="N382" s="189"/>
      <c r="O382" s="189"/>
      <c r="P382" s="189"/>
      <c r="Q382" s="189"/>
      <c r="R382" s="189"/>
      <c r="S382" s="189"/>
      <c r="T382" s="190"/>
      <c r="AT382" s="184" t="s">
        <v>161</v>
      </c>
      <c r="AU382" s="184" t="s">
        <v>88</v>
      </c>
      <c r="AV382" s="14" t="s">
        <v>88</v>
      </c>
      <c r="AW382" s="14" t="s">
        <v>34</v>
      </c>
      <c r="AX382" s="14" t="s">
        <v>78</v>
      </c>
      <c r="AY382" s="184" t="s">
        <v>153</v>
      </c>
    </row>
    <row r="383" spans="1:65" s="14" customFormat="1" ht="10.199999999999999">
      <c r="B383" s="183"/>
      <c r="D383" s="176" t="s">
        <v>161</v>
      </c>
      <c r="E383" s="184" t="s">
        <v>1</v>
      </c>
      <c r="F383" s="185" t="s">
        <v>667</v>
      </c>
      <c r="H383" s="186">
        <v>0.36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161</v>
      </c>
      <c r="AU383" s="184" t="s">
        <v>88</v>
      </c>
      <c r="AV383" s="14" t="s">
        <v>88</v>
      </c>
      <c r="AW383" s="14" t="s">
        <v>34</v>
      </c>
      <c r="AX383" s="14" t="s">
        <v>78</v>
      </c>
      <c r="AY383" s="184" t="s">
        <v>153</v>
      </c>
    </row>
    <row r="384" spans="1:65" s="14" customFormat="1" ht="10.199999999999999">
      <c r="B384" s="183"/>
      <c r="D384" s="176" t="s">
        <v>161</v>
      </c>
      <c r="E384" s="184" t="s">
        <v>1</v>
      </c>
      <c r="F384" s="185" t="s">
        <v>668</v>
      </c>
      <c r="H384" s="186">
        <v>0.67800000000000005</v>
      </c>
      <c r="I384" s="187"/>
      <c r="L384" s="183"/>
      <c r="M384" s="188"/>
      <c r="N384" s="189"/>
      <c r="O384" s="189"/>
      <c r="P384" s="189"/>
      <c r="Q384" s="189"/>
      <c r="R384" s="189"/>
      <c r="S384" s="189"/>
      <c r="T384" s="190"/>
      <c r="AT384" s="184" t="s">
        <v>161</v>
      </c>
      <c r="AU384" s="184" t="s">
        <v>88</v>
      </c>
      <c r="AV384" s="14" t="s">
        <v>88</v>
      </c>
      <c r="AW384" s="14" t="s">
        <v>34</v>
      </c>
      <c r="AX384" s="14" t="s">
        <v>78</v>
      </c>
      <c r="AY384" s="184" t="s">
        <v>153</v>
      </c>
    </row>
    <row r="385" spans="1:65" s="15" customFormat="1" ht="10.199999999999999">
      <c r="B385" s="191"/>
      <c r="D385" s="176" t="s">
        <v>161</v>
      </c>
      <c r="E385" s="192" t="s">
        <v>1</v>
      </c>
      <c r="F385" s="193" t="s">
        <v>165</v>
      </c>
      <c r="H385" s="194">
        <v>1.9180000000000001</v>
      </c>
      <c r="I385" s="195"/>
      <c r="L385" s="191"/>
      <c r="M385" s="196"/>
      <c r="N385" s="197"/>
      <c r="O385" s="197"/>
      <c r="P385" s="197"/>
      <c r="Q385" s="197"/>
      <c r="R385" s="197"/>
      <c r="S385" s="197"/>
      <c r="T385" s="198"/>
      <c r="AT385" s="192" t="s">
        <v>161</v>
      </c>
      <c r="AU385" s="192" t="s">
        <v>88</v>
      </c>
      <c r="AV385" s="15" t="s">
        <v>159</v>
      </c>
      <c r="AW385" s="15" t="s">
        <v>34</v>
      </c>
      <c r="AX385" s="15" t="s">
        <v>86</v>
      </c>
      <c r="AY385" s="192" t="s">
        <v>153</v>
      </c>
    </row>
    <row r="386" spans="1:65" s="2" customFormat="1" ht="24" customHeight="1">
      <c r="A386" s="33"/>
      <c r="B386" s="161"/>
      <c r="C386" s="162" t="s">
        <v>296</v>
      </c>
      <c r="D386" s="162" t="s">
        <v>155</v>
      </c>
      <c r="E386" s="163" t="s">
        <v>230</v>
      </c>
      <c r="F386" s="164" t="s">
        <v>231</v>
      </c>
      <c r="G386" s="165" t="s">
        <v>158</v>
      </c>
      <c r="H386" s="166">
        <v>0.879</v>
      </c>
      <c r="I386" s="167"/>
      <c r="J386" s="168">
        <f>ROUND(I386*H386,2)</f>
        <v>0</v>
      </c>
      <c r="K386" s="164" t="s">
        <v>254</v>
      </c>
      <c r="L386" s="34"/>
      <c r="M386" s="169" t="s">
        <v>1</v>
      </c>
      <c r="N386" s="170" t="s">
        <v>43</v>
      </c>
      <c r="O386" s="59"/>
      <c r="P386" s="171">
        <f>O386*H386</f>
        <v>0</v>
      </c>
      <c r="Q386" s="171">
        <v>0</v>
      </c>
      <c r="R386" s="171">
        <f>Q386*H386</f>
        <v>0</v>
      </c>
      <c r="S386" s="171">
        <v>2.2000000000000002</v>
      </c>
      <c r="T386" s="172">
        <f>S386*H386</f>
        <v>1.9338000000000002</v>
      </c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R386" s="173" t="s">
        <v>159</v>
      </c>
      <c r="AT386" s="173" t="s">
        <v>155</v>
      </c>
      <c r="AU386" s="173" t="s">
        <v>88</v>
      </c>
      <c r="AY386" s="18" t="s">
        <v>153</v>
      </c>
      <c r="BE386" s="174">
        <f>IF(N386="základní",J386,0)</f>
        <v>0</v>
      </c>
      <c r="BF386" s="174">
        <f>IF(N386="snížená",J386,0)</f>
        <v>0</v>
      </c>
      <c r="BG386" s="174">
        <f>IF(N386="zákl. přenesená",J386,0)</f>
        <v>0</v>
      </c>
      <c r="BH386" s="174">
        <f>IF(N386="sníž. přenesená",J386,0)</f>
        <v>0</v>
      </c>
      <c r="BI386" s="174">
        <f>IF(N386="nulová",J386,0)</f>
        <v>0</v>
      </c>
      <c r="BJ386" s="18" t="s">
        <v>86</v>
      </c>
      <c r="BK386" s="174">
        <f>ROUND(I386*H386,2)</f>
        <v>0</v>
      </c>
      <c r="BL386" s="18" t="s">
        <v>159</v>
      </c>
      <c r="BM386" s="173" t="s">
        <v>669</v>
      </c>
    </row>
    <row r="387" spans="1:65" s="13" customFormat="1" ht="10.199999999999999">
      <c r="B387" s="175"/>
      <c r="D387" s="176" t="s">
        <v>161</v>
      </c>
      <c r="E387" s="177" t="s">
        <v>1</v>
      </c>
      <c r="F387" s="178" t="s">
        <v>630</v>
      </c>
      <c r="H387" s="177" t="s">
        <v>1</v>
      </c>
      <c r="I387" s="179"/>
      <c r="L387" s="175"/>
      <c r="M387" s="180"/>
      <c r="N387" s="181"/>
      <c r="O387" s="181"/>
      <c r="P387" s="181"/>
      <c r="Q387" s="181"/>
      <c r="R387" s="181"/>
      <c r="S387" s="181"/>
      <c r="T387" s="182"/>
      <c r="AT387" s="177" t="s">
        <v>161</v>
      </c>
      <c r="AU387" s="177" t="s">
        <v>88</v>
      </c>
      <c r="AV387" s="13" t="s">
        <v>86</v>
      </c>
      <c r="AW387" s="13" t="s">
        <v>34</v>
      </c>
      <c r="AX387" s="13" t="s">
        <v>78</v>
      </c>
      <c r="AY387" s="177" t="s">
        <v>153</v>
      </c>
    </row>
    <row r="388" spans="1:65" s="14" customFormat="1" ht="10.199999999999999">
      <c r="B388" s="183"/>
      <c r="D388" s="176" t="s">
        <v>161</v>
      </c>
      <c r="E388" s="184" t="s">
        <v>1</v>
      </c>
      <c r="F388" s="185" t="s">
        <v>631</v>
      </c>
      <c r="H388" s="186">
        <v>0.879</v>
      </c>
      <c r="I388" s="187"/>
      <c r="L388" s="183"/>
      <c r="M388" s="188"/>
      <c r="N388" s="189"/>
      <c r="O388" s="189"/>
      <c r="P388" s="189"/>
      <c r="Q388" s="189"/>
      <c r="R388" s="189"/>
      <c r="S388" s="189"/>
      <c r="T388" s="190"/>
      <c r="AT388" s="184" t="s">
        <v>161</v>
      </c>
      <c r="AU388" s="184" t="s">
        <v>88</v>
      </c>
      <c r="AV388" s="14" t="s">
        <v>88</v>
      </c>
      <c r="AW388" s="14" t="s">
        <v>34</v>
      </c>
      <c r="AX388" s="14" t="s">
        <v>78</v>
      </c>
      <c r="AY388" s="184" t="s">
        <v>153</v>
      </c>
    </row>
    <row r="389" spans="1:65" s="15" customFormat="1" ht="10.199999999999999">
      <c r="B389" s="191"/>
      <c r="D389" s="176" t="s">
        <v>161</v>
      </c>
      <c r="E389" s="192" t="s">
        <v>1</v>
      </c>
      <c r="F389" s="193" t="s">
        <v>165</v>
      </c>
      <c r="H389" s="194">
        <v>0.879</v>
      </c>
      <c r="I389" s="195"/>
      <c r="L389" s="191"/>
      <c r="M389" s="196"/>
      <c r="N389" s="197"/>
      <c r="O389" s="197"/>
      <c r="P389" s="197"/>
      <c r="Q389" s="197"/>
      <c r="R389" s="197"/>
      <c r="S389" s="197"/>
      <c r="T389" s="198"/>
      <c r="AT389" s="192" t="s">
        <v>161</v>
      </c>
      <c r="AU389" s="192" t="s">
        <v>88</v>
      </c>
      <c r="AV389" s="15" t="s">
        <v>159</v>
      </c>
      <c r="AW389" s="15" t="s">
        <v>34</v>
      </c>
      <c r="AX389" s="15" t="s">
        <v>86</v>
      </c>
      <c r="AY389" s="192" t="s">
        <v>153</v>
      </c>
    </row>
    <row r="390" spans="1:65" s="2" customFormat="1" ht="48" customHeight="1">
      <c r="A390" s="33"/>
      <c r="B390" s="161"/>
      <c r="C390" s="162" t="s">
        <v>302</v>
      </c>
      <c r="D390" s="162" t="s">
        <v>155</v>
      </c>
      <c r="E390" s="163" t="s">
        <v>670</v>
      </c>
      <c r="F390" s="164" t="s">
        <v>671</v>
      </c>
      <c r="G390" s="165" t="s">
        <v>158</v>
      </c>
      <c r="H390" s="166">
        <v>6.95</v>
      </c>
      <c r="I390" s="167"/>
      <c r="J390" s="168">
        <f>ROUND(I390*H390,2)</f>
        <v>0</v>
      </c>
      <c r="K390" s="164" t="s">
        <v>254</v>
      </c>
      <c r="L390" s="34"/>
      <c r="M390" s="169" t="s">
        <v>1</v>
      </c>
      <c r="N390" s="170" t="s">
        <v>43</v>
      </c>
      <c r="O390" s="59"/>
      <c r="P390" s="171">
        <f>O390*H390</f>
        <v>0</v>
      </c>
      <c r="Q390" s="171">
        <v>0</v>
      </c>
      <c r="R390" s="171">
        <f>Q390*H390</f>
        <v>0</v>
      </c>
      <c r="S390" s="171">
        <v>1.8</v>
      </c>
      <c r="T390" s="172">
        <f>S390*H390</f>
        <v>12.51</v>
      </c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R390" s="173" t="s">
        <v>159</v>
      </c>
      <c r="AT390" s="173" t="s">
        <v>155</v>
      </c>
      <c r="AU390" s="173" t="s">
        <v>88</v>
      </c>
      <c r="AY390" s="18" t="s">
        <v>153</v>
      </c>
      <c r="BE390" s="174">
        <f>IF(N390="základní",J390,0)</f>
        <v>0</v>
      </c>
      <c r="BF390" s="174">
        <f>IF(N390="snížená",J390,0)</f>
        <v>0</v>
      </c>
      <c r="BG390" s="174">
        <f>IF(N390="zákl. přenesená",J390,0)</f>
        <v>0</v>
      </c>
      <c r="BH390" s="174">
        <f>IF(N390="sníž. přenesená",J390,0)</f>
        <v>0</v>
      </c>
      <c r="BI390" s="174">
        <f>IF(N390="nulová",J390,0)</f>
        <v>0</v>
      </c>
      <c r="BJ390" s="18" t="s">
        <v>86</v>
      </c>
      <c r="BK390" s="174">
        <f>ROUND(I390*H390,2)</f>
        <v>0</v>
      </c>
      <c r="BL390" s="18" t="s">
        <v>159</v>
      </c>
      <c r="BM390" s="173" t="s">
        <v>672</v>
      </c>
    </row>
    <row r="391" spans="1:65" s="13" customFormat="1" ht="10.199999999999999">
      <c r="B391" s="175"/>
      <c r="D391" s="176" t="s">
        <v>161</v>
      </c>
      <c r="E391" s="177" t="s">
        <v>1</v>
      </c>
      <c r="F391" s="178" t="s">
        <v>673</v>
      </c>
      <c r="H391" s="177" t="s">
        <v>1</v>
      </c>
      <c r="I391" s="179"/>
      <c r="L391" s="175"/>
      <c r="M391" s="180"/>
      <c r="N391" s="181"/>
      <c r="O391" s="181"/>
      <c r="P391" s="181"/>
      <c r="Q391" s="181"/>
      <c r="R391" s="181"/>
      <c r="S391" s="181"/>
      <c r="T391" s="182"/>
      <c r="AT391" s="177" t="s">
        <v>161</v>
      </c>
      <c r="AU391" s="177" t="s">
        <v>88</v>
      </c>
      <c r="AV391" s="13" t="s">
        <v>86</v>
      </c>
      <c r="AW391" s="13" t="s">
        <v>34</v>
      </c>
      <c r="AX391" s="13" t="s">
        <v>78</v>
      </c>
      <c r="AY391" s="177" t="s">
        <v>153</v>
      </c>
    </row>
    <row r="392" spans="1:65" s="13" customFormat="1" ht="10.199999999999999">
      <c r="B392" s="175"/>
      <c r="D392" s="176" t="s">
        <v>161</v>
      </c>
      <c r="E392" s="177" t="s">
        <v>1</v>
      </c>
      <c r="F392" s="178" t="s">
        <v>674</v>
      </c>
      <c r="H392" s="177" t="s">
        <v>1</v>
      </c>
      <c r="I392" s="179"/>
      <c r="L392" s="175"/>
      <c r="M392" s="180"/>
      <c r="N392" s="181"/>
      <c r="O392" s="181"/>
      <c r="P392" s="181"/>
      <c r="Q392" s="181"/>
      <c r="R392" s="181"/>
      <c r="S392" s="181"/>
      <c r="T392" s="182"/>
      <c r="AT392" s="177" t="s">
        <v>161</v>
      </c>
      <c r="AU392" s="177" t="s">
        <v>88</v>
      </c>
      <c r="AV392" s="13" t="s">
        <v>86</v>
      </c>
      <c r="AW392" s="13" t="s">
        <v>34</v>
      </c>
      <c r="AX392" s="13" t="s">
        <v>78</v>
      </c>
      <c r="AY392" s="177" t="s">
        <v>153</v>
      </c>
    </row>
    <row r="393" spans="1:65" s="14" customFormat="1" ht="10.199999999999999">
      <c r="B393" s="183"/>
      <c r="D393" s="176" t="s">
        <v>161</v>
      </c>
      <c r="E393" s="184" t="s">
        <v>1</v>
      </c>
      <c r="F393" s="185" t="s">
        <v>675</v>
      </c>
      <c r="H393" s="186">
        <v>0.91</v>
      </c>
      <c r="I393" s="187"/>
      <c r="L393" s="183"/>
      <c r="M393" s="188"/>
      <c r="N393" s="189"/>
      <c r="O393" s="189"/>
      <c r="P393" s="189"/>
      <c r="Q393" s="189"/>
      <c r="R393" s="189"/>
      <c r="S393" s="189"/>
      <c r="T393" s="190"/>
      <c r="AT393" s="184" t="s">
        <v>161</v>
      </c>
      <c r="AU393" s="184" t="s">
        <v>88</v>
      </c>
      <c r="AV393" s="14" t="s">
        <v>88</v>
      </c>
      <c r="AW393" s="14" t="s">
        <v>34</v>
      </c>
      <c r="AX393" s="14" t="s">
        <v>78</v>
      </c>
      <c r="AY393" s="184" t="s">
        <v>153</v>
      </c>
    </row>
    <row r="394" spans="1:65" s="16" customFormat="1" ht="10.199999999999999">
      <c r="B394" s="202"/>
      <c r="D394" s="176" t="s">
        <v>161</v>
      </c>
      <c r="E394" s="203" t="s">
        <v>1</v>
      </c>
      <c r="F394" s="204" t="s">
        <v>321</v>
      </c>
      <c r="H394" s="205">
        <v>0.91</v>
      </c>
      <c r="I394" s="206"/>
      <c r="L394" s="202"/>
      <c r="M394" s="207"/>
      <c r="N394" s="208"/>
      <c r="O394" s="208"/>
      <c r="P394" s="208"/>
      <c r="Q394" s="208"/>
      <c r="R394" s="208"/>
      <c r="S394" s="208"/>
      <c r="T394" s="209"/>
      <c r="AT394" s="203" t="s">
        <v>161</v>
      </c>
      <c r="AU394" s="203" t="s">
        <v>88</v>
      </c>
      <c r="AV394" s="16" t="s">
        <v>169</v>
      </c>
      <c r="AW394" s="16" t="s">
        <v>34</v>
      </c>
      <c r="AX394" s="16" t="s">
        <v>78</v>
      </c>
      <c r="AY394" s="203" t="s">
        <v>153</v>
      </c>
    </row>
    <row r="395" spans="1:65" s="13" customFormat="1" ht="10.199999999999999">
      <c r="B395" s="175"/>
      <c r="D395" s="176" t="s">
        <v>161</v>
      </c>
      <c r="E395" s="177" t="s">
        <v>1</v>
      </c>
      <c r="F395" s="178" t="s">
        <v>676</v>
      </c>
      <c r="H395" s="177" t="s">
        <v>1</v>
      </c>
      <c r="I395" s="179"/>
      <c r="L395" s="175"/>
      <c r="M395" s="180"/>
      <c r="N395" s="181"/>
      <c r="O395" s="181"/>
      <c r="P395" s="181"/>
      <c r="Q395" s="181"/>
      <c r="R395" s="181"/>
      <c r="S395" s="181"/>
      <c r="T395" s="182"/>
      <c r="AT395" s="177" t="s">
        <v>161</v>
      </c>
      <c r="AU395" s="177" t="s">
        <v>88</v>
      </c>
      <c r="AV395" s="13" t="s">
        <v>86</v>
      </c>
      <c r="AW395" s="13" t="s">
        <v>34</v>
      </c>
      <c r="AX395" s="13" t="s">
        <v>78</v>
      </c>
      <c r="AY395" s="177" t="s">
        <v>153</v>
      </c>
    </row>
    <row r="396" spans="1:65" s="14" customFormat="1" ht="10.199999999999999">
      <c r="B396" s="183"/>
      <c r="D396" s="176" t="s">
        <v>161</v>
      </c>
      <c r="E396" s="184" t="s">
        <v>1</v>
      </c>
      <c r="F396" s="185" t="s">
        <v>677</v>
      </c>
      <c r="H396" s="186">
        <v>2.96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161</v>
      </c>
      <c r="AU396" s="184" t="s">
        <v>88</v>
      </c>
      <c r="AV396" s="14" t="s">
        <v>88</v>
      </c>
      <c r="AW396" s="14" t="s">
        <v>34</v>
      </c>
      <c r="AX396" s="14" t="s">
        <v>78</v>
      </c>
      <c r="AY396" s="184" t="s">
        <v>153</v>
      </c>
    </row>
    <row r="397" spans="1:65" s="16" customFormat="1" ht="10.199999999999999">
      <c r="B397" s="202"/>
      <c r="D397" s="176" t="s">
        <v>161</v>
      </c>
      <c r="E397" s="203" t="s">
        <v>1</v>
      </c>
      <c r="F397" s="204" t="s">
        <v>321</v>
      </c>
      <c r="H397" s="205">
        <v>2.96</v>
      </c>
      <c r="I397" s="206"/>
      <c r="L397" s="202"/>
      <c r="M397" s="207"/>
      <c r="N397" s="208"/>
      <c r="O397" s="208"/>
      <c r="P397" s="208"/>
      <c r="Q397" s="208"/>
      <c r="R397" s="208"/>
      <c r="S397" s="208"/>
      <c r="T397" s="209"/>
      <c r="AT397" s="203" t="s">
        <v>161</v>
      </c>
      <c r="AU397" s="203" t="s">
        <v>88</v>
      </c>
      <c r="AV397" s="16" t="s">
        <v>169</v>
      </c>
      <c r="AW397" s="16" t="s">
        <v>34</v>
      </c>
      <c r="AX397" s="16" t="s">
        <v>78</v>
      </c>
      <c r="AY397" s="203" t="s">
        <v>153</v>
      </c>
    </row>
    <row r="398" spans="1:65" s="13" customFormat="1" ht="10.199999999999999">
      <c r="B398" s="175"/>
      <c r="D398" s="176" t="s">
        <v>161</v>
      </c>
      <c r="E398" s="177" t="s">
        <v>1</v>
      </c>
      <c r="F398" s="178" t="s">
        <v>678</v>
      </c>
      <c r="H398" s="177" t="s">
        <v>1</v>
      </c>
      <c r="I398" s="179"/>
      <c r="L398" s="175"/>
      <c r="M398" s="180"/>
      <c r="N398" s="181"/>
      <c r="O398" s="181"/>
      <c r="P398" s="181"/>
      <c r="Q398" s="181"/>
      <c r="R398" s="181"/>
      <c r="S398" s="181"/>
      <c r="T398" s="182"/>
      <c r="AT398" s="177" t="s">
        <v>161</v>
      </c>
      <c r="AU398" s="177" t="s">
        <v>88</v>
      </c>
      <c r="AV398" s="13" t="s">
        <v>86</v>
      </c>
      <c r="AW398" s="13" t="s">
        <v>34</v>
      </c>
      <c r="AX398" s="13" t="s">
        <v>78</v>
      </c>
      <c r="AY398" s="177" t="s">
        <v>153</v>
      </c>
    </row>
    <row r="399" spans="1:65" s="14" customFormat="1" ht="10.199999999999999">
      <c r="B399" s="183"/>
      <c r="D399" s="176" t="s">
        <v>161</v>
      </c>
      <c r="E399" s="184" t="s">
        <v>1</v>
      </c>
      <c r="F399" s="185" t="s">
        <v>679</v>
      </c>
      <c r="H399" s="186">
        <v>0.79</v>
      </c>
      <c r="I399" s="187"/>
      <c r="L399" s="183"/>
      <c r="M399" s="188"/>
      <c r="N399" s="189"/>
      <c r="O399" s="189"/>
      <c r="P399" s="189"/>
      <c r="Q399" s="189"/>
      <c r="R399" s="189"/>
      <c r="S399" s="189"/>
      <c r="T399" s="190"/>
      <c r="AT399" s="184" t="s">
        <v>161</v>
      </c>
      <c r="AU399" s="184" t="s">
        <v>88</v>
      </c>
      <c r="AV399" s="14" t="s">
        <v>88</v>
      </c>
      <c r="AW399" s="14" t="s">
        <v>34</v>
      </c>
      <c r="AX399" s="14" t="s">
        <v>78</v>
      </c>
      <c r="AY399" s="184" t="s">
        <v>153</v>
      </c>
    </row>
    <row r="400" spans="1:65" s="14" customFormat="1" ht="10.199999999999999">
      <c r="B400" s="183"/>
      <c r="D400" s="176" t="s">
        <v>161</v>
      </c>
      <c r="E400" s="184" t="s">
        <v>1</v>
      </c>
      <c r="F400" s="185" t="s">
        <v>680</v>
      </c>
      <c r="H400" s="186">
        <v>0.9</v>
      </c>
      <c r="I400" s="187"/>
      <c r="L400" s="183"/>
      <c r="M400" s="188"/>
      <c r="N400" s="189"/>
      <c r="O400" s="189"/>
      <c r="P400" s="189"/>
      <c r="Q400" s="189"/>
      <c r="R400" s="189"/>
      <c r="S400" s="189"/>
      <c r="T400" s="190"/>
      <c r="AT400" s="184" t="s">
        <v>161</v>
      </c>
      <c r="AU400" s="184" t="s">
        <v>88</v>
      </c>
      <c r="AV400" s="14" t="s">
        <v>88</v>
      </c>
      <c r="AW400" s="14" t="s">
        <v>34</v>
      </c>
      <c r="AX400" s="14" t="s">
        <v>78</v>
      </c>
      <c r="AY400" s="184" t="s">
        <v>153</v>
      </c>
    </row>
    <row r="401" spans="1:65" s="14" customFormat="1" ht="10.199999999999999">
      <c r="B401" s="183"/>
      <c r="D401" s="176" t="s">
        <v>161</v>
      </c>
      <c r="E401" s="184" t="s">
        <v>1</v>
      </c>
      <c r="F401" s="185" t="s">
        <v>681</v>
      </c>
      <c r="H401" s="186">
        <v>0.28999999999999998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161</v>
      </c>
      <c r="AU401" s="184" t="s">
        <v>88</v>
      </c>
      <c r="AV401" s="14" t="s">
        <v>88</v>
      </c>
      <c r="AW401" s="14" t="s">
        <v>34</v>
      </c>
      <c r="AX401" s="14" t="s">
        <v>78</v>
      </c>
      <c r="AY401" s="184" t="s">
        <v>153</v>
      </c>
    </row>
    <row r="402" spans="1:65" s="14" customFormat="1" ht="10.199999999999999">
      <c r="B402" s="183"/>
      <c r="D402" s="176" t="s">
        <v>161</v>
      </c>
      <c r="E402" s="184" t="s">
        <v>1</v>
      </c>
      <c r="F402" s="185" t="s">
        <v>682</v>
      </c>
      <c r="H402" s="186">
        <v>0.05</v>
      </c>
      <c r="I402" s="187"/>
      <c r="L402" s="183"/>
      <c r="M402" s="188"/>
      <c r="N402" s="189"/>
      <c r="O402" s="189"/>
      <c r="P402" s="189"/>
      <c r="Q402" s="189"/>
      <c r="R402" s="189"/>
      <c r="S402" s="189"/>
      <c r="T402" s="190"/>
      <c r="AT402" s="184" t="s">
        <v>161</v>
      </c>
      <c r="AU402" s="184" t="s">
        <v>88</v>
      </c>
      <c r="AV402" s="14" t="s">
        <v>88</v>
      </c>
      <c r="AW402" s="14" t="s">
        <v>34</v>
      </c>
      <c r="AX402" s="14" t="s">
        <v>78</v>
      </c>
      <c r="AY402" s="184" t="s">
        <v>153</v>
      </c>
    </row>
    <row r="403" spans="1:65" s="16" customFormat="1" ht="10.199999999999999">
      <c r="B403" s="202"/>
      <c r="D403" s="176" t="s">
        <v>161</v>
      </c>
      <c r="E403" s="203" t="s">
        <v>1</v>
      </c>
      <c r="F403" s="204" t="s">
        <v>321</v>
      </c>
      <c r="H403" s="205">
        <v>2.0299999999999998</v>
      </c>
      <c r="I403" s="206"/>
      <c r="L403" s="202"/>
      <c r="M403" s="207"/>
      <c r="N403" s="208"/>
      <c r="O403" s="208"/>
      <c r="P403" s="208"/>
      <c r="Q403" s="208"/>
      <c r="R403" s="208"/>
      <c r="S403" s="208"/>
      <c r="T403" s="209"/>
      <c r="AT403" s="203" t="s">
        <v>161</v>
      </c>
      <c r="AU403" s="203" t="s">
        <v>88</v>
      </c>
      <c r="AV403" s="16" t="s">
        <v>169</v>
      </c>
      <c r="AW403" s="16" t="s">
        <v>34</v>
      </c>
      <c r="AX403" s="16" t="s">
        <v>78</v>
      </c>
      <c r="AY403" s="203" t="s">
        <v>153</v>
      </c>
    </row>
    <row r="404" spans="1:65" s="13" customFormat="1" ht="10.199999999999999">
      <c r="B404" s="175"/>
      <c r="D404" s="176" t="s">
        <v>161</v>
      </c>
      <c r="E404" s="177" t="s">
        <v>1</v>
      </c>
      <c r="F404" s="178" t="s">
        <v>683</v>
      </c>
      <c r="H404" s="177" t="s">
        <v>1</v>
      </c>
      <c r="I404" s="179"/>
      <c r="L404" s="175"/>
      <c r="M404" s="180"/>
      <c r="N404" s="181"/>
      <c r="O404" s="181"/>
      <c r="P404" s="181"/>
      <c r="Q404" s="181"/>
      <c r="R404" s="181"/>
      <c r="S404" s="181"/>
      <c r="T404" s="182"/>
      <c r="AT404" s="177" t="s">
        <v>161</v>
      </c>
      <c r="AU404" s="177" t="s">
        <v>88</v>
      </c>
      <c r="AV404" s="13" t="s">
        <v>86</v>
      </c>
      <c r="AW404" s="13" t="s">
        <v>34</v>
      </c>
      <c r="AX404" s="13" t="s">
        <v>78</v>
      </c>
      <c r="AY404" s="177" t="s">
        <v>153</v>
      </c>
    </row>
    <row r="405" spans="1:65" s="14" customFormat="1" ht="10.199999999999999">
      <c r="B405" s="183"/>
      <c r="D405" s="176" t="s">
        <v>161</v>
      </c>
      <c r="E405" s="184" t="s">
        <v>1</v>
      </c>
      <c r="F405" s="185" t="s">
        <v>684</v>
      </c>
      <c r="H405" s="186">
        <v>1.05</v>
      </c>
      <c r="I405" s="187"/>
      <c r="L405" s="183"/>
      <c r="M405" s="188"/>
      <c r="N405" s="189"/>
      <c r="O405" s="189"/>
      <c r="P405" s="189"/>
      <c r="Q405" s="189"/>
      <c r="R405" s="189"/>
      <c r="S405" s="189"/>
      <c r="T405" s="190"/>
      <c r="AT405" s="184" t="s">
        <v>161</v>
      </c>
      <c r="AU405" s="184" t="s">
        <v>88</v>
      </c>
      <c r="AV405" s="14" t="s">
        <v>88</v>
      </c>
      <c r="AW405" s="14" t="s">
        <v>34</v>
      </c>
      <c r="AX405" s="14" t="s">
        <v>78</v>
      </c>
      <c r="AY405" s="184" t="s">
        <v>153</v>
      </c>
    </row>
    <row r="406" spans="1:65" s="16" customFormat="1" ht="10.199999999999999">
      <c r="B406" s="202"/>
      <c r="D406" s="176" t="s">
        <v>161</v>
      </c>
      <c r="E406" s="203" t="s">
        <v>1</v>
      </c>
      <c r="F406" s="204" t="s">
        <v>321</v>
      </c>
      <c r="H406" s="205">
        <v>1.05</v>
      </c>
      <c r="I406" s="206"/>
      <c r="L406" s="202"/>
      <c r="M406" s="207"/>
      <c r="N406" s="208"/>
      <c r="O406" s="208"/>
      <c r="P406" s="208"/>
      <c r="Q406" s="208"/>
      <c r="R406" s="208"/>
      <c r="S406" s="208"/>
      <c r="T406" s="209"/>
      <c r="AT406" s="203" t="s">
        <v>161</v>
      </c>
      <c r="AU406" s="203" t="s">
        <v>88</v>
      </c>
      <c r="AV406" s="16" t="s">
        <v>169</v>
      </c>
      <c r="AW406" s="16" t="s">
        <v>34</v>
      </c>
      <c r="AX406" s="16" t="s">
        <v>78</v>
      </c>
      <c r="AY406" s="203" t="s">
        <v>153</v>
      </c>
    </row>
    <row r="407" spans="1:65" s="15" customFormat="1" ht="10.199999999999999">
      <c r="B407" s="191"/>
      <c r="D407" s="176" t="s">
        <v>161</v>
      </c>
      <c r="E407" s="192" t="s">
        <v>1</v>
      </c>
      <c r="F407" s="193" t="s">
        <v>165</v>
      </c>
      <c r="H407" s="194">
        <v>6.95</v>
      </c>
      <c r="I407" s="195"/>
      <c r="L407" s="191"/>
      <c r="M407" s="196"/>
      <c r="N407" s="197"/>
      <c r="O407" s="197"/>
      <c r="P407" s="197"/>
      <c r="Q407" s="197"/>
      <c r="R407" s="197"/>
      <c r="S407" s="197"/>
      <c r="T407" s="198"/>
      <c r="AT407" s="192" t="s">
        <v>161</v>
      </c>
      <c r="AU407" s="192" t="s">
        <v>88</v>
      </c>
      <c r="AV407" s="15" t="s">
        <v>159</v>
      </c>
      <c r="AW407" s="15" t="s">
        <v>34</v>
      </c>
      <c r="AX407" s="15" t="s">
        <v>86</v>
      </c>
      <c r="AY407" s="192" t="s">
        <v>153</v>
      </c>
    </row>
    <row r="408" spans="1:65" s="12" customFormat="1" ht="22.8" customHeight="1">
      <c r="B408" s="148"/>
      <c r="D408" s="149" t="s">
        <v>77</v>
      </c>
      <c r="E408" s="159" t="s">
        <v>249</v>
      </c>
      <c r="F408" s="159" t="s">
        <v>250</v>
      </c>
      <c r="I408" s="151"/>
      <c r="J408" s="160">
        <f>BK408</f>
        <v>0</v>
      </c>
      <c r="L408" s="148"/>
      <c r="M408" s="153"/>
      <c r="N408" s="154"/>
      <c r="O408" s="154"/>
      <c r="P408" s="155">
        <f>SUM(P409:P423)</f>
        <v>0</v>
      </c>
      <c r="Q408" s="154"/>
      <c r="R408" s="155">
        <f>SUM(R409:R423)</f>
        <v>0</v>
      </c>
      <c r="S408" s="154"/>
      <c r="T408" s="156">
        <f>SUM(T409:T423)</f>
        <v>0</v>
      </c>
      <c r="AR408" s="149" t="s">
        <v>86</v>
      </c>
      <c r="AT408" s="157" t="s">
        <v>77</v>
      </c>
      <c r="AU408" s="157" t="s">
        <v>86</v>
      </c>
      <c r="AY408" s="149" t="s">
        <v>153</v>
      </c>
      <c r="BK408" s="158">
        <f>SUM(BK409:BK423)</f>
        <v>0</v>
      </c>
    </row>
    <row r="409" spans="1:65" s="2" customFormat="1" ht="36" customHeight="1">
      <c r="A409" s="33"/>
      <c r="B409" s="161"/>
      <c r="C409" s="162" t="s">
        <v>447</v>
      </c>
      <c r="D409" s="162" t="s">
        <v>155</v>
      </c>
      <c r="E409" s="163" t="s">
        <v>685</v>
      </c>
      <c r="F409" s="164" t="s">
        <v>686</v>
      </c>
      <c r="G409" s="165" t="s">
        <v>189</v>
      </c>
      <c r="H409" s="166">
        <v>39.951000000000001</v>
      </c>
      <c r="I409" s="167"/>
      <c r="J409" s="168">
        <f>ROUND(I409*H409,2)</f>
        <v>0</v>
      </c>
      <c r="K409" s="164" t="s">
        <v>254</v>
      </c>
      <c r="L409" s="34"/>
      <c r="M409" s="169" t="s">
        <v>1</v>
      </c>
      <c r="N409" s="170" t="s">
        <v>43</v>
      </c>
      <c r="O409" s="59"/>
      <c r="P409" s="171">
        <f>O409*H409</f>
        <v>0</v>
      </c>
      <c r="Q409" s="171">
        <v>0</v>
      </c>
      <c r="R409" s="171">
        <f>Q409*H409</f>
        <v>0</v>
      </c>
      <c r="S409" s="171">
        <v>0</v>
      </c>
      <c r="T409" s="172">
        <f>S409*H409</f>
        <v>0</v>
      </c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R409" s="173" t="s">
        <v>159</v>
      </c>
      <c r="AT409" s="173" t="s">
        <v>155</v>
      </c>
      <c r="AU409" s="173" t="s">
        <v>88</v>
      </c>
      <c r="AY409" s="18" t="s">
        <v>153</v>
      </c>
      <c r="BE409" s="174">
        <f>IF(N409="základní",J409,0)</f>
        <v>0</v>
      </c>
      <c r="BF409" s="174">
        <f>IF(N409="snížená",J409,0)</f>
        <v>0</v>
      </c>
      <c r="BG409" s="174">
        <f>IF(N409="zákl. přenesená",J409,0)</f>
        <v>0</v>
      </c>
      <c r="BH409" s="174">
        <f>IF(N409="sníž. přenesená",J409,0)</f>
        <v>0</v>
      </c>
      <c r="BI409" s="174">
        <f>IF(N409="nulová",J409,0)</f>
        <v>0</v>
      </c>
      <c r="BJ409" s="18" t="s">
        <v>86</v>
      </c>
      <c r="BK409" s="174">
        <f>ROUND(I409*H409,2)</f>
        <v>0</v>
      </c>
      <c r="BL409" s="18" t="s">
        <v>159</v>
      </c>
      <c r="BM409" s="173" t="s">
        <v>687</v>
      </c>
    </row>
    <row r="410" spans="1:65" s="2" customFormat="1" ht="24" customHeight="1">
      <c r="A410" s="33"/>
      <c r="B410" s="161"/>
      <c r="C410" s="162" t="s">
        <v>452</v>
      </c>
      <c r="D410" s="162" t="s">
        <v>155</v>
      </c>
      <c r="E410" s="163" t="s">
        <v>257</v>
      </c>
      <c r="F410" s="164" t="s">
        <v>441</v>
      </c>
      <c r="G410" s="165" t="s">
        <v>189</v>
      </c>
      <c r="H410" s="166">
        <v>39.951000000000001</v>
      </c>
      <c r="I410" s="167"/>
      <c r="J410" s="168">
        <f>ROUND(I410*H410,2)</f>
        <v>0</v>
      </c>
      <c r="K410" s="164" t="s">
        <v>254</v>
      </c>
      <c r="L410" s="34"/>
      <c r="M410" s="169" t="s">
        <v>1</v>
      </c>
      <c r="N410" s="170" t="s">
        <v>43</v>
      </c>
      <c r="O410" s="59"/>
      <c r="P410" s="171">
        <f>O410*H410</f>
        <v>0</v>
      </c>
      <c r="Q410" s="171">
        <v>0</v>
      </c>
      <c r="R410" s="171">
        <f>Q410*H410</f>
        <v>0</v>
      </c>
      <c r="S410" s="171">
        <v>0</v>
      </c>
      <c r="T410" s="17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73" t="s">
        <v>159</v>
      </c>
      <c r="AT410" s="173" t="s">
        <v>155</v>
      </c>
      <c r="AU410" s="173" t="s">
        <v>88</v>
      </c>
      <c r="AY410" s="18" t="s">
        <v>153</v>
      </c>
      <c r="BE410" s="174">
        <f>IF(N410="základní",J410,0)</f>
        <v>0</v>
      </c>
      <c r="BF410" s="174">
        <f>IF(N410="snížená",J410,0)</f>
        <v>0</v>
      </c>
      <c r="BG410" s="174">
        <f>IF(N410="zákl. přenesená",J410,0)</f>
        <v>0</v>
      </c>
      <c r="BH410" s="174">
        <f>IF(N410="sníž. přenesená",J410,0)</f>
        <v>0</v>
      </c>
      <c r="BI410" s="174">
        <f>IF(N410="nulová",J410,0)</f>
        <v>0</v>
      </c>
      <c r="BJ410" s="18" t="s">
        <v>86</v>
      </c>
      <c r="BK410" s="174">
        <f>ROUND(I410*H410,2)</f>
        <v>0</v>
      </c>
      <c r="BL410" s="18" t="s">
        <v>159</v>
      </c>
      <c r="BM410" s="173" t="s">
        <v>688</v>
      </c>
    </row>
    <row r="411" spans="1:65" s="2" customFormat="1" ht="36" customHeight="1">
      <c r="A411" s="33"/>
      <c r="B411" s="161"/>
      <c r="C411" s="162" t="s">
        <v>458</v>
      </c>
      <c r="D411" s="162" t="s">
        <v>155</v>
      </c>
      <c r="E411" s="163" t="s">
        <v>261</v>
      </c>
      <c r="F411" s="164" t="s">
        <v>443</v>
      </c>
      <c r="G411" s="165" t="s">
        <v>189</v>
      </c>
      <c r="H411" s="166">
        <v>822.49099999999999</v>
      </c>
      <c r="I411" s="167"/>
      <c r="J411" s="168">
        <f>ROUND(I411*H411,2)</f>
        <v>0</v>
      </c>
      <c r="K411" s="164" t="s">
        <v>254</v>
      </c>
      <c r="L411" s="34"/>
      <c r="M411" s="169" t="s">
        <v>1</v>
      </c>
      <c r="N411" s="170" t="s">
        <v>43</v>
      </c>
      <c r="O411" s="59"/>
      <c r="P411" s="171">
        <f>O411*H411</f>
        <v>0</v>
      </c>
      <c r="Q411" s="171">
        <v>0</v>
      </c>
      <c r="R411" s="171">
        <f>Q411*H411</f>
        <v>0</v>
      </c>
      <c r="S411" s="171">
        <v>0</v>
      </c>
      <c r="T411" s="172">
        <f>S411*H411</f>
        <v>0</v>
      </c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R411" s="173" t="s">
        <v>159</v>
      </c>
      <c r="AT411" s="173" t="s">
        <v>155</v>
      </c>
      <c r="AU411" s="173" t="s">
        <v>88</v>
      </c>
      <c r="AY411" s="18" t="s">
        <v>153</v>
      </c>
      <c r="BE411" s="174">
        <f>IF(N411="základní",J411,0)</f>
        <v>0</v>
      </c>
      <c r="BF411" s="174">
        <f>IF(N411="snížená",J411,0)</f>
        <v>0</v>
      </c>
      <c r="BG411" s="174">
        <f>IF(N411="zákl. přenesená",J411,0)</f>
        <v>0</v>
      </c>
      <c r="BH411" s="174">
        <f>IF(N411="sníž. přenesená",J411,0)</f>
        <v>0</v>
      </c>
      <c r="BI411" s="174">
        <f>IF(N411="nulová",J411,0)</f>
        <v>0</v>
      </c>
      <c r="BJ411" s="18" t="s">
        <v>86</v>
      </c>
      <c r="BK411" s="174">
        <f>ROUND(I411*H411,2)</f>
        <v>0</v>
      </c>
      <c r="BL411" s="18" t="s">
        <v>159</v>
      </c>
      <c r="BM411" s="173" t="s">
        <v>689</v>
      </c>
    </row>
    <row r="412" spans="1:65" s="13" customFormat="1" ht="10.199999999999999">
      <c r="B412" s="175"/>
      <c r="D412" s="176" t="s">
        <v>161</v>
      </c>
      <c r="E412" s="177" t="s">
        <v>1</v>
      </c>
      <c r="F412" s="178" t="s">
        <v>690</v>
      </c>
      <c r="H412" s="177" t="s">
        <v>1</v>
      </c>
      <c r="I412" s="179"/>
      <c r="L412" s="175"/>
      <c r="M412" s="180"/>
      <c r="N412" s="181"/>
      <c r="O412" s="181"/>
      <c r="P412" s="181"/>
      <c r="Q412" s="181"/>
      <c r="R412" s="181"/>
      <c r="S412" s="181"/>
      <c r="T412" s="182"/>
      <c r="AT412" s="177" t="s">
        <v>161</v>
      </c>
      <c r="AU412" s="177" t="s">
        <v>88</v>
      </c>
      <c r="AV412" s="13" t="s">
        <v>86</v>
      </c>
      <c r="AW412" s="13" t="s">
        <v>34</v>
      </c>
      <c r="AX412" s="13" t="s">
        <v>78</v>
      </c>
      <c r="AY412" s="177" t="s">
        <v>153</v>
      </c>
    </row>
    <row r="413" spans="1:65" s="14" customFormat="1" ht="10.199999999999999">
      <c r="B413" s="183"/>
      <c r="D413" s="176" t="s">
        <v>161</v>
      </c>
      <c r="E413" s="184" t="s">
        <v>1</v>
      </c>
      <c r="F413" s="185" t="s">
        <v>691</v>
      </c>
      <c r="H413" s="186">
        <v>822.49099999999999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161</v>
      </c>
      <c r="AU413" s="184" t="s">
        <v>88</v>
      </c>
      <c r="AV413" s="14" t="s">
        <v>88</v>
      </c>
      <c r="AW413" s="14" t="s">
        <v>34</v>
      </c>
      <c r="AX413" s="14" t="s">
        <v>78</v>
      </c>
      <c r="AY413" s="184" t="s">
        <v>153</v>
      </c>
    </row>
    <row r="414" spans="1:65" s="15" customFormat="1" ht="10.199999999999999">
      <c r="B414" s="191"/>
      <c r="D414" s="176" t="s">
        <v>161</v>
      </c>
      <c r="E414" s="192" t="s">
        <v>1</v>
      </c>
      <c r="F414" s="193" t="s">
        <v>165</v>
      </c>
      <c r="H414" s="194">
        <v>822.49099999999999</v>
      </c>
      <c r="I414" s="195"/>
      <c r="L414" s="191"/>
      <c r="M414" s="196"/>
      <c r="N414" s="197"/>
      <c r="O414" s="197"/>
      <c r="P414" s="197"/>
      <c r="Q414" s="197"/>
      <c r="R414" s="197"/>
      <c r="S414" s="197"/>
      <c r="T414" s="198"/>
      <c r="AT414" s="192" t="s">
        <v>161</v>
      </c>
      <c r="AU414" s="192" t="s">
        <v>88</v>
      </c>
      <c r="AV414" s="15" t="s">
        <v>159</v>
      </c>
      <c r="AW414" s="15" t="s">
        <v>34</v>
      </c>
      <c r="AX414" s="15" t="s">
        <v>86</v>
      </c>
      <c r="AY414" s="192" t="s">
        <v>153</v>
      </c>
    </row>
    <row r="415" spans="1:65" s="2" customFormat="1" ht="36" customHeight="1">
      <c r="A415" s="33"/>
      <c r="B415" s="161"/>
      <c r="C415" s="162" t="s">
        <v>462</v>
      </c>
      <c r="D415" s="162" t="s">
        <v>155</v>
      </c>
      <c r="E415" s="163" t="s">
        <v>448</v>
      </c>
      <c r="F415" s="164" t="s">
        <v>449</v>
      </c>
      <c r="G415" s="165" t="s">
        <v>189</v>
      </c>
      <c r="H415" s="166">
        <v>15.962</v>
      </c>
      <c r="I415" s="167"/>
      <c r="J415" s="168">
        <f>ROUND(I415*H415,2)</f>
        <v>0</v>
      </c>
      <c r="K415" s="164" t="s">
        <v>254</v>
      </c>
      <c r="L415" s="34"/>
      <c r="M415" s="169" t="s">
        <v>1</v>
      </c>
      <c r="N415" s="170" t="s">
        <v>43</v>
      </c>
      <c r="O415" s="59"/>
      <c r="P415" s="171">
        <f>O415*H415</f>
        <v>0</v>
      </c>
      <c r="Q415" s="171">
        <v>0</v>
      </c>
      <c r="R415" s="171">
        <f>Q415*H415</f>
        <v>0</v>
      </c>
      <c r="S415" s="171">
        <v>0</v>
      </c>
      <c r="T415" s="172">
        <f>S415*H415</f>
        <v>0</v>
      </c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R415" s="173" t="s">
        <v>159</v>
      </c>
      <c r="AT415" s="173" t="s">
        <v>155</v>
      </c>
      <c r="AU415" s="173" t="s">
        <v>88</v>
      </c>
      <c r="AY415" s="18" t="s">
        <v>153</v>
      </c>
      <c r="BE415" s="174">
        <f>IF(N415="základní",J415,0)</f>
        <v>0</v>
      </c>
      <c r="BF415" s="174">
        <f>IF(N415="snížená",J415,0)</f>
        <v>0</v>
      </c>
      <c r="BG415" s="174">
        <f>IF(N415="zákl. přenesená",J415,0)</f>
        <v>0</v>
      </c>
      <c r="BH415" s="174">
        <f>IF(N415="sníž. přenesená",J415,0)</f>
        <v>0</v>
      </c>
      <c r="BI415" s="174">
        <f>IF(N415="nulová",J415,0)</f>
        <v>0</v>
      </c>
      <c r="BJ415" s="18" t="s">
        <v>86</v>
      </c>
      <c r="BK415" s="174">
        <f>ROUND(I415*H415,2)</f>
        <v>0</v>
      </c>
      <c r="BL415" s="18" t="s">
        <v>159</v>
      </c>
      <c r="BM415" s="173" t="s">
        <v>692</v>
      </c>
    </row>
    <row r="416" spans="1:65" s="14" customFormat="1" ht="10.199999999999999">
      <c r="B416" s="183"/>
      <c r="D416" s="176" t="s">
        <v>161</v>
      </c>
      <c r="E416" s="184" t="s">
        <v>1</v>
      </c>
      <c r="F416" s="185" t="s">
        <v>693</v>
      </c>
      <c r="H416" s="186">
        <v>15.962</v>
      </c>
      <c r="I416" s="187"/>
      <c r="L416" s="183"/>
      <c r="M416" s="188"/>
      <c r="N416" s="189"/>
      <c r="O416" s="189"/>
      <c r="P416" s="189"/>
      <c r="Q416" s="189"/>
      <c r="R416" s="189"/>
      <c r="S416" s="189"/>
      <c r="T416" s="190"/>
      <c r="AT416" s="184" t="s">
        <v>161</v>
      </c>
      <c r="AU416" s="184" t="s">
        <v>88</v>
      </c>
      <c r="AV416" s="14" t="s">
        <v>88</v>
      </c>
      <c r="AW416" s="14" t="s">
        <v>34</v>
      </c>
      <c r="AX416" s="14" t="s">
        <v>78</v>
      </c>
      <c r="AY416" s="184" t="s">
        <v>153</v>
      </c>
    </row>
    <row r="417" spans="1:65" s="15" customFormat="1" ht="10.199999999999999">
      <c r="B417" s="191"/>
      <c r="D417" s="176" t="s">
        <v>161</v>
      </c>
      <c r="E417" s="192" t="s">
        <v>1</v>
      </c>
      <c r="F417" s="193" t="s">
        <v>165</v>
      </c>
      <c r="H417" s="194">
        <v>15.962</v>
      </c>
      <c r="I417" s="195"/>
      <c r="L417" s="191"/>
      <c r="M417" s="196"/>
      <c r="N417" s="197"/>
      <c r="O417" s="197"/>
      <c r="P417" s="197"/>
      <c r="Q417" s="197"/>
      <c r="R417" s="197"/>
      <c r="S417" s="197"/>
      <c r="T417" s="198"/>
      <c r="AT417" s="192" t="s">
        <v>161</v>
      </c>
      <c r="AU417" s="192" t="s">
        <v>88</v>
      </c>
      <c r="AV417" s="15" t="s">
        <v>159</v>
      </c>
      <c r="AW417" s="15" t="s">
        <v>34</v>
      </c>
      <c r="AX417" s="15" t="s">
        <v>86</v>
      </c>
      <c r="AY417" s="192" t="s">
        <v>153</v>
      </c>
    </row>
    <row r="418" spans="1:65" s="2" customFormat="1" ht="36" customHeight="1">
      <c r="A418" s="33"/>
      <c r="B418" s="161"/>
      <c r="C418" s="162" t="s">
        <v>467</v>
      </c>
      <c r="D418" s="162" t="s">
        <v>155</v>
      </c>
      <c r="E418" s="163" t="s">
        <v>694</v>
      </c>
      <c r="F418" s="164" t="s">
        <v>695</v>
      </c>
      <c r="G418" s="165" t="s">
        <v>189</v>
      </c>
      <c r="H418" s="166">
        <v>7.915</v>
      </c>
      <c r="I418" s="167"/>
      <c r="J418" s="168">
        <f>ROUND(I418*H418,2)</f>
        <v>0</v>
      </c>
      <c r="K418" s="164" t="s">
        <v>254</v>
      </c>
      <c r="L418" s="34"/>
      <c r="M418" s="169" t="s">
        <v>1</v>
      </c>
      <c r="N418" s="170" t="s">
        <v>43</v>
      </c>
      <c r="O418" s="59"/>
      <c r="P418" s="171">
        <f>O418*H418</f>
        <v>0</v>
      </c>
      <c r="Q418" s="171">
        <v>0</v>
      </c>
      <c r="R418" s="171">
        <f>Q418*H418</f>
        <v>0</v>
      </c>
      <c r="S418" s="171">
        <v>0</v>
      </c>
      <c r="T418" s="172">
        <f>S418*H418</f>
        <v>0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R418" s="173" t="s">
        <v>159</v>
      </c>
      <c r="AT418" s="173" t="s">
        <v>155</v>
      </c>
      <c r="AU418" s="173" t="s">
        <v>88</v>
      </c>
      <c r="AY418" s="18" t="s">
        <v>153</v>
      </c>
      <c r="BE418" s="174">
        <f>IF(N418="základní",J418,0)</f>
        <v>0</v>
      </c>
      <c r="BF418" s="174">
        <f>IF(N418="snížená",J418,0)</f>
        <v>0</v>
      </c>
      <c r="BG418" s="174">
        <f>IF(N418="zákl. přenesená",J418,0)</f>
        <v>0</v>
      </c>
      <c r="BH418" s="174">
        <f>IF(N418="sníž. přenesená",J418,0)</f>
        <v>0</v>
      </c>
      <c r="BI418" s="174">
        <f>IF(N418="nulová",J418,0)</f>
        <v>0</v>
      </c>
      <c r="BJ418" s="18" t="s">
        <v>86</v>
      </c>
      <c r="BK418" s="174">
        <f>ROUND(I418*H418,2)</f>
        <v>0</v>
      </c>
      <c r="BL418" s="18" t="s">
        <v>159</v>
      </c>
      <c r="BM418" s="173" t="s">
        <v>696</v>
      </c>
    </row>
    <row r="419" spans="1:65" s="14" customFormat="1" ht="10.199999999999999">
      <c r="B419" s="183"/>
      <c r="D419" s="176" t="s">
        <v>161</v>
      </c>
      <c r="E419" s="184" t="s">
        <v>1</v>
      </c>
      <c r="F419" s="185" t="s">
        <v>697</v>
      </c>
      <c r="H419" s="186">
        <v>7.915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161</v>
      </c>
      <c r="AU419" s="184" t="s">
        <v>88</v>
      </c>
      <c r="AV419" s="14" t="s">
        <v>88</v>
      </c>
      <c r="AW419" s="14" t="s">
        <v>34</v>
      </c>
      <c r="AX419" s="14" t="s">
        <v>78</v>
      </c>
      <c r="AY419" s="184" t="s">
        <v>153</v>
      </c>
    </row>
    <row r="420" spans="1:65" s="15" customFormat="1" ht="10.199999999999999">
      <c r="B420" s="191"/>
      <c r="D420" s="176" t="s">
        <v>161</v>
      </c>
      <c r="E420" s="192" t="s">
        <v>1</v>
      </c>
      <c r="F420" s="193" t="s">
        <v>165</v>
      </c>
      <c r="H420" s="194">
        <v>7.915</v>
      </c>
      <c r="I420" s="195"/>
      <c r="L420" s="191"/>
      <c r="M420" s="196"/>
      <c r="N420" s="197"/>
      <c r="O420" s="197"/>
      <c r="P420" s="197"/>
      <c r="Q420" s="197"/>
      <c r="R420" s="197"/>
      <c r="S420" s="197"/>
      <c r="T420" s="198"/>
      <c r="AT420" s="192" t="s">
        <v>161</v>
      </c>
      <c r="AU420" s="192" t="s">
        <v>88</v>
      </c>
      <c r="AV420" s="15" t="s">
        <v>159</v>
      </c>
      <c r="AW420" s="15" t="s">
        <v>34</v>
      </c>
      <c r="AX420" s="15" t="s">
        <v>86</v>
      </c>
      <c r="AY420" s="192" t="s">
        <v>153</v>
      </c>
    </row>
    <row r="421" spans="1:65" s="2" customFormat="1" ht="36" customHeight="1">
      <c r="A421" s="33"/>
      <c r="B421" s="161"/>
      <c r="C421" s="162" t="s">
        <v>472</v>
      </c>
      <c r="D421" s="162" t="s">
        <v>155</v>
      </c>
      <c r="E421" s="163" t="s">
        <v>265</v>
      </c>
      <c r="F421" s="164" t="s">
        <v>453</v>
      </c>
      <c r="G421" s="165" t="s">
        <v>189</v>
      </c>
      <c r="H421" s="166">
        <v>16.074000000000002</v>
      </c>
      <c r="I421" s="167"/>
      <c r="J421" s="168">
        <f>ROUND(I421*H421,2)</f>
        <v>0</v>
      </c>
      <c r="K421" s="164" t="s">
        <v>254</v>
      </c>
      <c r="L421" s="34"/>
      <c r="M421" s="169" t="s">
        <v>1</v>
      </c>
      <c r="N421" s="170" t="s">
        <v>43</v>
      </c>
      <c r="O421" s="59"/>
      <c r="P421" s="171">
        <f>O421*H421</f>
        <v>0</v>
      </c>
      <c r="Q421" s="171">
        <v>0</v>
      </c>
      <c r="R421" s="171">
        <f>Q421*H421</f>
        <v>0</v>
      </c>
      <c r="S421" s="171">
        <v>0</v>
      </c>
      <c r="T421" s="172">
        <f>S421*H421</f>
        <v>0</v>
      </c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R421" s="173" t="s">
        <v>159</v>
      </c>
      <c r="AT421" s="173" t="s">
        <v>155</v>
      </c>
      <c r="AU421" s="173" t="s">
        <v>88</v>
      </c>
      <c r="AY421" s="18" t="s">
        <v>153</v>
      </c>
      <c r="BE421" s="174">
        <f>IF(N421="základní",J421,0)</f>
        <v>0</v>
      </c>
      <c r="BF421" s="174">
        <f>IF(N421="snížená",J421,0)</f>
        <v>0</v>
      </c>
      <c r="BG421" s="174">
        <f>IF(N421="zákl. přenesená",J421,0)</f>
        <v>0</v>
      </c>
      <c r="BH421" s="174">
        <f>IF(N421="sníž. přenesená",J421,0)</f>
        <v>0</v>
      </c>
      <c r="BI421" s="174">
        <f>IF(N421="nulová",J421,0)</f>
        <v>0</v>
      </c>
      <c r="BJ421" s="18" t="s">
        <v>86</v>
      </c>
      <c r="BK421" s="174">
        <f>ROUND(I421*H421,2)</f>
        <v>0</v>
      </c>
      <c r="BL421" s="18" t="s">
        <v>159</v>
      </c>
      <c r="BM421" s="173" t="s">
        <v>698</v>
      </c>
    </row>
    <row r="422" spans="1:65" s="14" customFormat="1" ht="10.199999999999999">
      <c r="B422" s="183"/>
      <c r="D422" s="176" t="s">
        <v>161</v>
      </c>
      <c r="E422" s="184" t="s">
        <v>1</v>
      </c>
      <c r="F422" s="185" t="s">
        <v>699</v>
      </c>
      <c r="H422" s="186">
        <v>16.074000000000002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161</v>
      </c>
      <c r="AU422" s="184" t="s">
        <v>88</v>
      </c>
      <c r="AV422" s="14" t="s">
        <v>88</v>
      </c>
      <c r="AW422" s="14" t="s">
        <v>34</v>
      </c>
      <c r="AX422" s="14" t="s">
        <v>78</v>
      </c>
      <c r="AY422" s="184" t="s">
        <v>153</v>
      </c>
    </row>
    <row r="423" spans="1:65" s="15" customFormat="1" ht="10.199999999999999">
      <c r="B423" s="191"/>
      <c r="D423" s="176" t="s">
        <v>161</v>
      </c>
      <c r="E423" s="192" t="s">
        <v>1</v>
      </c>
      <c r="F423" s="193" t="s">
        <v>165</v>
      </c>
      <c r="H423" s="194">
        <v>16.074000000000002</v>
      </c>
      <c r="I423" s="195"/>
      <c r="L423" s="191"/>
      <c r="M423" s="196"/>
      <c r="N423" s="197"/>
      <c r="O423" s="197"/>
      <c r="P423" s="197"/>
      <c r="Q423" s="197"/>
      <c r="R423" s="197"/>
      <c r="S423" s="197"/>
      <c r="T423" s="198"/>
      <c r="AT423" s="192" t="s">
        <v>161</v>
      </c>
      <c r="AU423" s="192" t="s">
        <v>88</v>
      </c>
      <c r="AV423" s="15" t="s">
        <v>159</v>
      </c>
      <c r="AW423" s="15" t="s">
        <v>34</v>
      </c>
      <c r="AX423" s="15" t="s">
        <v>86</v>
      </c>
      <c r="AY423" s="192" t="s">
        <v>153</v>
      </c>
    </row>
    <row r="424" spans="1:65" s="12" customFormat="1" ht="22.8" customHeight="1">
      <c r="B424" s="148"/>
      <c r="D424" s="149" t="s">
        <v>77</v>
      </c>
      <c r="E424" s="159" t="s">
        <v>456</v>
      </c>
      <c r="F424" s="159" t="s">
        <v>457</v>
      </c>
      <c r="I424" s="151"/>
      <c r="J424" s="160">
        <f>BK424</f>
        <v>0</v>
      </c>
      <c r="L424" s="148"/>
      <c r="M424" s="153"/>
      <c r="N424" s="154"/>
      <c r="O424" s="154"/>
      <c r="P424" s="155">
        <f>P425</f>
        <v>0</v>
      </c>
      <c r="Q424" s="154"/>
      <c r="R424" s="155">
        <f>R425</f>
        <v>0</v>
      </c>
      <c r="S424" s="154"/>
      <c r="T424" s="156">
        <f>T425</f>
        <v>0</v>
      </c>
      <c r="AR424" s="149" t="s">
        <v>86</v>
      </c>
      <c r="AT424" s="157" t="s">
        <v>77</v>
      </c>
      <c r="AU424" s="157" t="s">
        <v>86</v>
      </c>
      <c r="AY424" s="149" t="s">
        <v>153</v>
      </c>
      <c r="BK424" s="158">
        <f>BK425</f>
        <v>0</v>
      </c>
    </row>
    <row r="425" spans="1:65" s="2" customFormat="1" ht="48" customHeight="1">
      <c r="A425" s="33"/>
      <c r="B425" s="161"/>
      <c r="C425" s="162" t="s">
        <v>476</v>
      </c>
      <c r="D425" s="162" t="s">
        <v>155</v>
      </c>
      <c r="E425" s="163" t="s">
        <v>700</v>
      </c>
      <c r="F425" s="164" t="s">
        <v>701</v>
      </c>
      <c r="G425" s="165" t="s">
        <v>189</v>
      </c>
      <c r="H425" s="166">
        <v>39.377000000000002</v>
      </c>
      <c r="I425" s="167"/>
      <c r="J425" s="168">
        <f>ROUND(I425*H425,2)</f>
        <v>0</v>
      </c>
      <c r="K425" s="164" t="s">
        <v>254</v>
      </c>
      <c r="L425" s="34"/>
      <c r="M425" s="169" t="s">
        <v>1</v>
      </c>
      <c r="N425" s="170" t="s">
        <v>43</v>
      </c>
      <c r="O425" s="59"/>
      <c r="P425" s="171">
        <f>O425*H425</f>
        <v>0</v>
      </c>
      <c r="Q425" s="171">
        <v>0</v>
      </c>
      <c r="R425" s="171">
        <f>Q425*H425</f>
        <v>0</v>
      </c>
      <c r="S425" s="171">
        <v>0</v>
      </c>
      <c r="T425" s="172">
        <f>S425*H425</f>
        <v>0</v>
      </c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R425" s="173" t="s">
        <v>159</v>
      </c>
      <c r="AT425" s="173" t="s">
        <v>155</v>
      </c>
      <c r="AU425" s="173" t="s">
        <v>88</v>
      </c>
      <c r="AY425" s="18" t="s">
        <v>153</v>
      </c>
      <c r="BE425" s="174">
        <f>IF(N425="základní",J425,0)</f>
        <v>0</v>
      </c>
      <c r="BF425" s="174">
        <f>IF(N425="snížená",J425,0)</f>
        <v>0</v>
      </c>
      <c r="BG425" s="174">
        <f>IF(N425="zákl. přenesená",J425,0)</f>
        <v>0</v>
      </c>
      <c r="BH425" s="174">
        <f>IF(N425="sníž. přenesená",J425,0)</f>
        <v>0</v>
      </c>
      <c r="BI425" s="174">
        <f>IF(N425="nulová",J425,0)</f>
        <v>0</v>
      </c>
      <c r="BJ425" s="18" t="s">
        <v>86</v>
      </c>
      <c r="BK425" s="174">
        <f>ROUND(I425*H425,2)</f>
        <v>0</v>
      </c>
      <c r="BL425" s="18" t="s">
        <v>159</v>
      </c>
      <c r="BM425" s="173" t="s">
        <v>702</v>
      </c>
    </row>
    <row r="426" spans="1:65" s="12" customFormat="1" ht="25.95" customHeight="1">
      <c r="B426" s="148"/>
      <c r="D426" s="149" t="s">
        <v>77</v>
      </c>
      <c r="E426" s="150" t="s">
        <v>269</v>
      </c>
      <c r="F426" s="150" t="s">
        <v>270</v>
      </c>
      <c r="I426" s="151"/>
      <c r="J426" s="152">
        <f>BK426</f>
        <v>0</v>
      </c>
      <c r="L426" s="148"/>
      <c r="M426" s="153"/>
      <c r="N426" s="154"/>
      <c r="O426" s="154"/>
      <c r="P426" s="155">
        <f>P427+P446+P465+P495+P521+P560+P579+P609</f>
        <v>0</v>
      </c>
      <c r="Q426" s="154"/>
      <c r="R426" s="155">
        <f>R427+R446+R465+R495+R521+R560+R579+R609</f>
        <v>17.693402590000005</v>
      </c>
      <c r="S426" s="154"/>
      <c r="T426" s="156">
        <f>T427+T446+T465+T495+T521+T560+T579+T609</f>
        <v>14.270548859999998</v>
      </c>
      <c r="AR426" s="149" t="s">
        <v>88</v>
      </c>
      <c r="AT426" s="157" t="s">
        <v>77</v>
      </c>
      <c r="AU426" s="157" t="s">
        <v>78</v>
      </c>
      <c r="AY426" s="149" t="s">
        <v>153</v>
      </c>
      <c r="BK426" s="158">
        <f>BK427+BK446+BK465+BK495+BK521+BK560+BK579+BK609</f>
        <v>0</v>
      </c>
    </row>
    <row r="427" spans="1:65" s="12" customFormat="1" ht="22.8" customHeight="1">
      <c r="B427" s="148"/>
      <c r="D427" s="149" t="s">
        <v>77</v>
      </c>
      <c r="E427" s="159" t="s">
        <v>271</v>
      </c>
      <c r="F427" s="159" t="s">
        <v>272</v>
      </c>
      <c r="I427" s="151"/>
      <c r="J427" s="160">
        <f>BK427</f>
        <v>0</v>
      </c>
      <c r="L427" s="148"/>
      <c r="M427" s="153"/>
      <c r="N427" s="154"/>
      <c r="O427" s="154"/>
      <c r="P427" s="155">
        <f>SUM(P428:P445)</f>
        <v>0</v>
      </c>
      <c r="Q427" s="154"/>
      <c r="R427" s="155">
        <f>SUM(R428:R445)</f>
        <v>5.7622599999999996E-2</v>
      </c>
      <c r="S427" s="154"/>
      <c r="T427" s="156">
        <f>SUM(T428:T445)</f>
        <v>3.5156E-2</v>
      </c>
      <c r="AR427" s="149" t="s">
        <v>88</v>
      </c>
      <c r="AT427" s="157" t="s">
        <v>77</v>
      </c>
      <c r="AU427" s="157" t="s">
        <v>86</v>
      </c>
      <c r="AY427" s="149" t="s">
        <v>153</v>
      </c>
      <c r="BK427" s="158">
        <f>SUM(BK428:BK445)</f>
        <v>0</v>
      </c>
    </row>
    <row r="428" spans="1:65" s="2" customFormat="1" ht="36" customHeight="1">
      <c r="A428" s="33"/>
      <c r="B428" s="161"/>
      <c r="C428" s="162" t="s">
        <v>482</v>
      </c>
      <c r="D428" s="162" t="s">
        <v>155</v>
      </c>
      <c r="E428" s="163" t="s">
        <v>703</v>
      </c>
      <c r="F428" s="164" t="s">
        <v>704</v>
      </c>
      <c r="G428" s="165" t="s">
        <v>235</v>
      </c>
      <c r="H428" s="166">
        <v>8.7889999999999997</v>
      </c>
      <c r="I428" s="167"/>
      <c r="J428" s="168">
        <f>ROUND(I428*H428,2)</f>
        <v>0</v>
      </c>
      <c r="K428" s="164" t="s">
        <v>254</v>
      </c>
      <c r="L428" s="34"/>
      <c r="M428" s="169" t="s">
        <v>1</v>
      </c>
      <c r="N428" s="170" t="s">
        <v>43</v>
      </c>
      <c r="O428" s="59"/>
      <c r="P428" s="171">
        <f>O428*H428</f>
        <v>0</v>
      </c>
      <c r="Q428" s="171">
        <v>0</v>
      </c>
      <c r="R428" s="171">
        <f>Q428*H428</f>
        <v>0</v>
      </c>
      <c r="S428" s="171">
        <v>0</v>
      </c>
      <c r="T428" s="172">
        <f>S428*H428</f>
        <v>0</v>
      </c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R428" s="173" t="s">
        <v>239</v>
      </c>
      <c r="AT428" s="173" t="s">
        <v>155</v>
      </c>
      <c r="AU428" s="173" t="s">
        <v>88</v>
      </c>
      <c r="AY428" s="18" t="s">
        <v>153</v>
      </c>
      <c r="BE428" s="174">
        <f>IF(N428="základní",J428,0)</f>
        <v>0</v>
      </c>
      <c r="BF428" s="174">
        <f>IF(N428="snížená",J428,0)</f>
        <v>0</v>
      </c>
      <c r="BG428" s="174">
        <f>IF(N428="zákl. přenesená",J428,0)</f>
        <v>0</v>
      </c>
      <c r="BH428" s="174">
        <f>IF(N428="sníž. přenesená",J428,0)</f>
        <v>0</v>
      </c>
      <c r="BI428" s="174">
        <f>IF(N428="nulová",J428,0)</f>
        <v>0</v>
      </c>
      <c r="BJ428" s="18" t="s">
        <v>86</v>
      </c>
      <c r="BK428" s="174">
        <f>ROUND(I428*H428,2)</f>
        <v>0</v>
      </c>
      <c r="BL428" s="18" t="s">
        <v>239</v>
      </c>
      <c r="BM428" s="173" t="s">
        <v>705</v>
      </c>
    </row>
    <row r="429" spans="1:65" s="13" customFormat="1" ht="10.199999999999999">
      <c r="B429" s="175"/>
      <c r="D429" s="176" t="s">
        <v>161</v>
      </c>
      <c r="E429" s="177" t="s">
        <v>1</v>
      </c>
      <c r="F429" s="178" t="s">
        <v>630</v>
      </c>
      <c r="H429" s="177" t="s">
        <v>1</v>
      </c>
      <c r="I429" s="179"/>
      <c r="L429" s="175"/>
      <c r="M429" s="180"/>
      <c r="N429" s="181"/>
      <c r="O429" s="181"/>
      <c r="P429" s="181"/>
      <c r="Q429" s="181"/>
      <c r="R429" s="181"/>
      <c r="S429" s="181"/>
      <c r="T429" s="182"/>
      <c r="AT429" s="177" t="s">
        <v>161</v>
      </c>
      <c r="AU429" s="177" t="s">
        <v>88</v>
      </c>
      <c r="AV429" s="13" t="s">
        <v>86</v>
      </c>
      <c r="AW429" s="13" t="s">
        <v>34</v>
      </c>
      <c r="AX429" s="13" t="s">
        <v>78</v>
      </c>
      <c r="AY429" s="177" t="s">
        <v>153</v>
      </c>
    </row>
    <row r="430" spans="1:65" s="14" customFormat="1" ht="10.199999999999999">
      <c r="B430" s="183"/>
      <c r="D430" s="176" t="s">
        <v>161</v>
      </c>
      <c r="E430" s="184" t="s">
        <v>1</v>
      </c>
      <c r="F430" s="185" t="s">
        <v>706</v>
      </c>
      <c r="H430" s="186">
        <v>8.7889999999999997</v>
      </c>
      <c r="I430" s="187"/>
      <c r="L430" s="183"/>
      <c r="M430" s="188"/>
      <c r="N430" s="189"/>
      <c r="O430" s="189"/>
      <c r="P430" s="189"/>
      <c r="Q430" s="189"/>
      <c r="R430" s="189"/>
      <c r="S430" s="189"/>
      <c r="T430" s="190"/>
      <c r="AT430" s="184" t="s">
        <v>161</v>
      </c>
      <c r="AU430" s="184" t="s">
        <v>88</v>
      </c>
      <c r="AV430" s="14" t="s">
        <v>88</v>
      </c>
      <c r="AW430" s="14" t="s">
        <v>34</v>
      </c>
      <c r="AX430" s="14" t="s">
        <v>78</v>
      </c>
      <c r="AY430" s="184" t="s">
        <v>153</v>
      </c>
    </row>
    <row r="431" spans="1:65" s="15" customFormat="1" ht="10.199999999999999">
      <c r="B431" s="191"/>
      <c r="D431" s="176" t="s">
        <v>161</v>
      </c>
      <c r="E431" s="192" t="s">
        <v>1</v>
      </c>
      <c r="F431" s="193" t="s">
        <v>165</v>
      </c>
      <c r="H431" s="194">
        <v>8.7889999999999997</v>
      </c>
      <c r="I431" s="195"/>
      <c r="L431" s="191"/>
      <c r="M431" s="196"/>
      <c r="N431" s="197"/>
      <c r="O431" s="197"/>
      <c r="P431" s="197"/>
      <c r="Q431" s="197"/>
      <c r="R431" s="197"/>
      <c r="S431" s="197"/>
      <c r="T431" s="198"/>
      <c r="AT431" s="192" t="s">
        <v>161</v>
      </c>
      <c r="AU431" s="192" t="s">
        <v>88</v>
      </c>
      <c r="AV431" s="15" t="s">
        <v>159</v>
      </c>
      <c r="AW431" s="15" t="s">
        <v>34</v>
      </c>
      <c r="AX431" s="15" t="s">
        <v>86</v>
      </c>
      <c r="AY431" s="192" t="s">
        <v>153</v>
      </c>
    </row>
    <row r="432" spans="1:65" s="2" customFormat="1" ht="16.5" customHeight="1">
      <c r="A432" s="33"/>
      <c r="B432" s="161"/>
      <c r="C432" s="211" t="s">
        <v>488</v>
      </c>
      <c r="D432" s="211" t="s">
        <v>707</v>
      </c>
      <c r="E432" s="212" t="s">
        <v>708</v>
      </c>
      <c r="F432" s="213" t="s">
        <v>709</v>
      </c>
      <c r="G432" s="214" t="s">
        <v>189</v>
      </c>
      <c r="H432" s="215">
        <v>4.3999999999999997E-2</v>
      </c>
      <c r="I432" s="216"/>
      <c r="J432" s="217">
        <f>ROUND(I432*H432,2)</f>
        <v>0</v>
      </c>
      <c r="K432" s="213" t="s">
        <v>254</v>
      </c>
      <c r="L432" s="218"/>
      <c r="M432" s="219" t="s">
        <v>1</v>
      </c>
      <c r="N432" s="220" t="s">
        <v>43</v>
      </c>
      <c r="O432" s="59"/>
      <c r="P432" s="171">
        <f>O432*H432</f>
        <v>0</v>
      </c>
      <c r="Q432" s="171">
        <v>1</v>
      </c>
      <c r="R432" s="171">
        <f>Q432*H432</f>
        <v>4.3999999999999997E-2</v>
      </c>
      <c r="S432" s="171">
        <v>0</v>
      </c>
      <c r="T432" s="172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173" t="s">
        <v>467</v>
      </c>
      <c r="AT432" s="173" t="s">
        <v>707</v>
      </c>
      <c r="AU432" s="173" t="s">
        <v>88</v>
      </c>
      <c r="AY432" s="18" t="s">
        <v>153</v>
      </c>
      <c r="BE432" s="174">
        <f>IF(N432="základní",J432,0)</f>
        <v>0</v>
      </c>
      <c r="BF432" s="174">
        <f>IF(N432="snížená",J432,0)</f>
        <v>0</v>
      </c>
      <c r="BG432" s="174">
        <f>IF(N432="zákl. přenesená",J432,0)</f>
        <v>0</v>
      </c>
      <c r="BH432" s="174">
        <f>IF(N432="sníž. přenesená",J432,0)</f>
        <v>0</v>
      </c>
      <c r="BI432" s="174">
        <f>IF(N432="nulová",J432,0)</f>
        <v>0</v>
      </c>
      <c r="BJ432" s="18" t="s">
        <v>86</v>
      </c>
      <c r="BK432" s="174">
        <f>ROUND(I432*H432,2)</f>
        <v>0</v>
      </c>
      <c r="BL432" s="18" t="s">
        <v>239</v>
      </c>
      <c r="BM432" s="173" t="s">
        <v>710</v>
      </c>
    </row>
    <row r="433" spans="1:65" s="2" customFormat="1" ht="19.2">
      <c r="A433" s="33"/>
      <c r="B433" s="34"/>
      <c r="C433" s="33"/>
      <c r="D433" s="176" t="s">
        <v>711</v>
      </c>
      <c r="E433" s="33"/>
      <c r="F433" s="221" t="s">
        <v>712</v>
      </c>
      <c r="G433" s="33"/>
      <c r="H433" s="33"/>
      <c r="I433" s="97"/>
      <c r="J433" s="33"/>
      <c r="K433" s="33"/>
      <c r="L433" s="34"/>
      <c r="M433" s="222"/>
      <c r="N433" s="223"/>
      <c r="O433" s="59"/>
      <c r="P433" s="59"/>
      <c r="Q433" s="59"/>
      <c r="R433" s="59"/>
      <c r="S433" s="59"/>
      <c r="T433" s="60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T433" s="18" t="s">
        <v>711</v>
      </c>
      <c r="AU433" s="18" t="s">
        <v>88</v>
      </c>
    </row>
    <row r="434" spans="1:65" s="14" customFormat="1" ht="10.199999999999999">
      <c r="B434" s="183"/>
      <c r="D434" s="176" t="s">
        <v>161</v>
      </c>
      <c r="F434" s="185" t="s">
        <v>713</v>
      </c>
      <c r="H434" s="186">
        <v>4.3999999999999997E-2</v>
      </c>
      <c r="I434" s="187"/>
      <c r="L434" s="183"/>
      <c r="M434" s="188"/>
      <c r="N434" s="189"/>
      <c r="O434" s="189"/>
      <c r="P434" s="189"/>
      <c r="Q434" s="189"/>
      <c r="R434" s="189"/>
      <c r="S434" s="189"/>
      <c r="T434" s="190"/>
      <c r="AT434" s="184" t="s">
        <v>161</v>
      </c>
      <c r="AU434" s="184" t="s">
        <v>88</v>
      </c>
      <c r="AV434" s="14" t="s">
        <v>88</v>
      </c>
      <c r="AW434" s="14" t="s">
        <v>3</v>
      </c>
      <c r="AX434" s="14" t="s">
        <v>86</v>
      </c>
      <c r="AY434" s="184" t="s">
        <v>153</v>
      </c>
    </row>
    <row r="435" spans="1:65" s="2" customFormat="1" ht="24" customHeight="1">
      <c r="A435" s="33"/>
      <c r="B435" s="161"/>
      <c r="C435" s="162" t="s">
        <v>492</v>
      </c>
      <c r="D435" s="162" t="s">
        <v>155</v>
      </c>
      <c r="E435" s="163" t="s">
        <v>274</v>
      </c>
      <c r="F435" s="164" t="s">
        <v>714</v>
      </c>
      <c r="G435" s="165" t="s">
        <v>235</v>
      </c>
      <c r="H435" s="166">
        <v>8.7889999999999997</v>
      </c>
      <c r="I435" s="167"/>
      <c r="J435" s="168">
        <f>ROUND(I435*H435,2)</f>
        <v>0</v>
      </c>
      <c r="K435" s="164" t="s">
        <v>254</v>
      </c>
      <c r="L435" s="34"/>
      <c r="M435" s="169" t="s">
        <v>1</v>
      </c>
      <c r="N435" s="170" t="s">
        <v>43</v>
      </c>
      <c r="O435" s="59"/>
      <c r="P435" s="171">
        <f>O435*H435</f>
        <v>0</v>
      </c>
      <c r="Q435" s="171">
        <v>0</v>
      </c>
      <c r="R435" s="171">
        <f>Q435*H435</f>
        <v>0</v>
      </c>
      <c r="S435" s="171">
        <v>4.0000000000000001E-3</v>
      </c>
      <c r="T435" s="172">
        <f>S435*H435</f>
        <v>3.5156E-2</v>
      </c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R435" s="173" t="s">
        <v>239</v>
      </c>
      <c r="AT435" s="173" t="s">
        <v>155</v>
      </c>
      <c r="AU435" s="173" t="s">
        <v>88</v>
      </c>
      <c r="AY435" s="18" t="s">
        <v>153</v>
      </c>
      <c r="BE435" s="174">
        <f>IF(N435="základní",J435,0)</f>
        <v>0</v>
      </c>
      <c r="BF435" s="174">
        <f>IF(N435="snížená",J435,0)</f>
        <v>0</v>
      </c>
      <c r="BG435" s="174">
        <f>IF(N435="zákl. přenesená",J435,0)</f>
        <v>0</v>
      </c>
      <c r="BH435" s="174">
        <f>IF(N435="sníž. přenesená",J435,0)</f>
        <v>0</v>
      </c>
      <c r="BI435" s="174">
        <f>IF(N435="nulová",J435,0)</f>
        <v>0</v>
      </c>
      <c r="BJ435" s="18" t="s">
        <v>86</v>
      </c>
      <c r="BK435" s="174">
        <f>ROUND(I435*H435,2)</f>
        <v>0</v>
      </c>
      <c r="BL435" s="18" t="s">
        <v>239</v>
      </c>
      <c r="BM435" s="173" t="s">
        <v>715</v>
      </c>
    </row>
    <row r="436" spans="1:65" s="13" customFormat="1" ht="10.199999999999999">
      <c r="B436" s="175"/>
      <c r="D436" s="176" t="s">
        <v>161</v>
      </c>
      <c r="E436" s="177" t="s">
        <v>1</v>
      </c>
      <c r="F436" s="178" t="s">
        <v>630</v>
      </c>
      <c r="H436" s="177" t="s">
        <v>1</v>
      </c>
      <c r="I436" s="179"/>
      <c r="L436" s="175"/>
      <c r="M436" s="180"/>
      <c r="N436" s="181"/>
      <c r="O436" s="181"/>
      <c r="P436" s="181"/>
      <c r="Q436" s="181"/>
      <c r="R436" s="181"/>
      <c r="S436" s="181"/>
      <c r="T436" s="182"/>
      <c r="AT436" s="177" t="s">
        <v>161</v>
      </c>
      <c r="AU436" s="177" t="s">
        <v>88</v>
      </c>
      <c r="AV436" s="13" t="s">
        <v>86</v>
      </c>
      <c r="AW436" s="13" t="s">
        <v>34</v>
      </c>
      <c r="AX436" s="13" t="s">
        <v>78</v>
      </c>
      <c r="AY436" s="177" t="s">
        <v>153</v>
      </c>
    </row>
    <row r="437" spans="1:65" s="14" customFormat="1" ht="10.199999999999999">
      <c r="B437" s="183"/>
      <c r="D437" s="176" t="s">
        <v>161</v>
      </c>
      <c r="E437" s="184" t="s">
        <v>1</v>
      </c>
      <c r="F437" s="185" t="s">
        <v>706</v>
      </c>
      <c r="H437" s="186">
        <v>8.7889999999999997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161</v>
      </c>
      <c r="AU437" s="184" t="s">
        <v>88</v>
      </c>
      <c r="AV437" s="14" t="s">
        <v>88</v>
      </c>
      <c r="AW437" s="14" t="s">
        <v>34</v>
      </c>
      <c r="AX437" s="14" t="s">
        <v>78</v>
      </c>
      <c r="AY437" s="184" t="s">
        <v>153</v>
      </c>
    </row>
    <row r="438" spans="1:65" s="15" customFormat="1" ht="10.199999999999999">
      <c r="B438" s="191"/>
      <c r="D438" s="176" t="s">
        <v>161</v>
      </c>
      <c r="E438" s="192" t="s">
        <v>1</v>
      </c>
      <c r="F438" s="193" t="s">
        <v>165</v>
      </c>
      <c r="H438" s="194">
        <v>8.7889999999999997</v>
      </c>
      <c r="I438" s="195"/>
      <c r="L438" s="191"/>
      <c r="M438" s="196"/>
      <c r="N438" s="197"/>
      <c r="O438" s="197"/>
      <c r="P438" s="197"/>
      <c r="Q438" s="197"/>
      <c r="R438" s="197"/>
      <c r="S438" s="197"/>
      <c r="T438" s="198"/>
      <c r="AT438" s="192" t="s">
        <v>161</v>
      </c>
      <c r="AU438" s="192" t="s">
        <v>88</v>
      </c>
      <c r="AV438" s="15" t="s">
        <v>159</v>
      </c>
      <c r="AW438" s="15" t="s">
        <v>34</v>
      </c>
      <c r="AX438" s="15" t="s">
        <v>86</v>
      </c>
      <c r="AY438" s="192" t="s">
        <v>153</v>
      </c>
    </row>
    <row r="439" spans="1:65" s="2" customFormat="1" ht="24" customHeight="1">
      <c r="A439" s="33"/>
      <c r="B439" s="161"/>
      <c r="C439" s="162" t="s">
        <v>496</v>
      </c>
      <c r="D439" s="162" t="s">
        <v>155</v>
      </c>
      <c r="E439" s="163" t="s">
        <v>716</v>
      </c>
      <c r="F439" s="164" t="s">
        <v>717</v>
      </c>
      <c r="G439" s="165" t="s">
        <v>235</v>
      </c>
      <c r="H439" s="166">
        <v>8.7889999999999997</v>
      </c>
      <c r="I439" s="167"/>
      <c r="J439" s="168">
        <f>ROUND(I439*H439,2)</f>
        <v>0</v>
      </c>
      <c r="K439" s="164" t="s">
        <v>254</v>
      </c>
      <c r="L439" s="34"/>
      <c r="M439" s="169" t="s">
        <v>1</v>
      </c>
      <c r="N439" s="170" t="s">
        <v>43</v>
      </c>
      <c r="O439" s="59"/>
      <c r="P439" s="171">
        <f>O439*H439</f>
        <v>0</v>
      </c>
      <c r="Q439" s="171">
        <v>4.0000000000000002E-4</v>
      </c>
      <c r="R439" s="171">
        <f>Q439*H439</f>
        <v>3.5156000000000002E-3</v>
      </c>
      <c r="S439" s="171">
        <v>0</v>
      </c>
      <c r="T439" s="172">
        <f>S439*H439</f>
        <v>0</v>
      </c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R439" s="173" t="s">
        <v>239</v>
      </c>
      <c r="AT439" s="173" t="s">
        <v>155</v>
      </c>
      <c r="AU439" s="173" t="s">
        <v>88</v>
      </c>
      <c r="AY439" s="18" t="s">
        <v>153</v>
      </c>
      <c r="BE439" s="174">
        <f>IF(N439="základní",J439,0)</f>
        <v>0</v>
      </c>
      <c r="BF439" s="174">
        <f>IF(N439="snížená",J439,0)</f>
        <v>0</v>
      </c>
      <c r="BG439" s="174">
        <f>IF(N439="zákl. přenesená",J439,0)</f>
        <v>0</v>
      </c>
      <c r="BH439" s="174">
        <f>IF(N439="sníž. přenesená",J439,0)</f>
        <v>0</v>
      </c>
      <c r="BI439" s="174">
        <f>IF(N439="nulová",J439,0)</f>
        <v>0</v>
      </c>
      <c r="BJ439" s="18" t="s">
        <v>86</v>
      </c>
      <c r="BK439" s="174">
        <f>ROUND(I439*H439,2)</f>
        <v>0</v>
      </c>
      <c r="BL439" s="18" t="s">
        <v>239</v>
      </c>
      <c r="BM439" s="173" t="s">
        <v>718</v>
      </c>
    </row>
    <row r="440" spans="1:65" s="13" customFormat="1" ht="10.199999999999999">
      <c r="B440" s="175"/>
      <c r="D440" s="176" t="s">
        <v>161</v>
      </c>
      <c r="E440" s="177" t="s">
        <v>1</v>
      </c>
      <c r="F440" s="178" t="s">
        <v>630</v>
      </c>
      <c r="H440" s="177" t="s">
        <v>1</v>
      </c>
      <c r="I440" s="179"/>
      <c r="L440" s="175"/>
      <c r="M440" s="180"/>
      <c r="N440" s="181"/>
      <c r="O440" s="181"/>
      <c r="P440" s="181"/>
      <c r="Q440" s="181"/>
      <c r="R440" s="181"/>
      <c r="S440" s="181"/>
      <c r="T440" s="182"/>
      <c r="AT440" s="177" t="s">
        <v>161</v>
      </c>
      <c r="AU440" s="177" t="s">
        <v>88</v>
      </c>
      <c r="AV440" s="13" t="s">
        <v>86</v>
      </c>
      <c r="AW440" s="13" t="s">
        <v>34</v>
      </c>
      <c r="AX440" s="13" t="s">
        <v>78</v>
      </c>
      <c r="AY440" s="177" t="s">
        <v>153</v>
      </c>
    </row>
    <row r="441" spans="1:65" s="14" customFormat="1" ht="10.199999999999999">
      <c r="B441" s="183"/>
      <c r="D441" s="176" t="s">
        <v>161</v>
      </c>
      <c r="E441" s="184" t="s">
        <v>1</v>
      </c>
      <c r="F441" s="185" t="s">
        <v>706</v>
      </c>
      <c r="H441" s="186">
        <v>8.7889999999999997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161</v>
      </c>
      <c r="AU441" s="184" t="s">
        <v>88</v>
      </c>
      <c r="AV441" s="14" t="s">
        <v>88</v>
      </c>
      <c r="AW441" s="14" t="s">
        <v>34</v>
      </c>
      <c r="AX441" s="14" t="s">
        <v>78</v>
      </c>
      <c r="AY441" s="184" t="s">
        <v>153</v>
      </c>
    </row>
    <row r="442" spans="1:65" s="15" customFormat="1" ht="10.199999999999999">
      <c r="B442" s="191"/>
      <c r="D442" s="176" t="s">
        <v>161</v>
      </c>
      <c r="E442" s="192" t="s">
        <v>1</v>
      </c>
      <c r="F442" s="193" t="s">
        <v>165</v>
      </c>
      <c r="H442" s="194">
        <v>8.7889999999999997</v>
      </c>
      <c r="I442" s="195"/>
      <c r="L442" s="191"/>
      <c r="M442" s="196"/>
      <c r="N442" s="197"/>
      <c r="O442" s="197"/>
      <c r="P442" s="197"/>
      <c r="Q442" s="197"/>
      <c r="R442" s="197"/>
      <c r="S442" s="197"/>
      <c r="T442" s="198"/>
      <c r="AT442" s="192" t="s">
        <v>161</v>
      </c>
      <c r="AU442" s="192" t="s">
        <v>88</v>
      </c>
      <c r="AV442" s="15" t="s">
        <v>159</v>
      </c>
      <c r="AW442" s="15" t="s">
        <v>34</v>
      </c>
      <c r="AX442" s="15" t="s">
        <v>86</v>
      </c>
      <c r="AY442" s="192" t="s">
        <v>153</v>
      </c>
    </row>
    <row r="443" spans="1:65" s="2" customFormat="1" ht="36" customHeight="1">
      <c r="A443" s="33"/>
      <c r="B443" s="161"/>
      <c r="C443" s="211" t="s">
        <v>502</v>
      </c>
      <c r="D443" s="211" t="s">
        <v>707</v>
      </c>
      <c r="E443" s="212" t="s">
        <v>719</v>
      </c>
      <c r="F443" s="213" t="s">
        <v>720</v>
      </c>
      <c r="G443" s="214" t="s">
        <v>235</v>
      </c>
      <c r="H443" s="215">
        <v>10.106999999999999</v>
      </c>
      <c r="I443" s="216"/>
      <c r="J443" s="217">
        <f>ROUND(I443*H443,2)</f>
        <v>0</v>
      </c>
      <c r="K443" s="213" t="s">
        <v>254</v>
      </c>
      <c r="L443" s="218"/>
      <c r="M443" s="219" t="s">
        <v>1</v>
      </c>
      <c r="N443" s="220" t="s">
        <v>43</v>
      </c>
      <c r="O443" s="59"/>
      <c r="P443" s="171">
        <f>O443*H443</f>
        <v>0</v>
      </c>
      <c r="Q443" s="171">
        <v>1E-3</v>
      </c>
      <c r="R443" s="171">
        <f>Q443*H443</f>
        <v>1.0107E-2</v>
      </c>
      <c r="S443" s="171">
        <v>0</v>
      </c>
      <c r="T443" s="172">
        <f>S443*H443</f>
        <v>0</v>
      </c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R443" s="173" t="s">
        <v>467</v>
      </c>
      <c r="AT443" s="173" t="s">
        <v>707</v>
      </c>
      <c r="AU443" s="173" t="s">
        <v>88</v>
      </c>
      <c r="AY443" s="18" t="s">
        <v>153</v>
      </c>
      <c r="BE443" s="174">
        <f>IF(N443="základní",J443,0)</f>
        <v>0</v>
      </c>
      <c r="BF443" s="174">
        <f>IF(N443="snížená",J443,0)</f>
        <v>0</v>
      </c>
      <c r="BG443" s="174">
        <f>IF(N443="zákl. přenesená",J443,0)</f>
        <v>0</v>
      </c>
      <c r="BH443" s="174">
        <f>IF(N443="sníž. přenesená",J443,0)</f>
        <v>0</v>
      </c>
      <c r="BI443" s="174">
        <f>IF(N443="nulová",J443,0)</f>
        <v>0</v>
      </c>
      <c r="BJ443" s="18" t="s">
        <v>86</v>
      </c>
      <c r="BK443" s="174">
        <f>ROUND(I443*H443,2)</f>
        <v>0</v>
      </c>
      <c r="BL443" s="18" t="s">
        <v>239</v>
      </c>
      <c r="BM443" s="173" t="s">
        <v>721</v>
      </c>
    </row>
    <row r="444" spans="1:65" s="14" customFormat="1" ht="10.199999999999999">
      <c r="B444" s="183"/>
      <c r="D444" s="176" t="s">
        <v>161</v>
      </c>
      <c r="F444" s="185" t="s">
        <v>722</v>
      </c>
      <c r="H444" s="186">
        <v>10.106999999999999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161</v>
      </c>
      <c r="AU444" s="184" t="s">
        <v>88</v>
      </c>
      <c r="AV444" s="14" t="s">
        <v>88</v>
      </c>
      <c r="AW444" s="14" t="s">
        <v>3</v>
      </c>
      <c r="AX444" s="14" t="s">
        <v>86</v>
      </c>
      <c r="AY444" s="184" t="s">
        <v>153</v>
      </c>
    </row>
    <row r="445" spans="1:65" s="2" customFormat="1" ht="48" customHeight="1">
      <c r="A445" s="33"/>
      <c r="B445" s="161"/>
      <c r="C445" s="162" t="s">
        <v>507</v>
      </c>
      <c r="D445" s="162" t="s">
        <v>155</v>
      </c>
      <c r="E445" s="163" t="s">
        <v>723</v>
      </c>
      <c r="F445" s="164" t="s">
        <v>724</v>
      </c>
      <c r="G445" s="165" t="s">
        <v>470</v>
      </c>
      <c r="H445" s="210"/>
      <c r="I445" s="167"/>
      <c r="J445" s="168">
        <f>ROUND(I445*H445,2)</f>
        <v>0</v>
      </c>
      <c r="K445" s="164" t="s">
        <v>254</v>
      </c>
      <c r="L445" s="34"/>
      <c r="M445" s="169" t="s">
        <v>1</v>
      </c>
      <c r="N445" s="170" t="s">
        <v>43</v>
      </c>
      <c r="O445" s="59"/>
      <c r="P445" s="171">
        <f>O445*H445</f>
        <v>0</v>
      </c>
      <c r="Q445" s="171">
        <v>0</v>
      </c>
      <c r="R445" s="171">
        <f>Q445*H445</f>
        <v>0</v>
      </c>
      <c r="S445" s="171">
        <v>0</v>
      </c>
      <c r="T445" s="172">
        <f>S445*H445</f>
        <v>0</v>
      </c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R445" s="173" t="s">
        <v>239</v>
      </c>
      <c r="AT445" s="173" t="s">
        <v>155</v>
      </c>
      <c r="AU445" s="173" t="s">
        <v>88</v>
      </c>
      <c r="AY445" s="18" t="s">
        <v>153</v>
      </c>
      <c r="BE445" s="174">
        <f>IF(N445="základní",J445,0)</f>
        <v>0</v>
      </c>
      <c r="BF445" s="174">
        <f>IF(N445="snížená",J445,0)</f>
        <v>0</v>
      </c>
      <c r="BG445" s="174">
        <f>IF(N445="zákl. přenesená",J445,0)</f>
        <v>0</v>
      </c>
      <c r="BH445" s="174">
        <f>IF(N445="sníž. přenesená",J445,0)</f>
        <v>0</v>
      </c>
      <c r="BI445" s="174">
        <f>IF(N445="nulová",J445,0)</f>
        <v>0</v>
      </c>
      <c r="BJ445" s="18" t="s">
        <v>86</v>
      </c>
      <c r="BK445" s="174">
        <f>ROUND(I445*H445,2)</f>
        <v>0</v>
      </c>
      <c r="BL445" s="18" t="s">
        <v>239</v>
      </c>
      <c r="BM445" s="173" t="s">
        <v>725</v>
      </c>
    </row>
    <row r="446" spans="1:65" s="12" customFormat="1" ht="22.8" customHeight="1">
      <c r="B446" s="148"/>
      <c r="D446" s="149" t="s">
        <v>77</v>
      </c>
      <c r="E446" s="159" t="s">
        <v>726</v>
      </c>
      <c r="F446" s="159" t="s">
        <v>727</v>
      </c>
      <c r="I446" s="151"/>
      <c r="J446" s="160">
        <f>BK446</f>
        <v>0</v>
      </c>
      <c r="L446" s="148"/>
      <c r="M446" s="153"/>
      <c r="N446" s="154"/>
      <c r="O446" s="154"/>
      <c r="P446" s="155">
        <f>SUM(P447:P464)</f>
        <v>0</v>
      </c>
      <c r="Q446" s="154"/>
      <c r="R446" s="155">
        <f>SUM(R447:R464)</f>
        <v>1.9296823000000001</v>
      </c>
      <c r="S446" s="154"/>
      <c r="T446" s="156">
        <f>SUM(T447:T464)</f>
        <v>0.25516749999999999</v>
      </c>
      <c r="AR446" s="149" t="s">
        <v>88</v>
      </c>
      <c r="AT446" s="157" t="s">
        <v>77</v>
      </c>
      <c r="AU446" s="157" t="s">
        <v>86</v>
      </c>
      <c r="AY446" s="149" t="s">
        <v>153</v>
      </c>
      <c r="BK446" s="158">
        <f>SUM(BK447:BK464)</f>
        <v>0</v>
      </c>
    </row>
    <row r="447" spans="1:65" s="2" customFormat="1" ht="48" customHeight="1">
      <c r="A447" s="33"/>
      <c r="B447" s="161"/>
      <c r="C447" s="162" t="s">
        <v>511</v>
      </c>
      <c r="D447" s="162" t="s">
        <v>155</v>
      </c>
      <c r="E447" s="163" t="s">
        <v>728</v>
      </c>
      <c r="F447" s="164" t="s">
        <v>729</v>
      </c>
      <c r="G447" s="165" t="s">
        <v>235</v>
      </c>
      <c r="H447" s="166">
        <v>145.81</v>
      </c>
      <c r="I447" s="167"/>
      <c r="J447" s="168">
        <f>ROUND(I447*H447,2)</f>
        <v>0</v>
      </c>
      <c r="K447" s="164" t="s">
        <v>254</v>
      </c>
      <c r="L447" s="34"/>
      <c r="M447" s="169" t="s">
        <v>1</v>
      </c>
      <c r="N447" s="170" t="s">
        <v>43</v>
      </c>
      <c r="O447" s="59"/>
      <c r="P447" s="171">
        <f>O447*H447</f>
        <v>0</v>
      </c>
      <c r="Q447" s="171">
        <v>0</v>
      </c>
      <c r="R447" s="171">
        <f>Q447*H447</f>
        <v>0</v>
      </c>
      <c r="S447" s="171">
        <v>1.75E-3</v>
      </c>
      <c r="T447" s="172">
        <f>S447*H447</f>
        <v>0.25516749999999999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R447" s="173" t="s">
        <v>239</v>
      </c>
      <c r="AT447" s="173" t="s">
        <v>155</v>
      </c>
      <c r="AU447" s="173" t="s">
        <v>88</v>
      </c>
      <c r="AY447" s="18" t="s">
        <v>153</v>
      </c>
      <c r="BE447" s="174">
        <f>IF(N447="základní",J447,0)</f>
        <v>0</v>
      </c>
      <c r="BF447" s="174">
        <f>IF(N447="snížená",J447,0)</f>
        <v>0</v>
      </c>
      <c r="BG447" s="174">
        <f>IF(N447="zákl. přenesená",J447,0)</f>
        <v>0</v>
      </c>
      <c r="BH447" s="174">
        <f>IF(N447="sníž. přenesená",J447,0)</f>
        <v>0</v>
      </c>
      <c r="BI447" s="174">
        <f>IF(N447="nulová",J447,0)</f>
        <v>0</v>
      </c>
      <c r="BJ447" s="18" t="s">
        <v>86</v>
      </c>
      <c r="BK447" s="174">
        <f>ROUND(I447*H447,2)</f>
        <v>0</v>
      </c>
      <c r="BL447" s="18" t="s">
        <v>239</v>
      </c>
      <c r="BM447" s="173" t="s">
        <v>730</v>
      </c>
    </row>
    <row r="448" spans="1:65" s="13" customFormat="1" ht="10.199999999999999">
      <c r="B448" s="175"/>
      <c r="D448" s="176" t="s">
        <v>161</v>
      </c>
      <c r="E448" s="177" t="s">
        <v>1</v>
      </c>
      <c r="F448" s="178" t="s">
        <v>731</v>
      </c>
      <c r="H448" s="177" t="s">
        <v>1</v>
      </c>
      <c r="I448" s="179"/>
      <c r="L448" s="175"/>
      <c r="M448" s="180"/>
      <c r="N448" s="181"/>
      <c r="O448" s="181"/>
      <c r="P448" s="181"/>
      <c r="Q448" s="181"/>
      <c r="R448" s="181"/>
      <c r="S448" s="181"/>
      <c r="T448" s="182"/>
      <c r="AT448" s="177" t="s">
        <v>161</v>
      </c>
      <c r="AU448" s="177" t="s">
        <v>88</v>
      </c>
      <c r="AV448" s="13" t="s">
        <v>86</v>
      </c>
      <c r="AW448" s="13" t="s">
        <v>34</v>
      </c>
      <c r="AX448" s="13" t="s">
        <v>78</v>
      </c>
      <c r="AY448" s="177" t="s">
        <v>153</v>
      </c>
    </row>
    <row r="449" spans="1:65" s="14" customFormat="1" ht="10.199999999999999">
      <c r="B449" s="183"/>
      <c r="D449" s="176" t="s">
        <v>161</v>
      </c>
      <c r="E449" s="184" t="s">
        <v>1</v>
      </c>
      <c r="F449" s="185" t="s">
        <v>732</v>
      </c>
      <c r="H449" s="186">
        <v>145.81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161</v>
      </c>
      <c r="AU449" s="184" t="s">
        <v>88</v>
      </c>
      <c r="AV449" s="14" t="s">
        <v>88</v>
      </c>
      <c r="AW449" s="14" t="s">
        <v>34</v>
      </c>
      <c r="AX449" s="14" t="s">
        <v>78</v>
      </c>
      <c r="AY449" s="184" t="s">
        <v>153</v>
      </c>
    </row>
    <row r="450" spans="1:65" s="15" customFormat="1" ht="10.199999999999999">
      <c r="B450" s="191"/>
      <c r="D450" s="176" t="s">
        <v>161</v>
      </c>
      <c r="E450" s="192" t="s">
        <v>1</v>
      </c>
      <c r="F450" s="193" t="s">
        <v>165</v>
      </c>
      <c r="H450" s="194">
        <v>145.81</v>
      </c>
      <c r="I450" s="195"/>
      <c r="L450" s="191"/>
      <c r="M450" s="196"/>
      <c r="N450" s="197"/>
      <c r="O450" s="197"/>
      <c r="P450" s="197"/>
      <c r="Q450" s="197"/>
      <c r="R450" s="197"/>
      <c r="S450" s="197"/>
      <c r="T450" s="198"/>
      <c r="AT450" s="192" t="s">
        <v>161</v>
      </c>
      <c r="AU450" s="192" t="s">
        <v>88</v>
      </c>
      <c r="AV450" s="15" t="s">
        <v>159</v>
      </c>
      <c r="AW450" s="15" t="s">
        <v>34</v>
      </c>
      <c r="AX450" s="15" t="s">
        <v>86</v>
      </c>
      <c r="AY450" s="192" t="s">
        <v>153</v>
      </c>
    </row>
    <row r="451" spans="1:65" s="2" customFormat="1" ht="36" customHeight="1">
      <c r="A451" s="33"/>
      <c r="B451" s="161"/>
      <c r="C451" s="162" t="s">
        <v>517</v>
      </c>
      <c r="D451" s="162" t="s">
        <v>155</v>
      </c>
      <c r="E451" s="163" t="s">
        <v>733</v>
      </c>
      <c r="F451" s="164" t="s">
        <v>734</v>
      </c>
      <c r="G451" s="165" t="s">
        <v>235</v>
      </c>
      <c r="H451" s="166">
        <v>415.79</v>
      </c>
      <c r="I451" s="167"/>
      <c r="J451" s="168">
        <f>ROUND(I451*H451,2)</f>
        <v>0</v>
      </c>
      <c r="K451" s="164" t="s">
        <v>254</v>
      </c>
      <c r="L451" s="34"/>
      <c r="M451" s="169" t="s">
        <v>1</v>
      </c>
      <c r="N451" s="170" t="s">
        <v>43</v>
      </c>
      <c r="O451" s="59"/>
      <c r="P451" s="171">
        <f>O451*H451</f>
        <v>0</v>
      </c>
      <c r="Q451" s="171">
        <v>0</v>
      </c>
      <c r="R451" s="171">
        <f>Q451*H451</f>
        <v>0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239</v>
      </c>
      <c r="AT451" s="173" t="s">
        <v>155</v>
      </c>
      <c r="AU451" s="173" t="s">
        <v>88</v>
      </c>
      <c r="AY451" s="18" t="s">
        <v>153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86</v>
      </c>
      <c r="BK451" s="174">
        <f>ROUND(I451*H451,2)</f>
        <v>0</v>
      </c>
      <c r="BL451" s="18" t="s">
        <v>239</v>
      </c>
      <c r="BM451" s="173" t="s">
        <v>735</v>
      </c>
    </row>
    <row r="452" spans="1:65" s="2" customFormat="1" ht="24" customHeight="1">
      <c r="A452" s="33"/>
      <c r="B452" s="161"/>
      <c r="C452" s="211" t="s">
        <v>521</v>
      </c>
      <c r="D452" s="211" t="s">
        <v>707</v>
      </c>
      <c r="E452" s="212" t="s">
        <v>736</v>
      </c>
      <c r="F452" s="213" t="s">
        <v>737</v>
      </c>
      <c r="G452" s="214" t="s">
        <v>235</v>
      </c>
      <c r="H452" s="215">
        <v>212.053</v>
      </c>
      <c r="I452" s="216"/>
      <c r="J452" s="217">
        <f>ROUND(I452*H452,2)</f>
        <v>0</v>
      </c>
      <c r="K452" s="213" t="s">
        <v>254</v>
      </c>
      <c r="L452" s="218"/>
      <c r="M452" s="219" t="s">
        <v>1</v>
      </c>
      <c r="N452" s="220" t="s">
        <v>43</v>
      </c>
      <c r="O452" s="59"/>
      <c r="P452" s="171">
        <f>O452*H452</f>
        <v>0</v>
      </c>
      <c r="Q452" s="171">
        <v>5.5999999999999999E-3</v>
      </c>
      <c r="R452" s="171">
        <f>Q452*H452</f>
        <v>1.1874967999999999</v>
      </c>
      <c r="S452" s="171">
        <v>0</v>
      </c>
      <c r="T452" s="172">
        <f>S452*H452</f>
        <v>0</v>
      </c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R452" s="173" t="s">
        <v>467</v>
      </c>
      <c r="AT452" s="173" t="s">
        <v>707</v>
      </c>
      <c r="AU452" s="173" t="s">
        <v>88</v>
      </c>
      <c r="AY452" s="18" t="s">
        <v>153</v>
      </c>
      <c r="BE452" s="174">
        <f>IF(N452="základní",J452,0)</f>
        <v>0</v>
      </c>
      <c r="BF452" s="174">
        <f>IF(N452="snížená",J452,0)</f>
        <v>0</v>
      </c>
      <c r="BG452" s="174">
        <f>IF(N452="zákl. přenesená",J452,0)</f>
        <v>0</v>
      </c>
      <c r="BH452" s="174">
        <f>IF(N452="sníž. přenesená",J452,0)</f>
        <v>0</v>
      </c>
      <c r="BI452" s="174">
        <f>IF(N452="nulová",J452,0)</f>
        <v>0</v>
      </c>
      <c r="BJ452" s="18" t="s">
        <v>86</v>
      </c>
      <c r="BK452" s="174">
        <f>ROUND(I452*H452,2)</f>
        <v>0</v>
      </c>
      <c r="BL452" s="18" t="s">
        <v>239</v>
      </c>
      <c r="BM452" s="173" t="s">
        <v>738</v>
      </c>
    </row>
    <row r="453" spans="1:65" s="13" customFormat="1" ht="10.199999999999999">
      <c r="B453" s="175"/>
      <c r="D453" s="176" t="s">
        <v>161</v>
      </c>
      <c r="E453" s="177" t="s">
        <v>1</v>
      </c>
      <c r="F453" s="178" t="s">
        <v>739</v>
      </c>
      <c r="H453" s="177" t="s">
        <v>1</v>
      </c>
      <c r="I453" s="179"/>
      <c r="L453" s="175"/>
      <c r="M453" s="180"/>
      <c r="N453" s="181"/>
      <c r="O453" s="181"/>
      <c r="P453" s="181"/>
      <c r="Q453" s="181"/>
      <c r="R453" s="181"/>
      <c r="S453" s="181"/>
      <c r="T453" s="182"/>
      <c r="AT453" s="177" t="s">
        <v>161</v>
      </c>
      <c r="AU453" s="177" t="s">
        <v>88</v>
      </c>
      <c r="AV453" s="13" t="s">
        <v>86</v>
      </c>
      <c r="AW453" s="13" t="s">
        <v>34</v>
      </c>
      <c r="AX453" s="13" t="s">
        <v>78</v>
      </c>
      <c r="AY453" s="177" t="s">
        <v>153</v>
      </c>
    </row>
    <row r="454" spans="1:65" s="14" customFormat="1" ht="10.199999999999999">
      <c r="B454" s="183"/>
      <c r="D454" s="176" t="s">
        <v>161</v>
      </c>
      <c r="E454" s="184" t="s">
        <v>1</v>
      </c>
      <c r="F454" s="185" t="s">
        <v>740</v>
      </c>
      <c r="H454" s="186">
        <v>225.17500000000001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161</v>
      </c>
      <c r="AU454" s="184" t="s">
        <v>88</v>
      </c>
      <c r="AV454" s="14" t="s">
        <v>88</v>
      </c>
      <c r="AW454" s="14" t="s">
        <v>34</v>
      </c>
      <c r="AX454" s="14" t="s">
        <v>78</v>
      </c>
      <c r="AY454" s="184" t="s">
        <v>153</v>
      </c>
    </row>
    <row r="455" spans="1:65" s="14" customFormat="1" ht="10.199999999999999">
      <c r="B455" s="183"/>
      <c r="D455" s="176" t="s">
        <v>161</v>
      </c>
      <c r="E455" s="184" t="s">
        <v>1</v>
      </c>
      <c r="F455" s="185" t="s">
        <v>741</v>
      </c>
      <c r="H455" s="186">
        <v>-17.28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161</v>
      </c>
      <c r="AU455" s="184" t="s">
        <v>88</v>
      </c>
      <c r="AV455" s="14" t="s">
        <v>88</v>
      </c>
      <c r="AW455" s="14" t="s">
        <v>34</v>
      </c>
      <c r="AX455" s="14" t="s">
        <v>78</v>
      </c>
      <c r="AY455" s="184" t="s">
        <v>153</v>
      </c>
    </row>
    <row r="456" spans="1:65" s="15" customFormat="1" ht="10.199999999999999">
      <c r="B456" s="191"/>
      <c r="D456" s="176" t="s">
        <v>161</v>
      </c>
      <c r="E456" s="192" t="s">
        <v>1</v>
      </c>
      <c r="F456" s="193" t="s">
        <v>165</v>
      </c>
      <c r="H456" s="194">
        <v>207.89500000000001</v>
      </c>
      <c r="I456" s="195"/>
      <c r="L456" s="191"/>
      <c r="M456" s="196"/>
      <c r="N456" s="197"/>
      <c r="O456" s="197"/>
      <c r="P456" s="197"/>
      <c r="Q456" s="197"/>
      <c r="R456" s="197"/>
      <c r="S456" s="197"/>
      <c r="T456" s="198"/>
      <c r="AT456" s="192" t="s">
        <v>161</v>
      </c>
      <c r="AU456" s="192" t="s">
        <v>88</v>
      </c>
      <c r="AV456" s="15" t="s">
        <v>159</v>
      </c>
      <c r="AW456" s="15" t="s">
        <v>34</v>
      </c>
      <c r="AX456" s="15" t="s">
        <v>86</v>
      </c>
      <c r="AY456" s="192" t="s">
        <v>153</v>
      </c>
    </row>
    <row r="457" spans="1:65" s="14" customFormat="1" ht="10.199999999999999">
      <c r="B457" s="183"/>
      <c r="D457" s="176" t="s">
        <v>161</v>
      </c>
      <c r="F457" s="185" t="s">
        <v>742</v>
      </c>
      <c r="H457" s="186">
        <v>212.053</v>
      </c>
      <c r="I457" s="187"/>
      <c r="L457" s="183"/>
      <c r="M457" s="188"/>
      <c r="N457" s="189"/>
      <c r="O457" s="189"/>
      <c r="P457" s="189"/>
      <c r="Q457" s="189"/>
      <c r="R457" s="189"/>
      <c r="S457" s="189"/>
      <c r="T457" s="190"/>
      <c r="AT457" s="184" t="s">
        <v>161</v>
      </c>
      <c r="AU457" s="184" t="s">
        <v>88</v>
      </c>
      <c r="AV457" s="14" t="s">
        <v>88</v>
      </c>
      <c r="AW457" s="14" t="s">
        <v>3</v>
      </c>
      <c r="AX457" s="14" t="s">
        <v>86</v>
      </c>
      <c r="AY457" s="184" t="s">
        <v>153</v>
      </c>
    </row>
    <row r="458" spans="1:65" s="2" customFormat="1" ht="24" customHeight="1">
      <c r="A458" s="33"/>
      <c r="B458" s="161"/>
      <c r="C458" s="211" t="s">
        <v>743</v>
      </c>
      <c r="D458" s="211" t="s">
        <v>707</v>
      </c>
      <c r="E458" s="212" t="s">
        <v>744</v>
      </c>
      <c r="F458" s="213" t="s">
        <v>745</v>
      </c>
      <c r="G458" s="214" t="s">
        <v>235</v>
      </c>
      <c r="H458" s="215">
        <v>212.053</v>
      </c>
      <c r="I458" s="216"/>
      <c r="J458" s="217">
        <f>ROUND(I458*H458,2)</f>
        <v>0</v>
      </c>
      <c r="K458" s="213" t="s">
        <v>254</v>
      </c>
      <c r="L458" s="218"/>
      <c r="M458" s="219" t="s">
        <v>1</v>
      </c>
      <c r="N458" s="220" t="s">
        <v>43</v>
      </c>
      <c r="O458" s="59"/>
      <c r="P458" s="171">
        <f>O458*H458</f>
        <v>0</v>
      </c>
      <c r="Q458" s="171">
        <v>3.5000000000000001E-3</v>
      </c>
      <c r="R458" s="171">
        <f>Q458*H458</f>
        <v>0.74218550000000005</v>
      </c>
      <c r="S458" s="171">
        <v>0</v>
      </c>
      <c r="T458" s="172">
        <f>S458*H458</f>
        <v>0</v>
      </c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R458" s="173" t="s">
        <v>467</v>
      </c>
      <c r="AT458" s="173" t="s">
        <v>707</v>
      </c>
      <c r="AU458" s="173" t="s">
        <v>88</v>
      </c>
      <c r="AY458" s="18" t="s">
        <v>153</v>
      </c>
      <c r="BE458" s="174">
        <f>IF(N458="základní",J458,0)</f>
        <v>0</v>
      </c>
      <c r="BF458" s="174">
        <f>IF(N458="snížená",J458,0)</f>
        <v>0</v>
      </c>
      <c r="BG458" s="174">
        <f>IF(N458="zákl. přenesená",J458,0)</f>
        <v>0</v>
      </c>
      <c r="BH458" s="174">
        <f>IF(N458="sníž. přenesená",J458,0)</f>
        <v>0</v>
      </c>
      <c r="BI458" s="174">
        <f>IF(N458="nulová",J458,0)</f>
        <v>0</v>
      </c>
      <c r="BJ458" s="18" t="s">
        <v>86</v>
      </c>
      <c r="BK458" s="174">
        <f>ROUND(I458*H458,2)</f>
        <v>0</v>
      </c>
      <c r="BL458" s="18" t="s">
        <v>239</v>
      </c>
      <c r="BM458" s="173" t="s">
        <v>746</v>
      </c>
    </row>
    <row r="459" spans="1:65" s="13" customFormat="1" ht="10.199999999999999">
      <c r="B459" s="175"/>
      <c r="D459" s="176" t="s">
        <v>161</v>
      </c>
      <c r="E459" s="177" t="s">
        <v>1</v>
      </c>
      <c r="F459" s="178" t="s">
        <v>739</v>
      </c>
      <c r="H459" s="177" t="s">
        <v>1</v>
      </c>
      <c r="I459" s="179"/>
      <c r="L459" s="175"/>
      <c r="M459" s="180"/>
      <c r="N459" s="181"/>
      <c r="O459" s="181"/>
      <c r="P459" s="181"/>
      <c r="Q459" s="181"/>
      <c r="R459" s="181"/>
      <c r="S459" s="181"/>
      <c r="T459" s="182"/>
      <c r="AT459" s="177" t="s">
        <v>161</v>
      </c>
      <c r="AU459" s="177" t="s">
        <v>88</v>
      </c>
      <c r="AV459" s="13" t="s">
        <v>86</v>
      </c>
      <c r="AW459" s="13" t="s">
        <v>34</v>
      </c>
      <c r="AX459" s="13" t="s">
        <v>78</v>
      </c>
      <c r="AY459" s="177" t="s">
        <v>153</v>
      </c>
    </row>
    <row r="460" spans="1:65" s="14" customFormat="1" ht="10.199999999999999">
      <c r="B460" s="183"/>
      <c r="D460" s="176" t="s">
        <v>161</v>
      </c>
      <c r="E460" s="184" t="s">
        <v>1</v>
      </c>
      <c r="F460" s="185" t="s">
        <v>740</v>
      </c>
      <c r="H460" s="186">
        <v>225.17500000000001</v>
      </c>
      <c r="I460" s="187"/>
      <c r="L460" s="183"/>
      <c r="M460" s="188"/>
      <c r="N460" s="189"/>
      <c r="O460" s="189"/>
      <c r="P460" s="189"/>
      <c r="Q460" s="189"/>
      <c r="R460" s="189"/>
      <c r="S460" s="189"/>
      <c r="T460" s="190"/>
      <c r="AT460" s="184" t="s">
        <v>161</v>
      </c>
      <c r="AU460" s="184" t="s">
        <v>88</v>
      </c>
      <c r="AV460" s="14" t="s">
        <v>88</v>
      </c>
      <c r="AW460" s="14" t="s">
        <v>34</v>
      </c>
      <c r="AX460" s="14" t="s">
        <v>78</v>
      </c>
      <c r="AY460" s="184" t="s">
        <v>153</v>
      </c>
    </row>
    <row r="461" spans="1:65" s="14" customFormat="1" ht="10.199999999999999">
      <c r="B461" s="183"/>
      <c r="D461" s="176" t="s">
        <v>161</v>
      </c>
      <c r="E461" s="184" t="s">
        <v>1</v>
      </c>
      <c r="F461" s="185" t="s">
        <v>741</v>
      </c>
      <c r="H461" s="186">
        <v>-17.28</v>
      </c>
      <c r="I461" s="187"/>
      <c r="L461" s="183"/>
      <c r="M461" s="188"/>
      <c r="N461" s="189"/>
      <c r="O461" s="189"/>
      <c r="P461" s="189"/>
      <c r="Q461" s="189"/>
      <c r="R461" s="189"/>
      <c r="S461" s="189"/>
      <c r="T461" s="190"/>
      <c r="AT461" s="184" t="s">
        <v>161</v>
      </c>
      <c r="AU461" s="184" t="s">
        <v>88</v>
      </c>
      <c r="AV461" s="14" t="s">
        <v>88</v>
      </c>
      <c r="AW461" s="14" t="s">
        <v>34</v>
      </c>
      <c r="AX461" s="14" t="s">
        <v>78</v>
      </c>
      <c r="AY461" s="184" t="s">
        <v>153</v>
      </c>
    </row>
    <row r="462" spans="1:65" s="15" customFormat="1" ht="10.199999999999999">
      <c r="B462" s="191"/>
      <c r="D462" s="176" t="s">
        <v>161</v>
      </c>
      <c r="E462" s="192" t="s">
        <v>1</v>
      </c>
      <c r="F462" s="193" t="s">
        <v>165</v>
      </c>
      <c r="H462" s="194">
        <v>207.89500000000001</v>
      </c>
      <c r="I462" s="195"/>
      <c r="L462" s="191"/>
      <c r="M462" s="196"/>
      <c r="N462" s="197"/>
      <c r="O462" s="197"/>
      <c r="P462" s="197"/>
      <c r="Q462" s="197"/>
      <c r="R462" s="197"/>
      <c r="S462" s="197"/>
      <c r="T462" s="198"/>
      <c r="AT462" s="192" t="s">
        <v>161</v>
      </c>
      <c r="AU462" s="192" t="s">
        <v>88</v>
      </c>
      <c r="AV462" s="15" t="s">
        <v>159</v>
      </c>
      <c r="AW462" s="15" t="s">
        <v>34</v>
      </c>
      <c r="AX462" s="15" t="s">
        <v>86</v>
      </c>
      <c r="AY462" s="192" t="s">
        <v>153</v>
      </c>
    </row>
    <row r="463" spans="1:65" s="14" customFormat="1" ht="10.199999999999999">
      <c r="B463" s="183"/>
      <c r="D463" s="176" t="s">
        <v>161</v>
      </c>
      <c r="F463" s="185" t="s">
        <v>742</v>
      </c>
      <c r="H463" s="186">
        <v>212.053</v>
      </c>
      <c r="I463" s="187"/>
      <c r="L463" s="183"/>
      <c r="M463" s="188"/>
      <c r="N463" s="189"/>
      <c r="O463" s="189"/>
      <c r="P463" s="189"/>
      <c r="Q463" s="189"/>
      <c r="R463" s="189"/>
      <c r="S463" s="189"/>
      <c r="T463" s="190"/>
      <c r="AT463" s="184" t="s">
        <v>161</v>
      </c>
      <c r="AU463" s="184" t="s">
        <v>88</v>
      </c>
      <c r="AV463" s="14" t="s">
        <v>88</v>
      </c>
      <c r="AW463" s="14" t="s">
        <v>3</v>
      </c>
      <c r="AX463" s="14" t="s">
        <v>86</v>
      </c>
      <c r="AY463" s="184" t="s">
        <v>153</v>
      </c>
    </row>
    <row r="464" spans="1:65" s="2" customFormat="1" ht="36" customHeight="1">
      <c r="A464" s="33"/>
      <c r="B464" s="161"/>
      <c r="C464" s="162" t="s">
        <v>747</v>
      </c>
      <c r="D464" s="162" t="s">
        <v>155</v>
      </c>
      <c r="E464" s="163" t="s">
        <v>748</v>
      </c>
      <c r="F464" s="164" t="s">
        <v>749</v>
      </c>
      <c r="G464" s="165" t="s">
        <v>470</v>
      </c>
      <c r="H464" s="210"/>
      <c r="I464" s="167"/>
      <c r="J464" s="168">
        <f>ROUND(I464*H464,2)</f>
        <v>0</v>
      </c>
      <c r="K464" s="164" t="s">
        <v>254</v>
      </c>
      <c r="L464" s="34"/>
      <c r="M464" s="169" t="s">
        <v>1</v>
      </c>
      <c r="N464" s="170" t="s">
        <v>43</v>
      </c>
      <c r="O464" s="59"/>
      <c r="P464" s="171">
        <f>O464*H464</f>
        <v>0</v>
      </c>
      <c r="Q464" s="171">
        <v>0</v>
      </c>
      <c r="R464" s="171">
        <f>Q464*H464</f>
        <v>0</v>
      </c>
      <c r="S464" s="171">
        <v>0</v>
      </c>
      <c r="T464" s="172">
        <f>S464*H464</f>
        <v>0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R464" s="173" t="s">
        <v>239</v>
      </c>
      <c r="AT464" s="173" t="s">
        <v>155</v>
      </c>
      <c r="AU464" s="173" t="s">
        <v>88</v>
      </c>
      <c r="AY464" s="18" t="s">
        <v>153</v>
      </c>
      <c r="BE464" s="174">
        <f>IF(N464="základní",J464,0)</f>
        <v>0</v>
      </c>
      <c r="BF464" s="174">
        <f>IF(N464="snížená",J464,0)</f>
        <v>0</v>
      </c>
      <c r="BG464" s="174">
        <f>IF(N464="zákl. přenesená",J464,0)</f>
        <v>0</v>
      </c>
      <c r="BH464" s="174">
        <f>IF(N464="sníž. přenesená",J464,0)</f>
        <v>0</v>
      </c>
      <c r="BI464" s="174">
        <f>IF(N464="nulová",J464,0)</f>
        <v>0</v>
      </c>
      <c r="BJ464" s="18" t="s">
        <v>86</v>
      </c>
      <c r="BK464" s="174">
        <f>ROUND(I464*H464,2)</f>
        <v>0</v>
      </c>
      <c r="BL464" s="18" t="s">
        <v>239</v>
      </c>
      <c r="BM464" s="173" t="s">
        <v>750</v>
      </c>
    </row>
    <row r="465" spans="1:65" s="12" customFormat="1" ht="22.8" customHeight="1">
      <c r="B465" s="148"/>
      <c r="D465" s="149" t="s">
        <v>77</v>
      </c>
      <c r="E465" s="159" t="s">
        <v>277</v>
      </c>
      <c r="F465" s="159" t="s">
        <v>278</v>
      </c>
      <c r="I465" s="151"/>
      <c r="J465" s="160">
        <f>BK465</f>
        <v>0</v>
      </c>
      <c r="L465" s="148"/>
      <c r="M465" s="153"/>
      <c r="N465" s="154"/>
      <c r="O465" s="154"/>
      <c r="P465" s="155">
        <f>SUM(P466:P494)</f>
        <v>0</v>
      </c>
      <c r="Q465" s="154"/>
      <c r="R465" s="155">
        <f>SUM(R466:R494)</f>
        <v>2.9583458500000002</v>
      </c>
      <c r="S465" s="154"/>
      <c r="T465" s="156">
        <f>SUM(T466:T494)</f>
        <v>10.13743</v>
      </c>
      <c r="AR465" s="149" t="s">
        <v>88</v>
      </c>
      <c r="AT465" s="157" t="s">
        <v>77</v>
      </c>
      <c r="AU465" s="157" t="s">
        <v>86</v>
      </c>
      <c r="AY465" s="149" t="s">
        <v>153</v>
      </c>
      <c r="BK465" s="158">
        <f>SUM(BK466:BK494)</f>
        <v>0</v>
      </c>
    </row>
    <row r="466" spans="1:65" s="2" customFormat="1" ht="36" customHeight="1">
      <c r="A466" s="33"/>
      <c r="B466" s="161"/>
      <c r="C466" s="162" t="s">
        <v>751</v>
      </c>
      <c r="D466" s="162" t="s">
        <v>155</v>
      </c>
      <c r="E466" s="163" t="s">
        <v>463</v>
      </c>
      <c r="F466" s="164" t="s">
        <v>752</v>
      </c>
      <c r="G466" s="165" t="s">
        <v>235</v>
      </c>
      <c r="H466" s="166">
        <v>207.89500000000001</v>
      </c>
      <c r="I466" s="167"/>
      <c r="J466" s="168">
        <f>ROUND(I466*H466,2)</f>
        <v>0</v>
      </c>
      <c r="K466" s="164" t="s">
        <v>1</v>
      </c>
      <c r="L466" s="34"/>
      <c r="M466" s="169" t="s">
        <v>1</v>
      </c>
      <c r="N466" s="170" t="s">
        <v>43</v>
      </c>
      <c r="O466" s="59"/>
      <c r="P466" s="171">
        <f>O466*H466</f>
        <v>0</v>
      </c>
      <c r="Q466" s="171">
        <v>0</v>
      </c>
      <c r="R466" s="171">
        <f>Q466*H466</f>
        <v>0</v>
      </c>
      <c r="S466" s="171">
        <v>0</v>
      </c>
      <c r="T466" s="172">
        <f>S466*H466</f>
        <v>0</v>
      </c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R466" s="173" t="s">
        <v>239</v>
      </c>
      <c r="AT466" s="173" t="s">
        <v>155</v>
      </c>
      <c r="AU466" s="173" t="s">
        <v>88</v>
      </c>
      <c r="AY466" s="18" t="s">
        <v>153</v>
      </c>
      <c r="BE466" s="174">
        <f>IF(N466="základní",J466,0)</f>
        <v>0</v>
      </c>
      <c r="BF466" s="174">
        <f>IF(N466="snížená",J466,0)</f>
        <v>0</v>
      </c>
      <c r="BG466" s="174">
        <f>IF(N466="zákl. přenesená",J466,0)</f>
        <v>0</v>
      </c>
      <c r="BH466" s="174">
        <f>IF(N466="sníž. přenesená",J466,0)</f>
        <v>0</v>
      </c>
      <c r="BI466" s="174">
        <f>IF(N466="nulová",J466,0)</f>
        <v>0</v>
      </c>
      <c r="BJ466" s="18" t="s">
        <v>86</v>
      </c>
      <c r="BK466" s="174">
        <f>ROUND(I466*H466,2)</f>
        <v>0</v>
      </c>
      <c r="BL466" s="18" t="s">
        <v>239</v>
      </c>
      <c r="BM466" s="173" t="s">
        <v>753</v>
      </c>
    </row>
    <row r="467" spans="1:65" s="13" customFormat="1" ht="10.199999999999999">
      <c r="B467" s="175"/>
      <c r="D467" s="176" t="s">
        <v>161</v>
      </c>
      <c r="E467" s="177" t="s">
        <v>1</v>
      </c>
      <c r="F467" s="178" t="s">
        <v>739</v>
      </c>
      <c r="H467" s="177" t="s">
        <v>1</v>
      </c>
      <c r="I467" s="179"/>
      <c r="L467" s="175"/>
      <c r="M467" s="180"/>
      <c r="N467" s="181"/>
      <c r="O467" s="181"/>
      <c r="P467" s="181"/>
      <c r="Q467" s="181"/>
      <c r="R467" s="181"/>
      <c r="S467" s="181"/>
      <c r="T467" s="182"/>
      <c r="AT467" s="177" t="s">
        <v>161</v>
      </c>
      <c r="AU467" s="177" t="s">
        <v>88</v>
      </c>
      <c r="AV467" s="13" t="s">
        <v>86</v>
      </c>
      <c r="AW467" s="13" t="s">
        <v>34</v>
      </c>
      <c r="AX467" s="13" t="s">
        <v>78</v>
      </c>
      <c r="AY467" s="177" t="s">
        <v>153</v>
      </c>
    </row>
    <row r="468" spans="1:65" s="14" customFormat="1" ht="10.199999999999999">
      <c r="B468" s="183"/>
      <c r="D468" s="176" t="s">
        <v>161</v>
      </c>
      <c r="E468" s="184" t="s">
        <v>1</v>
      </c>
      <c r="F468" s="185" t="s">
        <v>740</v>
      </c>
      <c r="H468" s="186">
        <v>225.17500000000001</v>
      </c>
      <c r="I468" s="187"/>
      <c r="L468" s="183"/>
      <c r="M468" s="188"/>
      <c r="N468" s="189"/>
      <c r="O468" s="189"/>
      <c r="P468" s="189"/>
      <c r="Q468" s="189"/>
      <c r="R468" s="189"/>
      <c r="S468" s="189"/>
      <c r="T468" s="190"/>
      <c r="AT468" s="184" t="s">
        <v>161</v>
      </c>
      <c r="AU468" s="184" t="s">
        <v>88</v>
      </c>
      <c r="AV468" s="14" t="s">
        <v>88</v>
      </c>
      <c r="AW468" s="14" t="s">
        <v>34</v>
      </c>
      <c r="AX468" s="14" t="s">
        <v>78</v>
      </c>
      <c r="AY468" s="184" t="s">
        <v>153</v>
      </c>
    </row>
    <row r="469" spans="1:65" s="14" customFormat="1" ht="10.199999999999999">
      <c r="B469" s="183"/>
      <c r="D469" s="176" t="s">
        <v>161</v>
      </c>
      <c r="E469" s="184" t="s">
        <v>1</v>
      </c>
      <c r="F469" s="185" t="s">
        <v>741</v>
      </c>
      <c r="H469" s="186">
        <v>-17.28</v>
      </c>
      <c r="I469" s="187"/>
      <c r="L469" s="183"/>
      <c r="M469" s="188"/>
      <c r="N469" s="189"/>
      <c r="O469" s="189"/>
      <c r="P469" s="189"/>
      <c r="Q469" s="189"/>
      <c r="R469" s="189"/>
      <c r="S469" s="189"/>
      <c r="T469" s="190"/>
      <c r="AT469" s="184" t="s">
        <v>161</v>
      </c>
      <c r="AU469" s="184" t="s">
        <v>88</v>
      </c>
      <c r="AV469" s="14" t="s">
        <v>88</v>
      </c>
      <c r="AW469" s="14" t="s">
        <v>34</v>
      </c>
      <c r="AX469" s="14" t="s">
        <v>78</v>
      </c>
      <c r="AY469" s="184" t="s">
        <v>153</v>
      </c>
    </row>
    <row r="470" spans="1:65" s="15" customFormat="1" ht="10.199999999999999">
      <c r="B470" s="191"/>
      <c r="D470" s="176" t="s">
        <v>161</v>
      </c>
      <c r="E470" s="192" t="s">
        <v>1</v>
      </c>
      <c r="F470" s="193" t="s">
        <v>165</v>
      </c>
      <c r="H470" s="194">
        <v>207.89500000000001</v>
      </c>
      <c r="I470" s="195"/>
      <c r="L470" s="191"/>
      <c r="M470" s="196"/>
      <c r="N470" s="197"/>
      <c r="O470" s="197"/>
      <c r="P470" s="197"/>
      <c r="Q470" s="197"/>
      <c r="R470" s="197"/>
      <c r="S470" s="197"/>
      <c r="T470" s="198"/>
      <c r="AT470" s="192" t="s">
        <v>161</v>
      </c>
      <c r="AU470" s="192" t="s">
        <v>88</v>
      </c>
      <c r="AV470" s="15" t="s">
        <v>159</v>
      </c>
      <c r="AW470" s="15" t="s">
        <v>34</v>
      </c>
      <c r="AX470" s="15" t="s">
        <v>86</v>
      </c>
      <c r="AY470" s="192" t="s">
        <v>153</v>
      </c>
    </row>
    <row r="471" spans="1:65" s="2" customFormat="1" ht="36" customHeight="1">
      <c r="A471" s="33"/>
      <c r="B471" s="161"/>
      <c r="C471" s="162" t="s">
        <v>14</v>
      </c>
      <c r="D471" s="162" t="s">
        <v>155</v>
      </c>
      <c r="E471" s="163" t="s">
        <v>754</v>
      </c>
      <c r="F471" s="164" t="s">
        <v>755</v>
      </c>
      <c r="G471" s="165" t="s">
        <v>235</v>
      </c>
      <c r="H471" s="166">
        <v>215.69</v>
      </c>
      <c r="I471" s="167"/>
      <c r="J471" s="168">
        <f>ROUND(I471*H471,2)</f>
        <v>0</v>
      </c>
      <c r="K471" s="164" t="s">
        <v>254</v>
      </c>
      <c r="L471" s="34"/>
      <c r="M471" s="169" t="s">
        <v>1</v>
      </c>
      <c r="N471" s="170" t="s">
        <v>43</v>
      </c>
      <c r="O471" s="59"/>
      <c r="P471" s="171">
        <f>O471*H471</f>
        <v>0</v>
      </c>
      <c r="Q471" s="171">
        <v>0</v>
      </c>
      <c r="R471" s="171">
        <f>Q471*H471</f>
        <v>0</v>
      </c>
      <c r="S471" s="171">
        <v>3.2000000000000001E-2</v>
      </c>
      <c r="T471" s="172">
        <f>S471*H471</f>
        <v>6.9020799999999998</v>
      </c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R471" s="173" t="s">
        <v>239</v>
      </c>
      <c r="AT471" s="173" t="s">
        <v>155</v>
      </c>
      <c r="AU471" s="173" t="s">
        <v>88</v>
      </c>
      <c r="AY471" s="18" t="s">
        <v>153</v>
      </c>
      <c r="BE471" s="174">
        <f>IF(N471="základní",J471,0)</f>
        <v>0</v>
      </c>
      <c r="BF471" s="174">
        <f>IF(N471="snížená",J471,0)</f>
        <v>0</v>
      </c>
      <c r="BG471" s="174">
        <f>IF(N471="zákl. přenesená",J471,0)</f>
        <v>0</v>
      </c>
      <c r="BH471" s="174">
        <f>IF(N471="sníž. přenesená",J471,0)</f>
        <v>0</v>
      </c>
      <c r="BI471" s="174">
        <f>IF(N471="nulová",J471,0)</f>
        <v>0</v>
      </c>
      <c r="BJ471" s="18" t="s">
        <v>86</v>
      </c>
      <c r="BK471" s="174">
        <f>ROUND(I471*H471,2)</f>
        <v>0</v>
      </c>
      <c r="BL471" s="18" t="s">
        <v>239</v>
      </c>
      <c r="BM471" s="173" t="s">
        <v>756</v>
      </c>
    </row>
    <row r="472" spans="1:65" s="13" customFormat="1" ht="10.199999999999999">
      <c r="B472" s="175"/>
      <c r="D472" s="176" t="s">
        <v>161</v>
      </c>
      <c r="E472" s="177" t="s">
        <v>1</v>
      </c>
      <c r="F472" s="178" t="s">
        <v>731</v>
      </c>
      <c r="H472" s="177" t="s">
        <v>1</v>
      </c>
      <c r="I472" s="179"/>
      <c r="L472" s="175"/>
      <c r="M472" s="180"/>
      <c r="N472" s="181"/>
      <c r="O472" s="181"/>
      <c r="P472" s="181"/>
      <c r="Q472" s="181"/>
      <c r="R472" s="181"/>
      <c r="S472" s="181"/>
      <c r="T472" s="182"/>
      <c r="AT472" s="177" t="s">
        <v>161</v>
      </c>
      <c r="AU472" s="177" t="s">
        <v>88</v>
      </c>
      <c r="AV472" s="13" t="s">
        <v>86</v>
      </c>
      <c r="AW472" s="13" t="s">
        <v>34</v>
      </c>
      <c r="AX472" s="13" t="s">
        <v>78</v>
      </c>
      <c r="AY472" s="177" t="s">
        <v>153</v>
      </c>
    </row>
    <row r="473" spans="1:65" s="14" customFormat="1" ht="10.199999999999999">
      <c r="B473" s="183"/>
      <c r="D473" s="176" t="s">
        <v>161</v>
      </c>
      <c r="E473" s="184" t="s">
        <v>1</v>
      </c>
      <c r="F473" s="185" t="s">
        <v>732</v>
      </c>
      <c r="H473" s="186">
        <v>145.81</v>
      </c>
      <c r="I473" s="187"/>
      <c r="L473" s="183"/>
      <c r="M473" s="188"/>
      <c r="N473" s="189"/>
      <c r="O473" s="189"/>
      <c r="P473" s="189"/>
      <c r="Q473" s="189"/>
      <c r="R473" s="189"/>
      <c r="S473" s="189"/>
      <c r="T473" s="190"/>
      <c r="AT473" s="184" t="s">
        <v>161</v>
      </c>
      <c r="AU473" s="184" t="s">
        <v>88</v>
      </c>
      <c r="AV473" s="14" t="s">
        <v>88</v>
      </c>
      <c r="AW473" s="14" t="s">
        <v>34</v>
      </c>
      <c r="AX473" s="14" t="s">
        <v>78</v>
      </c>
      <c r="AY473" s="184" t="s">
        <v>153</v>
      </c>
    </row>
    <row r="474" spans="1:65" s="16" customFormat="1" ht="10.199999999999999">
      <c r="B474" s="202"/>
      <c r="D474" s="176" t="s">
        <v>161</v>
      </c>
      <c r="E474" s="203" t="s">
        <v>1</v>
      </c>
      <c r="F474" s="204" t="s">
        <v>321</v>
      </c>
      <c r="H474" s="205">
        <v>145.81</v>
      </c>
      <c r="I474" s="206"/>
      <c r="L474" s="202"/>
      <c r="M474" s="207"/>
      <c r="N474" s="208"/>
      <c r="O474" s="208"/>
      <c r="P474" s="208"/>
      <c r="Q474" s="208"/>
      <c r="R474" s="208"/>
      <c r="S474" s="208"/>
      <c r="T474" s="209"/>
      <c r="AT474" s="203" t="s">
        <v>161</v>
      </c>
      <c r="AU474" s="203" t="s">
        <v>88</v>
      </c>
      <c r="AV474" s="16" t="s">
        <v>169</v>
      </c>
      <c r="AW474" s="16" t="s">
        <v>34</v>
      </c>
      <c r="AX474" s="16" t="s">
        <v>78</v>
      </c>
      <c r="AY474" s="203" t="s">
        <v>153</v>
      </c>
    </row>
    <row r="475" spans="1:65" s="13" customFormat="1" ht="10.199999999999999">
      <c r="B475" s="175"/>
      <c r="D475" s="176" t="s">
        <v>161</v>
      </c>
      <c r="E475" s="177" t="s">
        <v>1</v>
      </c>
      <c r="F475" s="178" t="s">
        <v>757</v>
      </c>
      <c r="H475" s="177" t="s">
        <v>1</v>
      </c>
      <c r="I475" s="179"/>
      <c r="L475" s="175"/>
      <c r="M475" s="180"/>
      <c r="N475" s="181"/>
      <c r="O475" s="181"/>
      <c r="P475" s="181"/>
      <c r="Q475" s="181"/>
      <c r="R475" s="181"/>
      <c r="S475" s="181"/>
      <c r="T475" s="182"/>
      <c r="AT475" s="177" t="s">
        <v>161</v>
      </c>
      <c r="AU475" s="177" t="s">
        <v>88</v>
      </c>
      <c r="AV475" s="13" t="s">
        <v>86</v>
      </c>
      <c r="AW475" s="13" t="s">
        <v>34</v>
      </c>
      <c r="AX475" s="13" t="s">
        <v>78</v>
      </c>
      <c r="AY475" s="177" t="s">
        <v>153</v>
      </c>
    </row>
    <row r="476" spans="1:65" s="14" customFormat="1" ht="10.199999999999999">
      <c r="B476" s="183"/>
      <c r="D476" s="176" t="s">
        <v>161</v>
      </c>
      <c r="E476" s="184" t="s">
        <v>1</v>
      </c>
      <c r="F476" s="185" t="s">
        <v>758</v>
      </c>
      <c r="H476" s="186">
        <v>31.93</v>
      </c>
      <c r="I476" s="187"/>
      <c r="L476" s="183"/>
      <c r="M476" s="188"/>
      <c r="N476" s="189"/>
      <c r="O476" s="189"/>
      <c r="P476" s="189"/>
      <c r="Q476" s="189"/>
      <c r="R476" s="189"/>
      <c r="S476" s="189"/>
      <c r="T476" s="190"/>
      <c r="AT476" s="184" t="s">
        <v>161</v>
      </c>
      <c r="AU476" s="184" t="s">
        <v>88</v>
      </c>
      <c r="AV476" s="14" t="s">
        <v>88</v>
      </c>
      <c r="AW476" s="14" t="s">
        <v>34</v>
      </c>
      <c r="AX476" s="14" t="s">
        <v>78</v>
      </c>
      <c r="AY476" s="184" t="s">
        <v>153</v>
      </c>
    </row>
    <row r="477" spans="1:65" s="14" customFormat="1" ht="10.199999999999999">
      <c r="B477" s="183"/>
      <c r="D477" s="176" t="s">
        <v>161</v>
      </c>
      <c r="E477" s="184" t="s">
        <v>1</v>
      </c>
      <c r="F477" s="185" t="s">
        <v>759</v>
      </c>
      <c r="H477" s="186">
        <v>37.950000000000003</v>
      </c>
      <c r="I477" s="187"/>
      <c r="L477" s="183"/>
      <c r="M477" s="188"/>
      <c r="N477" s="189"/>
      <c r="O477" s="189"/>
      <c r="P477" s="189"/>
      <c r="Q477" s="189"/>
      <c r="R477" s="189"/>
      <c r="S477" s="189"/>
      <c r="T477" s="190"/>
      <c r="AT477" s="184" t="s">
        <v>161</v>
      </c>
      <c r="AU477" s="184" t="s">
        <v>88</v>
      </c>
      <c r="AV477" s="14" t="s">
        <v>88</v>
      </c>
      <c r="AW477" s="14" t="s">
        <v>34</v>
      </c>
      <c r="AX477" s="14" t="s">
        <v>78</v>
      </c>
      <c r="AY477" s="184" t="s">
        <v>153</v>
      </c>
    </row>
    <row r="478" spans="1:65" s="16" customFormat="1" ht="10.199999999999999">
      <c r="B478" s="202"/>
      <c r="D478" s="176" t="s">
        <v>161</v>
      </c>
      <c r="E478" s="203" t="s">
        <v>1</v>
      </c>
      <c r="F478" s="204" t="s">
        <v>321</v>
      </c>
      <c r="H478" s="205">
        <v>69.88</v>
      </c>
      <c r="I478" s="206"/>
      <c r="L478" s="202"/>
      <c r="M478" s="207"/>
      <c r="N478" s="208"/>
      <c r="O478" s="208"/>
      <c r="P478" s="208"/>
      <c r="Q478" s="208"/>
      <c r="R478" s="208"/>
      <c r="S478" s="208"/>
      <c r="T478" s="209"/>
      <c r="AT478" s="203" t="s">
        <v>161</v>
      </c>
      <c r="AU478" s="203" t="s">
        <v>88</v>
      </c>
      <c r="AV478" s="16" t="s">
        <v>169</v>
      </c>
      <c r="AW478" s="16" t="s">
        <v>34</v>
      </c>
      <c r="AX478" s="16" t="s">
        <v>78</v>
      </c>
      <c r="AY478" s="203" t="s">
        <v>153</v>
      </c>
    </row>
    <row r="479" spans="1:65" s="15" customFormat="1" ht="10.199999999999999">
      <c r="B479" s="191"/>
      <c r="D479" s="176" t="s">
        <v>161</v>
      </c>
      <c r="E479" s="192" t="s">
        <v>1</v>
      </c>
      <c r="F479" s="193" t="s">
        <v>165</v>
      </c>
      <c r="H479" s="194">
        <v>215.69</v>
      </c>
      <c r="I479" s="195"/>
      <c r="L479" s="191"/>
      <c r="M479" s="196"/>
      <c r="N479" s="197"/>
      <c r="O479" s="197"/>
      <c r="P479" s="197"/>
      <c r="Q479" s="197"/>
      <c r="R479" s="197"/>
      <c r="S479" s="197"/>
      <c r="T479" s="198"/>
      <c r="AT479" s="192" t="s">
        <v>161</v>
      </c>
      <c r="AU479" s="192" t="s">
        <v>88</v>
      </c>
      <c r="AV479" s="15" t="s">
        <v>159</v>
      </c>
      <c r="AW479" s="15" t="s">
        <v>34</v>
      </c>
      <c r="AX479" s="15" t="s">
        <v>86</v>
      </c>
      <c r="AY479" s="192" t="s">
        <v>153</v>
      </c>
    </row>
    <row r="480" spans="1:65" s="2" customFormat="1" ht="48" customHeight="1">
      <c r="A480" s="33"/>
      <c r="B480" s="161"/>
      <c r="C480" s="162" t="s">
        <v>760</v>
      </c>
      <c r="D480" s="162" t="s">
        <v>155</v>
      </c>
      <c r="E480" s="163" t="s">
        <v>761</v>
      </c>
      <c r="F480" s="164" t="s">
        <v>762</v>
      </c>
      <c r="G480" s="165" t="s">
        <v>235</v>
      </c>
      <c r="H480" s="166">
        <v>207.89500000000001</v>
      </c>
      <c r="I480" s="167"/>
      <c r="J480" s="168">
        <f>ROUND(I480*H480,2)</f>
        <v>0</v>
      </c>
      <c r="K480" s="164" t="s">
        <v>254</v>
      </c>
      <c r="L480" s="34"/>
      <c r="M480" s="169" t="s">
        <v>1</v>
      </c>
      <c r="N480" s="170" t="s">
        <v>43</v>
      </c>
      <c r="O480" s="59"/>
      <c r="P480" s="171">
        <f>O480*H480</f>
        <v>0</v>
      </c>
      <c r="Q480" s="171">
        <v>1.423E-2</v>
      </c>
      <c r="R480" s="171">
        <f>Q480*H480</f>
        <v>2.9583458500000002</v>
      </c>
      <c r="S480" s="171">
        <v>0</v>
      </c>
      <c r="T480" s="172">
        <f>S480*H480</f>
        <v>0</v>
      </c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R480" s="173" t="s">
        <v>239</v>
      </c>
      <c r="AT480" s="173" t="s">
        <v>155</v>
      </c>
      <c r="AU480" s="173" t="s">
        <v>88</v>
      </c>
      <c r="AY480" s="18" t="s">
        <v>153</v>
      </c>
      <c r="BE480" s="174">
        <f>IF(N480="základní",J480,0)</f>
        <v>0</v>
      </c>
      <c r="BF480" s="174">
        <f>IF(N480="snížená",J480,0)</f>
        <v>0</v>
      </c>
      <c r="BG480" s="174">
        <f>IF(N480="zákl. přenesená",J480,0)</f>
        <v>0</v>
      </c>
      <c r="BH480" s="174">
        <f>IF(N480="sníž. přenesená",J480,0)</f>
        <v>0</v>
      </c>
      <c r="BI480" s="174">
        <f>IF(N480="nulová",J480,0)</f>
        <v>0</v>
      </c>
      <c r="BJ480" s="18" t="s">
        <v>86</v>
      </c>
      <c r="BK480" s="174">
        <f>ROUND(I480*H480,2)</f>
        <v>0</v>
      </c>
      <c r="BL480" s="18" t="s">
        <v>239</v>
      </c>
      <c r="BM480" s="173" t="s">
        <v>763</v>
      </c>
    </row>
    <row r="481" spans="1:65" s="13" customFormat="1" ht="10.199999999999999">
      <c r="B481" s="175"/>
      <c r="D481" s="176" t="s">
        <v>161</v>
      </c>
      <c r="E481" s="177" t="s">
        <v>1</v>
      </c>
      <c r="F481" s="178" t="s">
        <v>739</v>
      </c>
      <c r="H481" s="177" t="s">
        <v>1</v>
      </c>
      <c r="I481" s="179"/>
      <c r="L481" s="175"/>
      <c r="M481" s="180"/>
      <c r="N481" s="181"/>
      <c r="O481" s="181"/>
      <c r="P481" s="181"/>
      <c r="Q481" s="181"/>
      <c r="R481" s="181"/>
      <c r="S481" s="181"/>
      <c r="T481" s="182"/>
      <c r="AT481" s="177" t="s">
        <v>161</v>
      </c>
      <c r="AU481" s="177" t="s">
        <v>88</v>
      </c>
      <c r="AV481" s="13" t="s">
        <v>86</v>
      </c>
      <c r="AW481" s="13" t="s">
        <v>34</v>
      </c>
      <c r="AX481" s="13" t="s">
        <v>78</v>
      </c>
      <c r="AY481" s="177" t="s">
        <v>153</v>
      </c>
    </row>
    <row r="482" spans="1:65" s="14" customFormat="1" ht="10.199999999999999">
      <c r="B482" s="183"/>
      <c r="D482" s="176" t="s">
        <v>161</v>
      </c>
      <c r="E482" s="184" t="s">
        <v>1</v>
      </c>
      <c r="F482" s="185" t="s">
        <v>740</v>
      </c>
      <c r="H482" s="186">
        <v>225.17500000000001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161</v>
      </c>
      <c r="AU482" s="184" t="s">
        <v>88</v>
      </c>
      <c r="AV482" s="14" t="s">
        <v>88</v>
      </c>
      <c r="AW482" s="14" t="s">
        <v>34</v>
      </c>
      <c r="AX482" s="14" t="s">
        <v>78</v>
      </c>
      <c r="AY482" s="184" t="s">
        <v>153</v>
      </c>
    </row>
    <row r="483" spans="1:65" s="14" customFormat="1" ht="10.199999999999999">
      <c r="B483" s="183"/>
      <c r="D483" s="176" t="s">
        <v>161</v>
      </c>
      <c r="E483" s="184" t="s">
        <v>1</v>
      </c>
      <c r="F483" s="185" t="s">
        <v>741</v>
      </c>
      <c r="H483" s="186">
        <v>-17.28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161</v>
      </c>
      <c r="AU483" s="184" t="s">
        <v>88</v>
      </c>
      <c r="AV483" s="14" t="s">
        <v>88</v>
      </c>
      <c r="AW483" s="14" t="s">
        <v>34</v>
      </c>
      <c r="AX483" s="14" t="s">
        <v>78</v>
      </c>
      <c r="AY483" s="184" t="s">
        <v>153</v>
      </c>
    </row>
    <row r="484" spans="1:65" s="15" customFormat="1" ht="10.199999999999999">
      <c r="B484" s="191"/>
      <c r="D484" s="176" t="s">
        <v>161</v>
      </c>
      <c r="E484" s="192" t="s">
        <v>1</v>
      </c>
      <c r="F484" s="193" t="s">
        <v>165</v>
      </c>
      <c r="H484" s="194">
        <v>207.89500000000001</v>
      </c>
      <c r="I484" s="195"/>
      <c r="L484" s="191"/>
      <c r="M484" s="196"/>
      <c r="N484" s="197"/>
      <c r="O484" s="197"/>
      <c r="P484" s="197"/>
      <c r="Q484" s="197"/>
      <c r="R484" s="197"/>
      <c r="S484" s="197"/>
      <c r="T484" s="198"/>
      <c r="AT484" s="192" t="s">
        <v>161</v>
      </c>
      <c r="AU484" s="192" t="s">
        <v>88</v>
      </c>
      <c r="AV484" s="15" t="s">
        <v>159</v>
      </c>
      <c r="AW484" s="15" t="s">
        <v>34</v>
      </c>
      <c r="AX484" s="15" t="s">
        <v>86</v>
      </c>
      <c r="AY484" s="192" t="s">
        <v>153</v>
      </c>
    </row>
    <row r="485" spans="1:65" s="2" customFormat="1" ht="48" customHeight="1">
      <c r="A485" s="33"/>
      <c r="B485" s="161"/>
      <c r="C485" s="162" t="s">
        <v>764</v>
      </c>
      <c r="D485" s="162" t="s">
        <v>155</v>
      </c>
      <c r="E485" s="163" t="s">
        <v>285</v>
      </c>
      <c r="F485" s="164" t="s">
        <v>765</v>
      </c>
      <c r="G485" s="165" t="s">
        <v>235</v>
      </c>
      <c r="H485" s="166">
        <v>215.69</v>
      </c>
      <c r="I485" s="167"/>
      <c r="J485" s="168">
        <f>ROUND(I485*H485,2)</f>
        <v>0</v>
      </c>
      <c r="K485" s="164" t="s">
        <v>254</v>
      </c>
      <c r="L485" s="34"/>
      <c r="M485" s="169" t="s">
        <v>1</v>
      </c>
      <c r="N485" s="170" t="s">
        <v>43</v>
      </c>
      <c r="O485" s="59"/>
      <c r="P485" s="171">
        <f>O485*H485</f>
        <v>0</v>
      </c>
      <c r="Q485" s="171">
        <v>0</v>
      </c>
      <c r="R485" s="171">
        <f>Q485*H485</f>
        <v>0</v>
      </c>
      <c r="S485" s="171">
        <v>1.4999999999999999E-2</v>
      </c>
      <c r="T485" s="172">
        <f>S485*H485</f>
        <v>3.2353499999999999</v>
      </c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R485" s="173" t="s">
        <v>239</v>
      </c>
      <c r="AT485" s="173" t="s">
        <v>155</v>
      </c>
      <c r="AU485" s="173" t="s">
        <v>88</v>
      </c>
      <c r="AY485" s="18" t="s">
        <v>153</v>
      </c>
      <c r="BE485" s="174">
        <f>IF(N485="základní",J485,0)</f>
        <v>0</v>
      </c>
      <c r="BF485" s="174">
        <f>IF(N485="snížená",J485,0)</f>
        <v>0</v>
      </c>
      <c r="BG485" s="174">
        <f>IF(N485="zákl. přenesená",J485,0)</f>
        <v>0</v>
      </c>
      <c r="BH485" s="174">
        <f>IF(N485="sníž. přenesená",J485,0)</f>
        <v>0</v>
      </c>
      <c r="BI485" s="174">
        <f>IF(N485="nulová",J485,0)</f>
        <v>0</v>
      </c>
      <c r="BJ485" s="18" t="s">
        <v>86</v>
      </c>
      <c r="BK485" s="174">
        <f>ROUND(I485*H485,2)</f>
        <v>0</v>
      </c>
      <c r="BL485" s="18" t="s">
        <v>239</v>
      </c>
      <c r="BM485" s="173" t="s">
        <v>766</v>
      </c>
    </row>
    <row r="486" spans="1:65" s="13" customFormat="1" ht="10.199999999999999">
      <c r="B486" s="175"/>
      <c r="D486" s="176" t="s">
        <v>161</v>
      </c>
      <c r="E486" s="177" t="s">
        <v>1</v>
      </c>
      <c r="F486" s="178" t="s">
        <v>731</v>
      </c>
      <c r="H486" s="177" t="s">
        <v>1</v>
      </c>
      <c r="I486" s="179"/>
      <c r="L486" s="175"/>
      <c r="M486" s="180"/>
      <c r="N486" s="181"/>
      <c r="O486" s="181"/>
      <c r="P486" s="181"/>
      <c r="Q486" s="181"/>
      <c r="R486" s="181"/>
      <c r="S486" s="181"/>
      <c r="T486" s="182"/>
      <c r="AT486" s="177" t="s">
        <v>161</v>
      </c>
      <c r="AU486" s="177" t="s">
        <v>88</v>
      </c>
      <c r="AV486" s="13" t="s">
        <v>86</v>
      </c>
      <c r="AW486" s="13" t="s">
        <v>34</v>
      </c>
      <c r="AX486" s="13" t="s">
        <v>78</v>
      </c>
      <c r="AY486" s="177" t="s">
        <v>153</v>
      </c>
    </row>
    <row r="487" spans="1:65" s="14" customFormat="1" ht="10.199999999999999">
      <c r="B487" s="183"/>
      <c r="D487" s="176" t="s">
        <v>161</v>
      </c>
      <c r="E487" s="184" t="s">
        <v>1</v>
      </c>
      <c r="F487" s="185" t="s">
        <v>732</v>
      </c>
      <c r="H487" s="186">
        <v>145.81</v>
      </c>
      <c r="I487" s="187"/>
      <c r="L487" s="183"/>
      <c r="M487" s="188"/>
      <c r="N487" s="189"/>
      <c r="O487" s="189"/>
      <c r="P487" s="189"/>
      <c r="Q487" s="189"/>
      <c r="R487" s="189"/>
      <c r="S487" s="189"/>
      <c r="T487" s="190"/>
      <c r="AT487" s="184" t="s">
        <v>161</v>
      </c>
      <c r="AU487" s="184" t="s">
        <v>88</v>
      </c>
      <c r="AV487" s="14" t="s">
        <v>88</v>
      </c>
      <c r="AW487" s="14" t="s">
        <v>34</v>
      </c>
      <c r="AX487" s="14" t="s">
        <v>78</v>
      </c>
      <c r="AY487" s="184" t="s">
        <v>153</v>
      </c>
    </row>
    <row r="488" spans="1:65" s="16" customFormat="1" ht="10.199999999999999">
      <c r="B488" s="202"/>
      <c r="D488" s="176" t="s">
        <v>161</v>
      </c>
      <c r="E488" s="203" t="s">
        <v>1</v>
      </c>
      <c r="F488" s="204" t="s">
        <v>321</v>
      </c>
      <c r="H488" s="205">
        <v>145.81</v>
      </c>
      <c r="I488" s="206"/>
      <c r="L488" s="202"/>
      <c r="M488" s="207"/>
      <c r="N488" s="208"/>
      <c r="O488" s="208"/>
      <c r="P488" s="208"/>
      <c r="Q488" s="208"/>
      <c r="R488" s="208"/>
      <c r="S488" s="208"/>
      <c r="T488" s="209"/>
      <c r="AT488" s="203" t="s">
        <v>161</v>
      </c>
      <c r="AU488" s="203" t="s">
        <v>88</v>
      </c>
      <c r="AV488" s="16" t="s">
        <v>169</v>
      </c>
      <c r="AW488" s="16" t="s">
        <v>34</v>
      </c>
      <c r="AX488" s="16" t="s">
        <v>78</v>
      </c>
      <c r="AY488" s="203" t="s">
        <v>153</v>
      </c>
    </row>
    <row r="489" spans="1:65" s="13" customFormat="1" ht="10.199999999999999">
      <c r="B489" s="175"/>
      <c r="D489" s="176" t="s">
        <v>161</v>
      </c>
      <c r="E489" s="177" t="s">
        <v>1</v>
      </c>
      <c r="F489" s="178" t="s">
        <v>757</v>
      </c>
      <c r="H489" s="177" t="s">
        <v>1</v>
      </c>
      <c r="I489" s="179"/>
      <c r="L489" s="175"/>
      <c r="M489" s="180"/>
      <c r="N489" s="181"/>
      <c r="O489" s="181"/>
      <c r="P489" s="181"/>
      <c r="Q489" s="181"/>
      <c r="R489" s="181"/>
      <c r="S489" s="181"/>
      <c r="T489" s="182"/>
      <c r="AT489" s="177" t="s">
        <v>161</v>
      </c>
      <c r="AU489" s="177" t="s">
        <v>88</v>
      </c>
      <c r="AV489" s="13" t="s">
        <v>86</v>
      </c>
      <c r="AW489" s="13" t="s">
        <v>34</v>
      </c>
      <c r="AX489" s="13" t="s">
        <v>78</v>
      </c>
      <c r="AY489" s="177" t="s">
        <v>153</v>
      </c>
    </row>
    <row r="490" spans="1:65" s="14" customFormat="1" ht="10.199999999999999">
      <c r="B490" s="183"/>
      <c r="D490" s="176" t="s">
        <v>161</v>
      </c>
      <c r="E490" s="184" t="s">
        <v>1</v>
      </c>
      <c r="F490" s="185" t="s">
        <v>758</v>
      </c>
      <c r="H490" s="186">
        <v>31.93</v>
      </c>
      <c r="I490" s="187"/>
      <c r="L490" s="183"/>
      <c r="M490" s="188"/>
      <c r="N490" s="189"/>
      <c r="O490" s="189"/>
      <c r="P490" s="189"/>
      <c r="Q490" s="189"/>
      <c r="R490" s="189"/>
      <c r="S490" s="189"/>
      <c r="T490" s="190"/>
      <c r="AT490" s="184" t="s">
        <v>161</v>
      </c>
      <c r="AU490" s="184" t="s">
        <v>88</v>
      </c>
      <c r="AV490" s="14" t="s">
        <v>88</v>
      </c>
      <c r="AW490" s="14" t="s">
        <v>34</v>
      </c>
      <c r="AX490" s="14" t="s">
        <v>78</v>
      </c>
      <c r="AY490" s="184" t="s">
        <v>153</v>
      </c>
    </row>
    <row r="491" spans="1:65" s="14" customFormat="1" ht="10.199999999999999">
      <c r="B491" s="183"/>
      <c r="D491" s="176" t="s">
        <v>161</v>
      </c>
      <c r="E491" s="184" t="s">
        <v>1</v>
      </c>
      <c r="F491" s="185" t="s">
        <v>759</v>
      </c>
      <c r="H491" s="186">
        <v>37.950000000000003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161</v>
      </c>
      <c r="AU491" s="184" t="s">
        <v>88</v>
      </c>
      <c r="AV491" s="14" t="s">
        <v>88</v>
      </c>
      <c r="AW491" s="14" t="s">
        <v>34</v>
      </c>
      <c r="AX491" s="14" t="s">
        <v>78</v>
      </c>
      <c r="AY491" s="184" t="s">
        <v>153</v>
      </c>
    </row>
    <row r="492" spans="1:65" s="16" customFormat="1" ht="10.199999999999999">
      <c r="B492" s="202"/>
      <c r="D492" s="176" t="s">
        <v>161</v>
      </c>
      <c r="E492" s="203" t="s">
        <v>1</v>
      </c>
      <c r="F492" s="204" t="s">
        <v>321</v>
      </c>
      <c r="H492" s="205">
        <v>69.88</v>
      </c>
      <c r="I492" s="206"/>
      <c r="L492" s="202"/>
      <c r="M492" s="207"/>
      <c r="N492" s="208"/>
      <c r="O492" s="208"/>
      <c r="P492" s="208"/>
      <c r="Q492" s="208"/>
      <c r="R492" s="208"/>
      <c r="S492" s="208"/>
      <c r="T492" s="209"/>
      <c r="AT492" s="203" t="s">
        <v>161</v>
      </c>
      <c r="AU492" s="203" t="s">
        <v>88</v>
      </c>
      <c r="AV492" s="16" t="s">
        <v>169</v>
      </c>
      <c r="AW492" s="16" t="s">
        <v>34</v>
      </c>
      <c r="AX492" s="16" t="s">
        <v>78</v>
      </c>
      <c r="AY492" s="203" t="s">
        <v>153</v>
      </c>
    </row>
    <row r="493" spans="1:65" s="15" customFormat="1" ht="10.199999999999999">
      <c r="B493" s="191"/>
      <c r="D493" s="176" t="s">
        <v>161</v>
      </c>
      <c r="E493" s="192" t="s">
        <v>1</v>
      </c>
      <c r="F493" s="193" t="s">
        <v>165</v>
      </c>
      <c r="H493" s="194">
        <v>215.69</v>
      </c>
      <c r="I493" s="195"/>
      <c r="L493" s="191"/>
      <c r="M493" s="196"/>
      <c r="N493" s="197"/>
      <c r="O493" s="197"/>
      <c r="P493" s="197"/>
      <c r="Q493" s="197"/>
      <c r="R493" s="197"/>
      <c r="S493" s="197"/>
      <c r="T493" s="198"/>
      <c r="AT493" s="192" t="s">
        <v>161</v>
      </c>
      <c r="AU493" s="192" t="s">
        <v>88</v>
      </c>
      <c r="AV493" s="15" t="s">
        <v>159</v>
      </c>
      <c r="AW493" s="15" t="s">
        <v>34</v>
      </c>
      <c r="AX493" s="15" t="s">
        <v>86</v>
      </c>
      <c r="AY493" s="192" t="s">
        <v>153</v>
      </c>
    </row>
    <row r="494" spans="1:65" s="2" customFormat="1" ht="36" customHeight="1">
      <c r="A494" s="33"/>
      <c r="B494" s="161"/>
      <c r="C494" s="162" t="s">
        <v>767</v>
      </c>
      <c r="D494" s="162" t="s">
        <v>155</v>
      </c>
      <c r="E494" s="163" t="s">
        <v>468</v>
      </c>
      <c r="F494" s="164" t="s">
        <v>469</v>
      </c>
      <c r="G494" s="165" t="s">
        <v>470</v>
      </c>
      <c r="H494" s="210"/>
      <c r="I494" s="167"/>
      <c r="J494" s="168">
        <f>ROUND(I494*H494,2)</f>
        <v>0</v>
      </c>
      <c r="K494" s="164" t="s">
        <v>254</v>
      </c>
      <c r="L494" s="34"/>
      <c r="M494" s="169" t="s">
        <v>1</v>
      </c>
      <c r="N494" s="170" t="s">
        <v>43</v>
      </c>
      <c r="O494" s="59"/>
      <c r="P494" s="171">
        <f>O494*H494</f>
        <v>0</v>
      </c>
      <c r="Q494" s="171">
        <v>0</v>
      </c>
      <c r="R494" s="171">
        <f>Q494*H494</f>
        <v>0</v>
      </c>
      <c r="S494" s="171">
        <v>0</v>
      </c>
      <c r="T494" s="172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173" t="s">
        <v>239</v>
      </c>
      <c r="AT494" s="173" t="s">
        <v>155</v>
      </c>
      <c r="AU494" s="173" t="s">
        <v>88</v>
      </c>
      <c r="AY494" s="18" t="s">
        <v>153</v>
      </c>
      <c r="BE494" s="174">
        <f>IF(N494="základní",J494,0)</f>
        <v>0</v>
      </c>
      <c r="BF494" s="174">
        <f>IF(N494="snížená",J494,0)</f>
        <v>0</v>
      </c>
      <c r="BG494" s="174">
        <f>IF(N494="zákl. přenesená",J494,0)</f>
        <v>0</v>
      </c>
      <c r="BH494" s="174">
        <f>IF(N494="sníž. přenesená",J494,0)</f>
        <v>0</v>
      </c>
      <c r="BI494" s="174">
        <f>IF(N494="nulová",J494,0)</f>
        <v>0</v>
      </c>
      <c r="BJ494" s="18" t="s">
        <v>86</v>
      </c>
      <c r="BK494" s="174">
        <f>ROUND(I494*H494,2)</f>
        <v>0</v>
      </c>
      <c r="BL494" s="18" t="s">
        <v>239</v>
      </c>
      <c r="BM494" s="173" t="s">
        <v>768</v>
      </c>
    </row>
    <row r="495" spans="1:65" s="12" customFormat="1" ht="22.8" customHeight="1">
      <c r="B495" s="148"/>
      <c r="D495" s="149" t="s">
        <v>77</v>
      </c>
      <c r="E495" s="159" t="s">
        <v>288</v>
      </c>
      <c r="F495" s="159" t="s">
        <v>289</v>
      </c>
      <c r="I495" s="151"/>
      <c r="J495" s="160">
        <f>BK495</f>
        <v>0</v>
      </c>
      <c r="L495" s="148"/>
      <c r="M495" s="153"/>
      <c r="N495" s="154"/>
      <c r="O495" s="154"/>
      <c r="P495" s="155">
        <f>SUM(P496:P520)</f>
        <v>0</v>
      </c>
      <c r="Q495" s="154"/>
      <c r="R495" s="155">
        <f>SUM(R496:R520)</f>
        <v>3.6256887999999998</v>
      </c>
      <c r="S495" s="154"/>
      <c r="T495" s="156">
        <f>SUM(T496:T520)</f>
        <v>2.5093901000000001</v>
      </c>
      <c r="AR495" s="149" t="s">
        <v>88</v>
      </c>
      <c r="AT495" s="157" t="s">
        <v>77</v>
      </c>
      <c r="AU495" s="157" t="s">
        <v>86</v>
      </c>
      <c r="AY495" s="149" t="s">
        <v>153</v>
      </c>
      <c r="BK495" s="158">
        <f>SUM(BK496:BK520)</f>
        <v>0</v>
      </c>
    </row>
    <row r="496" spans="1:65" s="2" customFormat="1" ht="48" customHeight="1">
      <c r="A496" s="33"/>
      <c r="B496" s="161"/>
      <c r="C496" s="162" t="s">
        <v>769</v>
      </c>
      <c r="D496" s="162" t="s">
        <v>155</v>
      </c>
      <c r="E496" s="163" t="s">
        <v>770</v>
      </c>
      <c r="F496" s="164" t="s">
        <v>771</v>
      </c>
      <c r="G496" s="165" t="s">
        <v>235</v>
      </c>
      <c r="H496" s="166">
        <v>207.89500000000001</v>
      </c>
      <c r="I496" s="167"/>
      <c r="J496" s="168">
        <f>ROUND(I496*H496,2)</f>
        <v>0</v>
      </c>
      <c r="K496" s="164" t="s">
        <v>254</v>
      </c>
      <c r="L496" s="34"/>
      <c r="M496" s="169" t="s">
        <v>1</v>
      </c>
      <c r="N496" s="170" t="s">
        <v>43</v>
      </c>
      <c r="O496" s="59"/>
      <c r="P496" s="171">
        <f>O496*H496</f>
        <v>0</v>
      </c>
      <c r="Q496" s="171">
        <v>1.6979999999999999E-2</v>
      </c>
      <c r="R496" s="171">
        <f>Q496*H496</f>
        <v>3.5300571000000001</v>
      </c>
      <c r="S496" s="171">
        <v>0</v>
      </c>
      <c r="T496" s="172">
        <f>S496*H496</f>
        <v>0</v>
      </c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R496" s="173" t="s">
        <v>239</v>
      </c>
      <c r="AT496" s="173" t="s">
        <v>155</v>
      </c>
      <c r="AU496" s="173" t="s">
        <v>88</v>
      </c>
      <c r="AY496" s="18" t="s">
        <v>153</v>
      </c>
      <c r="BE496" s="174">
        <f>IF(N496="základní",J496,0)</f>
        <v>0</v>
      </c>
      <c r="BF496" s="174">
        <f>IF(N496="snížená",J496,0)</f>
        <v>0</v>
      </c>
      <c r="BG496" s="174">
        <f>IF(N496="zákl. přenesená",J496,0)</f>
        <v>0</v>
      </c>
      <c r="BH496" s="174">
        <f>IF(N496="sníž. přenesená",J496,0)</f>
        <v>0</v>
      </c>
      <c r="BI496" s="174">
        <f>IF(N496="nulová",J496,0)</f>
        <v>0</v>
      </c>
      <c r="BJ496" s="18" t="s">
        <v>86</v>
      </c>
      <c r="BK496" s="174">
        <f>ROUND(I496*H496,2)</f>
        <v>0</v>
      </c>
      <c r="BL496" s="18" t="s">
        <v>239</v>
      </c>
      <c r="BM496" s="173" t="s">
        <v>772</v>
      </c>
    </row>
    <row r="497" spans="1:65" s="13" customFormat="1" ht="10.199999999999999">
      <c r="B497" s="175"/>
      <c r="D497" s="176" t="s">
        <v>161</v>
      </c>
      <c r="E497" s="177" t="s">
        <v>1</v>
      </c>
      <c r="F497" s="178" t="s">
        <v>739</v>
      </c>
      <c r="H497" s="177" t="s">
        <v>1</v>
      </c>
      <c r="I497" s="179"/>
      <c r="L497" s="175"/>
      <c r="M497" s="180"/>
      <c r="N497" s="181"/>
      <c r="O497" s="181"/>
      <c r="P497" s="181"/>
      <c r="Q497" s="181"/>
      <c r="R497" s="181"/>
      <c r="S497" s="181"/>
      <c r="T497" s="182"/>
      <c r="AT497" s="177" t="s">
        <v>161</v>
      </c>
      <c r="AU497" s="177" t="s">
        <v>88</v>
      </c>
      <c r="AV497" s="13" t="s">
        <v>86</v>
      </c>
      <c r="AW497" s="13" t="s">
        <v>34</v>
      </c>
      <c r="AX497" s="13" t="s">
        <v>78</v>
      </c>
      <c r="AY497" s="177" t="s">
        <v>153</v>
      </c>
    </row>
    <row r="498" spans="1:65" s="14" customFormat="1" ht="10.199999999999999">
      <c r="B498" s="183"/>
      <c r="D498" s="176" t="s">
        <v>161</v>
      </c>
      <c r="E498" s="184" t="s">
        <v>1</v>
      </c>
      <c r="F498" s="185" t="s">
        <v>740</v>
      </c>
      <c r="H498" s="186">
        <v>225.17500000000001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161</v>
      </c>
      <c r="AU498" s="184" t="s">
        <v>88</v>
      </c>
      <c r="AV498" s="14" t="s">
        <v>88</v>
      </c>
      <c r="AW498" s="14" t="s">
        <v>34</v>
      </c>
      <c r="AX498" s="14" t="s">
        <v>78</v>
      </c>
      <c r="AY498" s="184" t="s">
        <v>153</v>
      </c>
    </row>
    <row r="499" spans="1:65" s="14" customFormat="1" ht="10.199999999999999">
      <c r="B499" s="183"/>
      <c r="D499" s="176" t="s">
        <v>161</v>
      </c>
      <c r="E499" s="184" t="s">
        <v>1</v>
      </c>
      <c r="F499" s="185" t="s">
        <v>741</v>
      </c>
      <c r="H499" s="186">
        <v>-17.28</v>
      </c>
      <c r="I499" s="187"/>
      <c r="L499" s="183"/>
      <c r="M499" s="188"/>
      <c r="N499" s="189"/>
      <c r="O499" s="189"/>
      <c r="P499" s="189"/>
      <c r="Q499" s="189"/>
      <c r="R499" s="189"/>
      <c r="S499" s="189"/>
      <c r="T499" s="190"/>
      <c r="AT499" s="184" t="s">
        <v>161</v>
      </c>
      <c r="AU499" s="184" t="s">
        <v>88</v>
      </c>
      <c r="AV499" s="14" t="s">
        <v>88</v>
      </c>
      <c r="AW499" s="14" t="s">
        <v>34</v>
      </c>
      <c r="AX499" s="14" t="s">
        <v>78</v>
      </c>
      <c r="AY499" s="184" t="s">
        <v>153</v>
      </c>
    </row>
    <row r="500" spans="1:65" s="15" customFormat="1" ht="10.199999999999999">
      <c r="B500" s="191"/>
      <c r="D500" s="176" t="s">
        <v>161</v>
      </c>
      <c r="E500" s="192" t="s">
        <v>1</v>
      </c>
      <c r="F500" s="193" t="s">
        <v>165</v>
      </c>
      <c r="H500" s="194">
        <v>207.89500000000001</v>
      </c>
      <c r="I500" s="195"/>
      <c r="L500" s="191"/>
      <c r="M500" s="196"/>
      <c r="N500" s="197"/>
      <c r="O500" s="197"/>
      <c r="P500" s="197"/>
      <c r="Q500" s="197"/>
      <c r="R500" s="197"/>
      <c r="S500" s="197"/>
      <c r="T500" s="198"/>
      <c r="AT500" s="192" t="s">
        <v>161</v>
      </c>
      <c r="AU500" s="192" t="s">
        <v>88</v>
      </c>
      <c r="AV500" s="15" t="s">
        <v>159</v>
      </c>
      <c r="AW500" s="15" t="s">
        <v>34</v>
      </c>
      <c r="AX500" s="15" t="s">
        <v>86</v>
      </c>
      <c r="AY500" s="192" t="s">
        <v>153</v>
      </c>
    </row>
    <row r="501" spans="1:65" s="2" customFormat="1" ht="36" customHeight="1">
      <c r="A501" s="33"/>
      <c r="B501" s="161"/>
      <c r="C501" s="162" t="s">
        <v>773</v>
      </c>
      <c r="D501" s="162" t="s">
        <v>155</v>
      </c>
      <c r="E501" s="163" t="s">
        <v>774</v>
      </c>
      <c r="F501" s="164" t="s">
        <v>775</v>
      </c>
      <c r="G501" s="165" t="s">
        <v>235</v>
      </c>
      <c r="H501" s="166">
        <v>207.89500000000001</v>
      </c>
      <c r="I501" s="167"/>
      <c r="J501" s="168">
        <f>ROUND(I501*H501,2)</f>
        <v>0</v>
      </c>
      <c r="K501" s="164" t="s">
        <v>254</v>
      </c>
      <c r="L501" s="34"/>
      <c r="M501" s="169" t="s">
        <v>1</v>
      </c>
      <c r="N501" s="170" t="s">
        <v>43</v>
      </c>
      <c r="O501" s="59"/>
      <c r="P501" s="171">
        <f>O501*H501</f>
        <v>0</v>
      </c>
      <c r="Q501" s="171">
        <v>1E-4</v>
      </c>
      <c r="R501" s="171">
        <f>Q501*H501</f>
        <v>2.0789500000000002E-2</v>
      </c>
      <c r="S501" s="171">
        <v>0</v>
      </c>
      <c r="T501" s="172">
        <f>S501*H501</f>
        <v>0</v>
      </c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R501" s="173" t="s">
        <v>239</v>
      </c>
      <c r="AT501" s="173" t="s">
        <v>155</v>
      </c>
      <c r="AU501" s="173" t="s">
        <v>88</v>
      </c>
      <c r="AY501" s="18" t="s">
        <v>153</v>
      </c>
      <c r="BE501" s="174">
        <f>IF(N501="základní",J501,0)</f>
        <v>0</v>
      </c>
      <c r="BF501" s="174">
        <f>IF(N501="snížená",J501,0)</f>
        <v>0</v>
      </c>
      <c r="BG501" s="174">
        <f>IF(N501="zákl. přenesená",J501,0)</f>
        <v>0</v>
      </c>
      <c r="BH501" s="174">
        <f>IF(N501="sníž. přenesená",J501,0)</f>
        <v>0</v>
      </c>
      <c r="BI501" s="174">
        <f>IF(N501="nulová",J501,0)</f>
        <v>0</v>
      </c>
      <c r="BJ501" s="18" t="s">
        <v>86</v>
      </c>
      <c r="BK501" s="174">
        <f>ROUND(I501*H501,2)</f>
        <v>0</v>
      </c>
      <c r="BL501" s="18" t="s">
        <v>239</v>
      </c>
      <c r="BM501" s="173" t="s">
        <v>776</v>
      </c>
    </row>
    <row r="502" spans="1:65" s="13" customFormat="1" ht="10.199999999999999">
      <c r="B502" s="175"/>
      <c r="D502" s="176" t="s">
        <v>161</v>
      </c>
      <c r="E502" s="177" t="s">
        <v>1</v>
      </c>
      <c r="F502" s="178" t="s">
        <v>739</v>
      </c>
      <c r="H502" s="177" t="s">
        <v>1</v>
      </c>
      <c r="I502" s="179"/>
      <c r="L502" s="175"/>
      <c r="M502" s="180"/>
      <c r="N502" s="181"/>
      <c r="O502" s="181"/>
      <c r="P502" s="181"/>
      <c r="Q502" s="181"/>
      <c r="R502" s="181"/>
      <c r="S502" s="181"/>
      <c r="T502" s="182"/>
      <c r="AT502" s="177" t="s">
        <v>161</v>
      </c>
      <c r="AU502" s="177" t="s">
        <v>88</v>
      </c>
      <c r="AV502" s="13" t="s">
        <v>86</v>
      </c>
      <c r="AW502" s="13" t="s">
        <v>34</v>
      </c>
      <c r="AX502" s="13" t="s">
        <v>78</v>
      </c>
      <c r="AY502" s="177" t="s">
        <v>153</v>
      </c>
    </row>
    <row r="503" spans="1:65" s="14" customFormat="1" ht="10.199999999999999">
      <c r="B503" s="183"/>
      <c r="D503" s="176" t="s">
        <v>161</v>
      </c>
      <c r="E503" s="184" t="s">
        <v>1</v>
      </c>
      <c r="F503" s="185" t="s">
        <v>740</v>
      </c>
      <c r="H503" s="186">
        <v>225.17500000000001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161</v>
      </c>
      <c r="AU503" s="184" t="s">
        <v>88</v>
      </c>
      <c r="AV503" s="14" t="s">
        <v>88</v>
      </c>
      <c r="AW503" s="14" t="s">
        <v>34</v>
      </c>
      <c r="AX503" s="14" t="s">
        <v>78</v>
      </c>
      <c r="AY503" s="184" t="s">
        <v>153</v>
      </c>
    </row>
    <row r="504" spans="1:65" s="14" customFormat="1" ht="10.199999999999999">
      <c r="B504" s="183"/>
      <c r="D504" s="176" t="s">
        <v>161</v>
      </c>
      <c r="E504" s="184" t="s">
        <v>1</v>
      </c>
      <c r="F504" s="185" t="s">
        <v>741</v>
      </c>
      <c r="H504" s="186">
        <v>-17.28</v>
      </c>
      <c r="I504" s="187"/>
      <c r="L504" s="183"/>
      <c r="M504" s="188"/>
      <c r="N504" s="189"/>
      <c r="O504" s="189"/>
      <c r="P504" s="189"/>
      <c r="Q504" s="189"/>
      <c r="R504" s="189"/>
      <c r="S504" s="189"/>
      <c r="T504" s="190"/>
      <c r="AT504" s="184" t="s">
        <v>161</v>
      </c>
      <c r="AU504" s="184" t="s">
        <v>88</v>
      </c>
      <c r="AV504" s="14" t="s">
        <v>88</v>
      </c>
      <c r="AW504" s="14" t="s">
        <v>34</v>
      </c>
      <c r="AX504" s="14" t="s">
        <v>78</v>
      </c>
      <c r="AY504" s="184" t="s">
        <v>153</v>
      </c>
    </row>
    <row r="505" spans="1:65" s="15" customFormat="1" ht="10.199999999999999">
      <c r="B505" s="191"/>
      <c r="D505" s="176" t="s">
        <v>161</v>
      </c>
      <c r="E505" s="192" t="s">
        <v>1</v>
      </c>
      <c r="F505" s="193" t="s">
        <v>165</v>
      </c>
      <c r="H505" s="194">
        <v>207.89500000000001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161</v>
      </c>
      <c r="AU505" s="192" t="s">
        <v>88</v>
      </c>
      <c r="AV505" s="15" t="s">
        <v>159</v>
      </c>
      <c r="AW505" s="15" t="s">
        <v>34</v>
      </c>
      <c r="AX505" s="15" t="s">
        <v>86</v>
      </c>
      <c r="AY505" s="192" t="s">
        <v>153</v>
      </c>
    </row>
    <row r="506" spans="1:65" s="2" customFormat="1" ht="24" customHeight="1">
      <c r="A506" s="33"/>
      <c r="B506" s="161"/>
      <c r="C506" s="162" t="s">
        <v>777</v>
      </c>
      <c r="D506" s="162" t="s">
        <v>155</v>
      </c>
      <c r="E506" s="163" t="s">
        <v>778</v>
      </c>
      <c r="F506" s="164" t="s">
        <v>779</v>
      </c>
      <c r="G506" s="165" t="s">
        <v>235</v>
      </c>
      <c r="H506" s="166">
        <v>207.89500000000001</v>
      </c>
      <c r="I506" s="167"/>
      <c r="J506" s="168">
        <f>ROUND(I506*H506,2)</f>
        <v>0</v>
      </c>
      <c r="K506" s="164" t="s">
        <v>254</v>
      </c>
      <c r="L506" s="34"/>
      <c r="M506" s="169" t="s">
        <v>1</v>
      </c>
      <c r="N506" s="170" t="s">
        <v>43</v>
      </c>
      <c r="O506" s="59"/>
      <c r="P506" s="171">
        <f>O506*H506</f>
        <v>0</v>
      </c>
      <c r="Q506" s="171">
        <v>1E-4</v>
      </c>
      <c r="R506" s="171">
        <f>Q506*H506</f>
        <v>2.0789500000000002E-2</v>
      </c>
      <c r="S506" s="171">
        <v>0</v>
      </c>
      <c r="T506" s="172">
        <f>S506*H506</f>
        <v>0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R506" s="173" t="s">
        <v>239</v>
      </c>
      <c r="AT506" s="173" t="s">
        <v>155</v>
      </c>
      <c r="AU506" s="173" t="s">
        <v>88</v>
      </c>
      <c r="AY506" s="18" t="s">
        <v>153</v>
      </c>
      <c r="BE506" s="174">
        <f>IF(N506="základní",J506,0)</f>
        <v>0</v>
      </c>
      <c r="BF506" s="174">
        <f>IF(N506="snížená",J506,0)</f>
        <v>0</v>
      </c>
      <c r="BG506" s="174">
        <f>IF(N506="zákl. přenesená",J506,0)</f>
        <v>0</v>
      </c>
      <c r="BH506" s="174">
        <f>IF(N506="sníž. přenesená",J506,0)</f>
        <v>0</v>
      </c>
      <c r="BI506" s="174">
        <f>IF(N506="nulová",J506,0)</f>
        <v>0</v>
      </c>
      <c r="BJ506" s="18" t="s">
        <v>86</v>
      </c>
      <c r="BK506" s="174">
        <f>ROUND(I506*H506,2)</f>
        <v>0</v>
      </c>
      <c r="BL506" s="18" t="s">
        <v>239</v>
      </c>
      <c r="BM506" s="173" t="s">
        <v>780</v>
      </c>
    </row>
    <row r="507" spans="1:65" s="13" customFormat="1" ht="10.199999999999999">
      <c r="B507" s="175"/>
      <c r="D507" s="176" t="s">
        <v>161</v>
      </c>
      <c r="E507" s="177" t="s">
        <v>1</v>
      </c>
      <c r="F507" s="178" t="s">
        <v>739</v>
      </c>
      <c r="H507" s="177" t="s">
        <v>1</v>
      </c>
      <c r="I507" s="179"/>
      <c r="L507" s="175"/>
      <c r="M507" s="180"/>
      <c r="N507" s="181"/>
      <c r="O507" s="181"/>
      <c r="P507" s="181"/>
      <c r="Q507" s="181"/>
      <c r="R507" s="181"/>
      <c r="S507" s="181"/>
      <c r="T507" s="182"/>
      <c r="AT507" s="177" t="s">
        <v>161</v>
      </c>
      <c r="AU507" s="177" t="s">
        <v>88</v>
      </c>
      <c r="AV507" s="13" t="s">
        <v>86</v>
      </c>
      <c r="AW507" s="13" t="s">
        <v>34</v>
      </c>
      <c r="AX507" s="13" t="s">
        <v>78</v>
      </c>
      <c r="AY507" s="177" t="s">
        <v>153</v>
      </c>
    </row>
    <row r="508" spans="1:65" s="14" customFormat="1" ht="10.199999999999999">
      <c r="B508" s="183"/>
      <c r="D508" s="176" t="s">
        <v>161</v>
      </c>
      <c r="E508" s="184" t="s">
        <v>1</v>
      </c>
      <c r="F508" s="185" t="s">
        <v>740</v>
      </c>
      <c r="H508" s="186">
        <v>225.17500000000001</v>
      </c>
      <c r="I508" s="187"/>
      <c r="L508" s="183"/>
      <c r="M508" s="188"/>
      <c r="N508" s="189"/>
      <c r="O508" s="189"/>
      <c r="P508" s="189"/>
      <c r="Q508" s="189"/>
      <c r="R508" s="189"/>
      <c r="S508" s="189"/>
      <c r="T508" s="190"/>
      <c r="AT508" s="184" t="s">
        <v>161</v>
      </c>
      <c r="AU508" s="184" t="s">
        <v>88</v>
      </c>
      <c r="AV508" s="14" t="s">
        <v>88</v>
      </c>
      <c r="AW508" s="14" t="s">
        <v>34</v>
      </c>
      <c r="AX508" s="14" t="s">
        <v>78</v>
      </c>
      <c r="AY508" s="184" t="s">
        <v>153</v>
      </c>
    </row>
    <row r="509" spans="1:65" s="14" customFormat="1" ht="10.199999999999999">
      <c r="B509" s="183"/>
      <c r="D509" s="176" t="s">
        <v>161</v>
      </c>
      <c r="E509" s="184" t="s">
        <v>1</v>
      </c>
      <c r="F509" s="185" t="s">
        <v>741</v>
      </c>
      <c r="H509" s="186">
        <v>-17.28</v>
      </c>
      <c r="I509" s="187"/>
      <c r="L509" s="183"/>
      <c r="M509" s="188"/>
      <c r="N509" s="189"/>
      <c r="O509" s="189"/>
      <c r="P509" s="189"/>
      <c r="Q509" s="189"/>
      <c r="R509" s="189"/>
      <c r="S509" s="189"/>
      <c r="T509" s="190"/>
      <c r="AT509" s="184" t="s">
        <v>161</v>
      </c>
      <c r="AU509" s="184" t="s">
        <v>88</v>
      </c>
      <c r="AV509" s="14" t="s">
        <v>88</v>
      </c>
      <c r="AW509" s="14" t="s">
        <v>34</v>
      </c>
      <c r="AX509" s="14" t="s">
        <v>78</v>
      </c>
      <c r="AY509" s="184" t="s">
        <v>153</v>
      </c>
    </row>
    <row r="510" spans="1:65" s="15" customFormat="1" ht="10.199999999999999">
      <c r="B510" s="191"/>
      <c r="D510" s="176" t="s">
        <v>161</v>
      </c>
      <c r="E510" s="192" t="s">
        <v>1</v>
      </c>
      <c r="F510" s="193" t="s">
        <v>165</v>
      </c>
      <c r="H510" s="194">
        <v>207.89500000000001</v>
      </c>
      <c r="I510" s="195"/>
      <c r="L510" s="191"/>
      <c r="M510" s="196"/>
      <c r="N510" s="197"/>
      <c r="O510" s="197"/>
      <c r="P510" s="197"/>
      <c r="Q510" s="197"/>
      <c r="R510" s="197"/>
      <c r="S510" s="197"/>
      <c r="T510" s="198"/>
      <c r="AT510" s="192" t="s">
        <v>161</v>
      </c>
      <c r="AU510" s="192" t="s">
        <v>88</v>
      </c>
      <c r="AV510" s="15" t="s">
        <v>159</v>
      </c>
      <c r="AW510" s="15" t="s">
        <v>34</v>
      </c>
      <c r="AX510" s="15" t="s">
        <v>86</v>
      </c>
      <c r="AY510" s="192" t="s">
        <v>153</v>
      </c>
    </row>
    <row r="511" spans="1:65" s="2" customFormat="1" ht="36" customHeight="1">
      <c r="A511" s="33"/>
      <c r="B511" s="161"/>
      <c r="C511" s="162" t="s">
        <v>781</v>
      </c>
      <c r="D511" s="162" t="s">
        <v>155</v>
      </c>
      <c r="E511" s="163" t="s">
        <v>379</v>
      </c>
      <c r="F511" s="164" t="s">
        <v>380</v>
      </c>
      <c r="G511" s="165" t="s">
        <v>235</v>
      </c>
      <c r="H511" s="166">
        <v>207.89500000000001</v>
      </c>
      <c r="I511" s="167"/>
      <c r="J511" s="168">
        <f>ROUND(I511*H511,2)</f>
        <v>0</v>
      </c>
      <c r="K511" s="164" t="s">
        <v>254</v>
      </c>
      <c r="L511" s="34"/>
      <c r="M511" s="169" t="s">
        <v>1</v>
      </c>
      <c r="N511" s="170" t="s">
        <v>43</v>
      </c>
      <c r="O511" s="59"/>
      <c r="P511" s="171">
        <f>O511*H511</f>
        <v>0</v>
      </c>
      <c r="Q511" s="171">
        <v>2.5999999999999998E-4</v>
      </c>
      <c r="R511" s="171">
        <f>Q511*H511</f>
        <v>5.4052699999999995E-2</v>
      </c>
      <c r="S511" s="171">
        <v>0</v>
      </c>
      <c r="T511" s="172">
        <f>S511*H511</f>
        <v>0</v>
      </c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R511" s="173" t="s">
        <v>239</v>
      </c>
      <c r="AT511" s="173" t="s">
        <v>155</v>
      </c>
      <c r="AU511" s="173" t="s">
        <v>88</v>
      </c>
      <c r="AY511" s="18" t="s">
        <v>153</v>
      </c>
      <c r="BE511" s="174">
        <f>IF(N511="základní",J511,0)</f>
        <v>0</v>
      </c>
      <c r="BF511" s="174">
        <f>IF(N511="snížená",J511,0)</f>
        <v>0</v>
      </c>
      <c r="BG511" s="174">
        <f>IF(N511="zákl. přenesená",J511,0)</f>
        <v>0</v>
      </c>
      <c r="BH511" s="174">
        <f>IF(N511="sníž. přenesená",J511,0)</f>
        <v>0</v>
      </c>
      <c r="BI511" s="174">
        <f>IF(N511="nulová",J511,0)</f>
        <v>0</v>
      </c>
      <c r="BJ511" s="18" t="s">
        <v>86</v>
      </c>
      <c r="BK511" s="174">
        <f>ROUND(I511*H511,2)</f>
        <v>0</v>
      </c>
      <c r="BL511" s="18" t="s">
        <v>239</v>
      </c>
      <c r="BM511" s="173" t="s">
        <v>782</v>
      </c>
    </row>
    <row r="512" spans="1:65" s="13" customFormat="1" ht="10.199999999999999">
      <c r="B512" s="175"/>
      <c r="D512" s="176" t="s">
        <v>161</v>
      </c>
      <c r="E512" s="177" t="s">
        <v>1</v>
      </c>
      <c r="F512" s="178" t="s">
        <v>739</v>
      </c>
      <c r="H512" s="177" t="s">
        <v>1</v>
      </c>
      <c r="I512" s="179"/>
      <c r="L512" s="175"/>
      <c r="M512" s="180"/>
      <c r="N512" s="181"/>
      <c r="O512" s="181"/>
      <c r="P512" s="181"/>
      <c r="Q512" s="181"/>
      <c r="R512" s="181"/>
      <c r="S512" s="181"/>
      <c r="T512" s="182"/>
      <c r="AT512" s="177" t="s">
        <v>161</v>
      </c>
      <c r="AU512" s="177" t="s">
        <v>88</v>
      </c>
      <c r="AV512" s="13" t="s">
        <v>86</v>
      </c>
      <c r="AW512" s="13" t="s">
        <v>34</v>
      </c>
      <c r="AX512" s="13" t="s">
        <v>78</v>
      </c>
      <c r="AY512" s="177" t="s">
        <v>153</v>
      </c>
    </row>
    <row r="513" spans="1:65" s="14" customFormat="1" ht="10.199999999999999">
      <c r="B513" s="183"/>
      <c r="D513" s="176" t="s">
        <v>161</v>
      </c>
      <c r="E513" s="184" t="s">
        <v>1</v>
      </c>
      <c r="F513" s="185" t="s">
        <v>740</v>
      </c>
      <c r="H513" s="186">
        <v>225.17500000000001</v>
      </c>
      <c r="I513" s="187"/>
      <c r="L513" s="183"/>
      <c r="M513" s="188"/>
      <c r="N513" s="189"/>
      <c r="O513" s="189"/>
      <c r="P513" s="189"/>
      <c r="Q513" s="189"/>
      <c r="R513" s="189"/>
      <c r="S513" s="189"/>
      <c r="T513" s="190"/>
      <c r="AT513" s="184" t="s">
        <v>161</v>
      </c>
      <c r="AU513" s="184" t="s">
        <v>88</v>
      </c>
      <c r="AV513" s="14" t="s">
        <v>88</v>
      </c>
      <c r="AW513" s="14" t="s">
        <v>34</v>
      </c>
      <c r="AX513" s="14" t="s">
        <v>78</v>
      </c>
      <c r="AY513" s="184" t="s">
        <v>153</v>
      </c>
    </row>
    <row r="514" spans="1:65" s="14" customFormat="1" ht="10.199999999999999">
      <c r="B514" s="183"/>
      <c r="D514" s="176" t="s">
        <v>161</v>
      </c>
      <c r="E514" s="184" t="s">
        <v>1</v>
      </c>
      <c r="F514" s="185" t="s">
        <v>741</v>
      </c>
      <c r="H514" s="186">
        <v>-17.28</v>
      </c>
      <c r="I514" s="187"/>
      <c r="L514" s="183"/>
      <c r="M514" s="188"/>
      <c r="N514" s="189"/>
      <c r="O514" s="189"/>
      <c r="P514" s="189"/>
      <c r="Q514" s="189"/>
      <c r="R514" s="189"/>
      <c r="S514" s="189"/>
      <c r="T514" s="190"/>
      <c r="AT514" s="184" t="s">
        <v>161</v>
      </c>
      <c r="AU514" s="184" t="s">
        <v>88</v>
      </c>
      <c r="AV514" s="14" t="s">
        <v>88</v>
      </c>
      <c r="AW514" s="14" t="s">
        <v>34</v>
      </c>
      <c r="AX514" s="14" t="s">
        <v>78</v>
      </c>
      <c r="AY514" s="184" t="s">
        <v>153</v>
      </c>
    </row>
    <row r="515" spans="1:65" s="15" customFormat="1" ht="10.199999999999999">
      <c r="B515" s="191"/>
      <c r="D515" s="176" t="s">
        <v>161</v>
      </c>
      <c r="E515" s="192" t="s">
        <v>1</v>
      </c>
      <c r="F515" s="193" t="s">
        <v>165</v>
      </c>
      <c r="H515" s="194">
        <v>207.89500000000001</v>
      </c>
      <c r="I515" s="195"/>
      <c r="L515" s="191"/>
      <c r="M515" s="196"/>
      <c r="N515" s="197"/>
      <c r="O515" s="197"/>
      <c r="P515" s="197"/>
      <c r="Q515" s="197"/>
      <c r="R515" s="197"/>
      <c r="S515" s="197"/>
      <c r="T515" s="198"/>
      <c r="AT515" s="192" t="s">
        <v>161</v>
      </c>
      <c r="AU515" s="192" t="s">
        <v>88</v>
      </c>
      <c r="AV515" s="15" t="s">
        <v>159</v>
      </c>
      <c r="AW515" s="15" t="s">
        <v>34</v>
      </c>
      <c r="AX515" s="15" t="s">
        <v>86</v>
      </c>
      <c r="AY515" s="192" t="s">
        <v>153</v>
      </c>
    </row>
    <row r="516" spans="1:65" s="2" customFormat="1" ht="48" customHeight="1">
      <c r="A516" s="33"/>
      <c r="B516" s="161"/>
      <c r="C516" s="162" t="s">
        <v>783</v>
      </c>
      <c r="D516" s="162" t="s">
        <v>155</v>
      </c>
      <c r="E516" s="163" t="s">
        <v>784</v>
      </c>
      <c r="F516" s="164" t="s">
        <v>785</v>
      </c>
      <c r="G516" s="165" t="s">
        <v>235</v>
      </c>
      <c r="H516" s="166">
        <v>145.81</v>
      </c>
      <c r="I516" s="167"/>
      <c r="J516" s="168">
        <f>ROUND(I516*H516,2)</f>
        <v>0</v>
      </c>
      <c r="K516" s="164" t="s">
        <v>254</v>
      </c>
      <c r="L516" s="34"/>
      <c r="M516" s="169" t="s">
        <v>1</v>
      </c>
      <c r="N516" s="170" t="s">
        <v>43</v>
      </c>
      <c r="O516" s="59"/>
      <c r="P516" s="171">
        <f>O516*H516</f>
        <v>0</v>
      </c>
      <c r="Q516" s="171">
        <v>0</v>
      </c>
      <c r="R516" s="171">
        <f>Q516*H516</f>
        <v>0</v>
      </c>
      <c r="S516" s="171">
        <v>1.721E-2</v>
      </c>
      <c r="T516" s="172">
        <f>S516*H516</f>
        <v>2.5093901000000001</v>
      </c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R516" s="173" t="s">
        <v>239</v>
      </c>
      <c r="AT516" s="173" t="s">
        <v>155</v>
      </c>
      <c r="AU516" s="173" t="s">
        <v>88</v>
      </c>
      <c r="AY516" s="18" t="s">
        <v>153</v>
      </c>
      <c r="BE516" s="174">
        <f>IF(N516="základní",J516,0)</f>
        <v>0</v>
      </c>
      <c r="BF516" s="174">
        <f>IF(N516="snížená",J516,0)</f>
        <v>0</v>
      </c>
      <c r="BG516" s="174">
        <f>IF(N516="zákl. přenesená",J516,0)</f>
        <v>0</v>
      </c>
      <c r="BH516" s="174">
        <f>IF(N516="sníž. přenesená",J516,0)</f>
        <v>0</v>
      </c>
      <c r="BI516" s="174">
        <f>IF(N516="nulová",J516,0)</f>
        <v>0</v>
      </c>
      <c r="BJ516" s="18" t="s">
        <v>86</v>
      </c>
      <c r="BK516" s="174">
        <f>ROUND(I516*H516,2)</f>
        <v>0</v>
      </c>
      <c r="BL516" s="18" t="s">
        <v>239</v>
      </c>
      <c r="BM516" s="173" t="s">
        <v>786</v>
      </c>
    </row>
    <row r="517" spans="1:65" s="13" customFormat="1" ht="10.199999999999999">
      <c r="B517" s="175"/>
      <c r="D517" s="176" t="s">
        <v>161</v>
      </c>
      <c r="E517" s="177" t="s">
        <v>1</v>
      </c>
      <c r="F517" s="178" t="s">
        <v>731</v>
      </c>
      <c r="H517" s="177" t="s">
        <v>1</v>
      </c>
      <c r="I517" s="179"/>
      <c r="L517" s="175"/>
      <c r="M517" s="180"/>
      <c r="N517" s="181"/>
      <c r="O517" s="181"/>
      <c r="P517" s="181"/>
      <c r="Q517" s="181"/>
      <c r="R517" s="181"/>
      <c r="S517" s="181"/>
      <c r="T517" s="182"/>
      <c r="AT517" s="177" t="s">
        <v>161</v>
      </c>
      <c r="AU517" s="177" t="s">
        <v>88</v>
      </c>
      <c r="AV517" s="13" t="s">
        <v>86</v>
      </c>
      <c r="AW517" s="13" t="s">
        <v>34</v>
      </c>
      <c r="AX517" s="13" t="s">
        <v>78</v>
      </c>
      <c r="AY517" s="177" t="s">
        <v>153</v>
      </c>
    </row>
    <row r="518" spans="1:65" s="14" customFormat="1" ht="10.199999999999999">
      <c r="B518" s="183"/>
      <c r="D518" s="176" t="s">
        <v>161</v>
      </c>
      <c r="E518" s="184" t="s">
        <v>1</v>
      </c>
      <c r="F518" s="185" t="s">
        <v>732</v>
      </c>
      <c r="H518" s="186">
        <v>145.81</v>
      </c>
      <c r="I518" s="187"/>
      <c r="L518" s="183"/>
      <c r="M518" s="188"/>
      <c r="N518" s="189"/>
      <c r="O518" s="189"/>
      <c r="P518" s="189"/>
      <c r="Q518" s="189"/>
      <c r="R518" s="189"/>
      <c r="S518" s="189"/>
      <c r="T518" s="190"/>
      <c r="AT518" s="184" t="s">
        <v>161</v>
      </c>
      <c r="AU518" s="184" t="s">
        <v>88</v>
      </c>
      <c r="AV518" s="14" t="s">
        <v>88</v>
      </c>
      <c r="AW518" s="14" t="s">
        <v>34</v>
      </c>
      <c r="AX518" s="14" t="s">
        <v>78</v>
      </c>
      <c r="AY518" s="184" t="s">
        <v>153</v>
      </c>
    </row>
    <row r="519" spans="1:65" s="15" customFormat="1" ht="10.199999999999999">
      <c r="B519" s="191"/>
      <c r="D519" s="176" t="s">
        <v>161</v>
      </c>
      <c r="E519" s="192" t="s">
        <v>1</v>
      </c>
      <c r="F519" s="193" t="s">
        <v>165</v>
      </c>
      <c r="H519" s="194">
        <v>145.81</v>
      </c>
      <c r="I519" s="195"/>
      <c r="L519" s="191"/>
      <c r="M519" s="196"/>
      <c r="N519" s="197"/>
      <c r="O519" s="197"/>
      <c r="P519" s="197"/>
      <c r="Q519" s="197"/>
      <c r="R519" s="197"/>
      <c r="S519" s="197"/>
      <c r="T519" s="198"/>
      <c r="AT519" s="192" t="s">
        <v>161</v>
      </c>
      <c r="AU519" s="192" t="s">
        <v>88</v>
      </c>
      <c r="AV519" s="15" t="s">
        <v>159</v>
      </c>
      <c r="AW519" s="15" t="s">
        <v>34</v>
      </c>
      <c r="AX519" s="15" t="s">
        <v>86</v>
      </c>
      <c r="AY519" s="192" t="s">
        <v>153</v>
      </c>
    </row>
    <row r="520" spans="1:65" s="2" customFormat="1" ht="36" customHeight="1">
      <c r="A520" s="33"/>
      <c r="B520" s="161"/>
      <c r="C520" s="162" t="s">
        <v>787</v>
      </c>
      <c r="D520" s="162" t="s">
        <v>155</v>
      </c>
      <c r="E520" s="163" t="s">
        <v>788</v>
      </c>
      <c r="F520" s="164" t="s">
        <v>789</v>
      </c>
      <c r="G520" s="165" t="s">
        <v>470</v>
      </c>
      <c r="H520" s="210"/>
      <c r="I520" s="167"/>
      <c r="J520" s="168">
        <f>ROUND(I520*H520,2)</f>
        <v>0</v>
      </c>
      <c r="K520" s="164" t="s">
        <v>254</v>
      </c>
      <c r="L520" s="34"/>
      <c r="M520" s="169" t="s">
        <v>1</v>
      </c>
      <c r="N520" s="170" t="s">
        <v>43</v>
      </c>
      <c r="O520" s="59"/>
      <c r="P520" s="171">
        <f>O520*H520</f>
        <v>0</v>
      </c>
      <c r="Q520" s="171">
        <v>0</v>
      </c>
      <c r="R520" s="171">
        <f>Q520*H520</f>
        <v>0</v>
      </c>
      <c r="S520" s="171">
        <v>0</v>
      </c>
      <c r="T520" s="172">
        <f>S520*H520</f>
        <v>0</v>
      </c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R520" s="173" t="s">
        <v>239</v>
      </c>
      <c r="AT520" s="173" t="s">
        <v>155</v>
      </c>
      <c r="AU520" s="173" t="s">
        <v>88</v>
      </c>
      <c r="AY520" s="18" t="s">
        <v>153</v>
      </c>
      <c r="BE520" s="174">
        <f>IF(N520="základní",J520,0)</f>
        <v>0</v>
      </c>
      <c r="BF520" s="174">
        <f>IF(N520="snížená",J520,0)</f>
        <v>0</v>
      </c>
      <c r="BG520" s="174">
        <f>IF(N520="zákl. přenesená",J520,0)</f>
        <v>0</v>
      </c>
      <c r="BH520" s="174">
        <f>IF(N520="sníž. přenesená",J520,0)</f>
        <v>0</v>
      </c>
      <c r="BI520" s="174">
        <f>IF(N520="nulová",J520,0)</f>
        <v>0</v>
      </c>
      <c r="BJ520" s="18" t="s">
        <v>86</v>
      </c>
      <c r="BK520" s="174">
        <f>ROUND(I520*H520,2)</f>
        <v>0</v>
      </c>
      <c r="BL520" s="18" t="s">
        <v>239</v>
      </c>
      <c r="BM520" s="173" t="s">
        <v>790</v>
      </c>
    </row>
    <row r="521" spans="1:65" s="12" customFormat="1" ht="22.8" customHeight="1">
      <c r="B521" s="148"/>
      <c r="D521" s="149" t="s">
        <v>77</v>
      </c>
      <c r="E521" s="159" t="s">
        <v>294</v>
      </c>
      <c r="F521" s="159" t="s">
        <v>295</v>
      </c>
      <c r="I521" s="151"/>
      <c r="J521" s="160">
        <f>BK521</f>
        <v>0</v>
      </c>
      <c r="L521" s="148"/>
      <c r="M521" s="153"/>
      <c r="N521" s="154"/>
      <c r="O521" s="154"/>
      <c r="P521" s="155">
        <f>SUM(P522:P559)</f>
        <v>0</v>
      </c>
      <c r="Q521" s="154"/>
      <c r="R521" s="155">
        <f>SUM(R522:R559)</f>
        <v>1.48211856</v>
      </c>
      <c r="S521" s="154"/>
      <c r="T521" s="156">
        <f>SUM(T522:T559)</f>
        <v>1.3334052600000001</v>
      </c>
      <c r="AR521" s="149" t="s">
        <v>88</v>
      </c>
      <c r="AT521" s="157" t="s">
        <v>77</v>
      </c>
      <c r="AU521" s="157" t="s">
        <v>86</v>
      </c>
      <c r="AY521" s="149" t="s">
        <v>153</v>
      </c>
      <c r="BK521" s="158">
        <f>SUM(BK522:BK559)</f>
        <v>0</v>
      </c>
    </row>
    <row r="522" spans="1:65" s="2" customFormat="1" ht="24" customHeight="1">
      <c r="A522" s="33"/>
      <c r="B522" s="161"/>
      <c r="C522" s="162" t="s">
        <v>791</v>
      </c>
      <c r="D522" s="162" t="s">
        <v>155</v>
      </c>
      <c r="E522" s="163" t="s">
        <v>297</v>
      </c>
      <c r="F522" s="164" t="s">
        <v>298</v>
      </c>
      <c r="G522" s="165" t="s">
        <v>235</v>
      </c>
      <c r="H522" s="166">
        <v>224.47900000000001</v>
      </c>
      <c r="I522" s="167"/>
      <c r="J522" s="168">
        <f>ROUND(I522*H522,2)</f>
        <v>0</v>
      </c>
      <c r="K522" s="164" t="s">
        <v>254</v>
      </c>
      <c r="L522" s="34"/>
      <c r="M522" s="169" t="s">
        <v>1</v>
      </c>
      <c r="N522" s="170" t="s">
        <v>43</v>
      </c>
      <c r="O522" s="59"/>
      <c r="P522" s="171">
        <f>O522*H522</f>
        <v>0</v>
      </c>
      <c r="Q522" s="171">
        <v>0</v>
      </c>
      <c r="R522" s="171">
        <f>Q522*H522</f>
        <v>0</v>
      </c>
      <c r="S522" s="171">
        <v>5.94E-3</v>
      </c>
      <c r="T522" s="172">
        <f>S522*H522</f>
        <v>1.3334052600000001</v>
      </c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R522" s="173" t="s">
        <v>239</v>
      </c>
      <c r="AT522" s="173" t="s">
        <v>155</v>
      </c>
      <c r="AU522" s="173" t="s">
        <v>88</v>
      </c>
      <c r="AY522" s="18" t="s">
        <v>153</v>
      </c>
      <c r="BE522" s="174">
        <f>IF(N522="základní",J522,0)</f>
        <v>0</v>
      </c>
      <c r="BF522" s="174">
        <f>IF(N522="snížená",J522,0)</f>
        <v>0</v>
      </c>
      <c r="BG522" s="174">
        <f>IF(N522="zákl. přenesená",J522,0)</f>
        <v>0</v>
      </c>
      <c r="BH522" s="174">
        <f>IF(N522="sníž. přenesená",J522,0)</f>
        <v>0</v>
      </c>
      <c r="BI522" s="174">
        <f>IF(N522="nulová",J522,0)</f>
        <v>0</v>
      </c>
      <c r="BJ522" s="18" t="s">
        <v>86</v>
      </c>
      <c r="BK522" s="174">
        <f>ROUND(I522*H522,2)</f>
        <v>0</v>
      </c>
      <c r="BL522" s="18" t="s">
        <v>239</v>
      </c>
      <c r="BM522" s="173" t="s">
        <v>792</v>
      </c>
    </row>
    <row r="523" spans="1:65" s="13" customFormat="1" ht="10.199999999999999">
      <c r="B523" s="175"/>
      <c r="D523" s="176" t="s">
        <v>161</v>
      </c>
      <c r="E523" s="177" t="s">
        <v>1</v>
      </c>
      <c r="F523" s="178" t="s">
        <v>630</v>
      </c>
      <c r="H523" s="177" t="s">
        <v>1</v>
      </c>
      <c r="I523" s="179"/>
      <c r="L523" s="175"/>
      <c r="M523" s="180"/>
      <c r="N523" s="181"/>
      <c r="O523" s="181"/>
      <c r="P523" s="181"/>
      <c r="Q523" s="181"/>
      <c r="R523" s="181"/>
      <c r="S523" s="181"/>
      <c r="T523" s="182"/>
      <c r="AT523" s="177" t="s">
        <v>161</v>
      </c>
      <c r="AU523" s="177" t="s">
        <v>88</v>
      </c>
      <c r="AV523" s="13" t="s">
        <v>86</v>
      </c>
      <c r="AW523" s="13" t="s">
        <v>34</v>
      </c>
      <c r="AX523" s="13" t="s">
        <v>78</v>
      </c>
      <c r="AY523" s="177" t="s">
        <v>153</v>
      </c>
    </row>
    <row r="524" spans="1:65" s="14" customFormat="1" ht="10.199999999999999">
      <c r="B524" s="183"/>
      <c r="D524" s="176" t="s">
        <v>161</v>
      </c>
      <c r="E524" s="184" t="s">
        <v>1</v>
      </c>
      <c r="F524" s="185" t="s">
        <v>706</v>
      </c>
      <c r="H524" s="186">
        <v>8.7889999999999997</v>
      </c>
      <c r="I524" s="187"/>
      <c r="L524" s="183"/>
      <c r="M524" s="188"/>
      <c r="N524" s="189"/>
      <c r="O524" s="189"/>
      <c r="P524" s="189"/>
      <c r="Q524" s="189"/>
      <c r="R524" s="189"/>
      <c r="S524" s="189"/>
      <c r="T524" s="190"/>
      <c r="AT524" s="184" t="s">
        <v>161</v>
      </c>
      <c r="AU524" s="184" t="s">
        <v>88</v>
      </c>
      <c r="AV524" s="14" t="s">
        <v>88</v>
      </c>
      <c r="AW524" s="14" t="s">
        <v>34</v>
      </c>
      <c r="AX524" s="14" t="s">
        <v>78</v>
      </c>
      <c r="AY524" s="184" t="s">
        <v>153</v>
      </c>
    </row>
    <row r="525" spans="1:65" s="16" customFormat="1" ht="10.199999999999999">
      <c r="B525" s="202"/>
      <c r="D525" s="176" t="s">
        <v>161</v>
      </c>
      <c r="E525" s="203" t="s">
        <v>1</v>
      </c>
      <c r="F525" s="204" t="s">
        <v>321</v>
      </c>
      <c r="H525" s="205">
        <v>8.7889999999999997</v>
      </c>
      <c r="I525" s="206"/>
      <c r="L525" s="202"/>
      <c r="M525" s="207"/>
      <c r="N525" s="208"/>
      <c r="O525" s="208"/>
      <c r="P525" s="208"/>
      <c r="Q525" s="208"/>
      <c r="R525" s="208"/>
      <c r="S525" s="208"/>
      <c r="T525" s="209"/>
      <c r="AT525" s="203" t="s">
        <v>161</v>
      </c>
      <c r="AU525" s="203" t="s">
        <v>88</v>
      </c>
      <c r="AV525" s="16" t="s">
        <v>169</v>
      </c>
      <c r="AW525" s="16" t="s">
        <v>34</v>
      </c>
      <c r="AX525" s="16" t="s">
        <v>78</v>
      </c>
      <c r="AY525" s="203" t="s">
        <v>153</v>
      </c>
    </row>
    <row r="526" spans="1:65" s="13" customFormat="1" ht="10.199999999999999">
      <c r="B526" s="175"/>
      <c r="D526" s="176" t="s">
        <v>161</v>
      </c>
      <c r="E526" s="177" t="s">
        <v>1</v>
      </c>
      <c r="F526" s="178" t="s">
        <v>731</v>
      </c>
      <c r="H526" s="177" t="s">
        <v>1</v>
      </c>
      <c r="I526" s="179"/>
      <c r="L526" s="175"/>
      <c r="M526" s="180"/>
      <c r="N526" s="181"/>
      <c r="O526" s="181"/>
      <c r="P526" s="181"/>
      <c r="Q526" s="181"/>
      <c r="R526" s="181"/>
      <c r="S526" s="181"/>
      <c r="T526" s="182"/>
      <c r="AT526" s="177" t="s">
        <v>161</v>
      </c>
      <c r="AU526" s="177" t="s">
        <v>88</v>
      </c>
      <c r="AV526" s="13" t="s">
        <v>86</v>
      </c>
      <c r="AW526" s="13" t="s">
        <v>34</v>
      </c>
      <c r="AX526" s="13" t="s">
        <v>78</v>
      </c>
      <c r="AY526" s="177" t="s">
        <v>153</v>
      </c>
    </row>
    <row r="527" spans="1:65" s="14" customFormat="1" ht="10.199999999999999">
      <c r="B527" s="183"/>
      <c r="D527" s="176" t="s">
        <v>161</v>
      </c>
      <c r="E527" s="184" t="s">
        <v>1</v>
      </c>
      <c r="F527" s="185" t="s">
        <v>732</v>
      </c>
      <c r="H527" s="186">
        <v>145.81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161</v>
      </c>
      <c r="AU527" s="184" t="s">
        <v>88</v>
      </c>
      <c r="AV527" s="14" t="s">
        <v>88</v>
      </c>
      <c r="AW527" s="14" t="s">
        <v>34</v>
      </c>
      <c r="AX527" s="14" t="s">
        <v>78</v>
      </c>
      <c r="AY527" s="184" t="s">
        <v>153</v>
      </c>
    </row>
    <row r="528" spans="1:65" s="16" customFormat="1" ht="10.199999999999999">
      <c r="B528" s="202"/>
      <c r="D528" s="176" t="s">
        <v>161</v>
      </c>
      <c r="E528" s="203" t="s">
        <v>1</v>
      </c>
      <c r="F528" s="204" t="s">
        <v>321</v>
      </c>
      <c r="H528" s="205">
        <v>145.81</v>
      </c>
      <c r="I528" s="206"/>
      <c r="L528" s="202"/>
      <c r="M528" s="207"/>
      <c r="N528" s="208"/>
      <c r="O528" s="208"/>
      <c r="P528" s="208"/>
      <c r="Q528" s="208"/>
      <c r="R528" s="208"/>
      <c r="S528" s="208"/>
      <c r="T528" s="209"/>
      <c r="AT528" s="203" t="s">
        <v>161</v>
      </c>
      <c r="AU528" s="203" t="s">
        <v>88</v>
      </c>
      <c r="AV528" s="16" t="s">
        <v>169</v>
      </c>
      <c r="AW528" s="16" t="s">
        <v>34</v>
      </c>
      <c r="AX528" s="16" t="s">
        <v>78</v>
      </c>
      <c r="AY528" s="203" t="s">
        <v>153</v>
      </c>
    </row>
    <row r="529" spans="1:65" s="13" customFormat="1" ht="10.199999999999999">
      <c r="B529" s="175"/>
      <c r="D529" s="176" t="s">
        <v>161</v>
      </c>
      <c r="E529" s="177" t="s">
        <v>1</v>
      </c>
      <c r="F529" s="178" t="s">
        <v>757</v>
      </c>
      <c r="H529" s="177" t="s">
        <v>1</v>
      </c>
      <c r="I529" s="179"/>
      <c r="L529" s="175"/>
      <c r="M529" s="180"/>
      <c r="N529" s="181"/>
      <c r="O529" s="181"/>
      <c r="P529" s="181"/>
      <c r="Q529" s="181"/>
      <c r="R529" s="181"/>
      <c r="S529" s="181"/>
      <c r="T529" s="182"/>
      <c r="AT529" s="177" t="s">
        <v>161</v>
      </c>
      <c r="AU529" s="177" t="s">
        <v>88</v>
      </c>
      <c r="AV529" s="13" t="s">
        <v>86</v>
      </c>
      <c r="AW529" s="13" t="s">
        <v>34</v>
      </c>
      <c r="AX529" s="13" t="s">
        <v>78</v>
      </c>
      <c r="AY529" s="177" t="s">
        <v>153</v>
      </c>
    </row>
    <row r="530" spans="1:65" s="14" customFormat="1" ht="10.199999999999999">
      <c r="B530" s="183"/>
      <c r="D530" s="176" t="s">
        <v>161</v>
      </c>
      <c r="E530" s="184" t="s">
        <v>1</v>
      </c>
      <c r="F530" s="185" t="s">
        <v>758</v>
      </c>
      <c r="H530" s="186">
        <v>31.93</v>
      </c>
      <c r="I530" s="187"/>
      <c r="L530" s="183"/>
      <c r="M530" s="188"/>
      <c r="N530" s="189"/>
      <c r="O530" s="189"/>
      <c r="P530" s="189"/>
      <c r="Q530" s="189"/>
      <c r="R530" s="189"/>
      <c r="S530" s="189"/>
      <c r="T530" s="190"/>
      <c r="AT530" s="184" t="s">
        <v>161</v>
      </c>
      <c r="AU530" s="184" t="s">
        <v>88</v>
      </c>
      <c r="AV530" s="14" t="s">
        <v>88</v>
      </c>
      <c r="AW530" s="14" t="s">
        <v>34</v>
      </c>
      <c r="AX530" s="14" t="s">
        <v>78</v>
      </c>
      <c r="AY530" s="184" t="s">
        <v>153</v>
      </c>
    </row>
    <row r="531" spans="1:65" s="14" customFormat="1" ht="10.199999999999999">
      <c r="B531" s="183"/>
      <c r="D531" s="176" t="s">
        <v>161</v>
      </c>
      <c r="E531" s="184" t="s">
        <v>1</v>
      </c>
      <c r="F531" s="185" t="s">
        <v>759</v>
      </c>
      <c r="H531" s="186">
        <v>37.950000000000003</v>
      </c>
      <c r="I531" s="187"/>
      <c r="L531" s="183"/>
      <c r="M531" s="188"/>
      <c r="N531" s="189"/>
      <c r="O531" s="189"/>
      <c r="P531" s="189"/>
      <c r="Q531" s="189"/>
      <c r="R531" s="189"/>
      <c r="S531" s="189"/>
      <c r="T531" s="190"/>
      <c r="AT531" s="184" t="s">
        <v>161</v>
      </c>
      <c r="AU531" s="184" t="s">
        <v>88</v>
      </c>
      <c r="AV531" s="14" t="s">
        <v>88</v>
      </c>
      <c r="AW531" s="14" t="s">
        <v>34</v>
      </c>
      <c r="AX531" s="14" t="s">
        <v>78</v>
      </c>
      <c r="AY531" s="184" t="s">
        <v>153</v>
      </c>
    </row>
    <row r="532" spans="1:65" s="16" customFormat="1" ht="10.199999999999999">
      <c r="B532" s="202"/>
      <c r="D532" s="176" t="s">
        <v>161</v>
      </c>
      <c r="E532" s="203" t="s">
        <v>1</v>
      </c>
      <c r="F532" s="204" t="s">
        <v>321</v>
      </c>
      <c r="H532" s="205">
        <v>69.88</v>
      </c>
      <c r="I532" s="206"/>
      <c r="L532" s="202"/>
      <c r="M532" s="207"/>
      <c r="N532" s="208"/>
      <c r="O532" s="208"/>
      <c r="P532" s="208"/>
      <c r="Q532" s="208"/>
      <c r="R532" s="208"/>
      <c r="S532" s="208"/>
      <c r="T532" s="209"/>
      <c r="AT532" s="203" t="s">
        <v>161</v>
      </c>
      <c r="AU532" s="203" t="s">
        <v>88</v>
      </c>
      <c r="AV532" s="16" t="s">
        <v>169</v>
      </c>
      <c r="AW532" s="16" t="s">
        <v>34</v>
      </c>
      <c r="AX532" s="16" t="s">
        <v>78</v>
      </c>
      <c r="AY532" s="203" t="s">
        <v>153</v>
      </c>
    </row>
    <row r="533" spans="1:65" s="15" customFormat="1" ht="10.199999999999999">
      <c r="B533" s="191"/>
      <c r="D533" s="176" t="s">
        <v>161</v>
      </c>
      <c r="E533" s="192" t="s">
        <v>1</v>
      </c>
      <c r="F533" s="193" t="s">
        <v>165</v>
      </c>
      <c r="H533" s="194">
        <v>224.47899999999998</v>
      </c>
      <c r="I533" s="195"/>
      <c r="L533" s="191"/>
      <c r="M533" s="196"/>
      <c r="N533" s="197"/>
      <c r="O533" s="197"/>
      <c r="P533" s="197"/>
      <c r="Q533" s="197"/>
      <c r="R533" s="197"/>
      <c r="S533" s="197"/>
      <c r="T533" s="198"/>
      <c r="AT533" s="192" t="s">
        <v>161</v>
      </c>
      <c r="AU533" s="192" t="s">
        <v>88</v>
      </c>
      <c r="AV533" s="15" t="s">
        <v>159</v>
      </c>
      <c r="AW533" s="15" t="s">
        <v>34</v>
      </c>
      <c r="AX533" s="15" t="s">
        <v>86</v>
      </c>
      <c r="AY533" s="192" t="s">
        <v>153</v>
      </c>
    </row>
    <row r="534" spans="1:65" s="2" customFormat="1" ht="48" customHeight="1">
      <c r="A534" s="33"/>
      <c r="B534" s="161"/>
      <c r="C534" s="162" t="s">
        <v>793</v>
      </c>
      <c r="D534" s="162" t="s">
        <v>155</v>
      </c>
      <c r="E534" s="163" t="s">
        <v>794</v>
      </c>
      <c r="F534" s="164" t="s">
        <v>795</v>
      </c>
      <c r="G534" s="165" t="s">
        <v>235</v>
      </c>
      <c r="H534" s="166">
        <v>216.684</v>
      </c>
      <c r="I534" s="167"/>
      <c r="J534" s="168">
        <f>ROUND(I534*H534,2)</f>
        <v>0</v>
      </c>
      <c r="K534" s="164" t="s">
        <v>254</v>
      </c>
      <c r="L534" s="34"/>
      <c r="M534" s="169" t="s">
        <v>1</v>
      </c>
      <c r="N534" s="170" t="s">
        <v>43</v>
      </c>
      <c r="O534" s="59"/>
      <c r="P534" s="171">
        <f>O534*H534</f>
        <v>0</v>
      </c>
      <c r="Q534" s="171">
        <v>6.8399999999999997E-3</v>
      </c>
      <c r="R534" s="171">
        <f>Q534*H534</f>
        <v>1.48211856</v>
      </c>
      <c r="S534" s="171">
        <v>0</v>
      </c>
      <c r="T534" s="172">
        <f>S534*H534</f>
        <v>0</v>
      </c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R534" s="173" t="s">
        <v>239</v>
      </c>
      <c r="AT534" s="173" t="s">
        <v>155</v>
      </c>
      <c r="AU534" s="173" t="s">
        <v>88</v>
      </c>
      <c r="AY534" s="18" t="s">
        <v>153</v>
      </c>
      <c r="BE534" s="174">
        <f>IF(N534="základní",J534,0)</f>
        <v>0</v>
      </c>
      <c r="BF534" s="174">
        <f>IF(N534="snížená",J534,0)</f>
        <v>0</v>
      </c>
      <c r="BG534" s="174">
        <f>IF(N534="zákl. přenesená",J534,0)</f>
        <v>0</v>
      </c>
      <c r="BH534" s="174">
        <f>IF(N534="sníž. přenesená",J534,0)</f>
        <v>0</v>
      </c>
      <c r="BI534" s="174">
        <f>IF(N534="nulová",J534,0)</f>
        <v>0</v>
      </c>
      <c r="BJ534" s="18" t="s">
        <v>86</v>
      </c>
      <c r="BK534" s="174">
        <f>ROUND(I534*H534,2)</f>
        <v>0</v>
      </c>
      <c r="BL534" s="18" t="s">
        <v>239</v>
      </c>
      <c r="BM534" s="173" t="s">
        <v>796</v>
      </c>
    </row>
    <row r="535" spans="1:65" s="13" customFormat="1" ht="10.199999999999999">
      <c r="B535" s="175"/>
      <c r="D535" s="176" t="s">
        <v>161</v>
      </c>
      <c r="E535" s="177" t="s">
        <v>1</v>
      </c>
      <c r="F535" s="178" t="s">
        <v>630</v>
      </c>
      <c r="H535" s="177" t="s">
        <v>1</v>
      </c>
      <c r="I535" s="179"/>
      <c r="L535" s="175"/>
      <c r="M535" s="180"/>
      <c r="N535" s="181"/>
      <c r="O535" s="181"/>
      <c r="P535" s="181"/>
      <c r="Q535" s="181"/>
      <c r="R535" s="181"/>
      <c r="S535" s="181"/>
      <c r="T535" s="182"/>
      <c r="AT535" s="177" t="s">
        <v>161</v>
      </c>
      <c r="AU535" s="177" t="s">
        <v>88</v>
      </c>
      <c r="AV535" s="13" t="s">
        <v>86</v>
      </c>
      <c r="AW535" s="13" t="s">
        <v>34</v>
      </c>
      <c r="AX535" s="13" t="s">
        <v>78</v>
      </c>
      <c r="AY535" s="177" t="s">
        <v>153</v>
      </c>
    </row>
    <row r="536" spans="1:65" s="14" customFormat="1" ht="10.199999999999999">
      <c r="B536" s="183"/>
      <c r="D536" s="176" t="s">
        <v>161</v>
      </c>
      <c r="E536" s="184" t="s">
        <v>1</v>
      </c>
      <c r="F536" s="185" t="s">
        <v>706</v>
      </c>
      <c r="H536" s="186">
        <v>8.7889999999999997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161</v>
      </c>
      <c r="AU536" s="184" t="s">
        <v>88</v>
      </c>
      <c r="AV536" s="14" t="s">
        <v>88</v>
      </c>
      <c r="AW536" s="14" t="s">
        <v>34</v>
      </c>
      <c r="AX536" s="14" t="s">
        <v>78</v>
      </c>
      <c r="AY536" s="184" t="s">
        <v>153</v>
      </c>
    </row>
    <row r="537" spans="1:65" s="16" customFormat="1" ht="10.199999999999999">
      <c r="B537" s="202"/>
      <c r="D537" s="176" t="s">
        <v>161</v>
      </c>
      <c r="E537" s="203" t="s">
        <v>1</v>
      </c>
      <c r="F537" s="204" t="s">
        <v>321</v>
      </c>
      <c r="H537" s="205">
        <v>8.7889999999999997</v>
      </c>
      <c r="I537" s="206"/>
      <c r="L537" s="202"/>
      <c r="M537" s="207"/>
      <c r="N537" s="208"/>
      <c r="O537" s="208"/>
      <c r="P537" s="208"/>
      <c r="Q537" s="208"/>
      <c r="R537" s="208"/>
      <c r="S537" s="208"/>
      <c r="T537" s="209"/>
      <c r="AT537" s="203" t="s">
        <v>161</v>
      </c>
      <c r="AU537" s="203" t="s">
        <v>88</v>
      </c>
      <c r="AV537" s="16" t="s">
        <v>169</v>
      </c>
      <c r="AW537" s="16" t="s">
        <v>34</v>
      </c>
      <c r="AX537" s="16" t="s">
        <v>78</v>
      </c>
      <c r="AY537" s="203" t="s">
        <v>153</v>
      </c>
    </row>
    <row r="538" spans="1:65" s="13" customFormat="1" ht="10.199999999999999">
      <c r="B538" s="175"/>
      <c r="D538" s="176" t="s">
        <v>161</v>
      </c>
      <c r="E538" s="177" t="s">
        <v>1</v>
      </c>
      <c r="F538" s="178" t="s">
        <v>739</v>
      </c>
      <c r="H538" s="177" t="s">
        <v>1</v>
      </c>
      <c r="I538" s="179"/>
      <c r="L538" s="175"/>
      <c r="M538" s="180"/>
      <c r="N538" s="181"/>
      <c r="O538" s="181"/>
      <c r="P538" s="181"/>
      <c r="Q538" s="181"/>
      <c r="R538" s="181"/>
      <c r="S538" s="181"/>
      <c r="T538" s="182"/>
      <c r="AT538" s="177" t="s">
        <v>161</v>
      </c>
      <c r="AU538" s="177" t="s">
        <v>88</v>
      </c>
      <c r="AV538" s="13" t="s">
        <v>86</v>
      </c>
      <c r="AW538" s="13" t="s">
        <v>34</v>
      </c>
      <c r="AX538" s="13" t="s">
        <v>78</v>
      </c>
      <c r="AY538" s="177" t="s">
        <v>153</v>
      </c>
    </row>
    <row r="539" spans="1:65" s="14" customFormat="1" ht="10.199999999999999">
      <c r="B539" s="183"/>
      <c r="D539" s="176" t="s">
        <v>161</v>
      </c>
      <c r="E539" s="184" t="s">
        <v>1</v>
      </c>
      <c r="F539" s="185" t="s">
        <v>740</v>
      </c>
      <c r="H539" s="186">
        <v>225.17500000000001</v>
      </c>
      <c r="I539" s="187"/>
      <c r="L539" s="183"/>
      <c r="M539" s="188"/>
      <c r="N539" s="189"/>
      <c r="O539" s="189"/>
      <c r="P539" s="189"/>
      <c r="Q539" s="189"/>
      <c r="R539" s="189"/>
      <c r="S539" s="189"/>
      <c r="T539" s="190"/>
      <c r="AT539" s="184" t="s">
        <v>161</v>
      </c>
      <c r="AU539" s="184" t="s">
        <v>88</v>
      </c>
      <c r="AV539" s="14" t="s">
        <v>88</v>
      </c>
      <c r="AW539" s="14" t="s">
        <v>34</v>
      </c>
      <c r="AX539" s="14" t="s">
        <v>78</v>
      </c>
      <c r="AY539" s="184" t="s">
        <v>153</v>
      </c>
    </row>
    <row r="540" spans="1:65" s="14" customFormat="1" ht="10.199999999999999">
      <c r="B540" s="183"/>
      <c r="D540" s="176" t="s">
        <v>161</v>
      </c>
      <c r="E540" s="184" t="s">
        <v>1</v>
      </c>
      <c r="F540" s="185" t="s">
        <v>741</v>
      </c>
      <c r="H540" s="186">
        <v>-17.28</v>
      </c>
      <c r="I540" s="187"/>
      <c r="L540" s="183"/>
      <c r="M540" s="188"/>
      <c r="N540" s="189"/>
      <c r="O540" s="189"/>
      <c r="P540" s="189"/>
      <c r="Q540" s="189"/>
      <c r="R540" s="189"/>
      <c r="S540" s="189"/>
      <c r="T540" s="190"/>
      <c r="AT540" s="184" t="s">
        <v>161</v>
      </c>
      <c r="AU540" s="184" t="s">
        <v>88</v>
      </c>
      <c r="AV540" s="14" t="s">
        <v>88</v>
      </c>
      <c r="AW540" s="14" t="s">
        <v>34</v>
      </c>
      <c r="AX540" s="14" t="s">
        <v>78</v>
      </c>
      <c r="AY540" s="184" t="s">
        <v>153</v>
      </c>
    </row>
    <row r="541" spans="1:65" s="16" customFormat="1" ht="10.199999999999999">
      <c r="B541" s="202"/>
      <c r="D541" s="176" t="s">
        <v>161</v>
      </c>
      <c r="E541" s="203" t="s">
        <v>1</v>
      </c>
      <c r="F541" s="204" t="s">
        <v>321</v>
      </c>
      <c r="H541" s="205">
        <v>207.89500000000001</v>
      </c>
      <c r="I541" s="206"/>
      <c r="L541" s="202"/>
      <c r="M541" s="207"/>
      <c r="N541" s="208"/>
      <c r="O541" s="208"/>
      <c r="P541" s="208"/>
      <c r="Q541" s="208"/>
      <c r="R541" s="208"/>
      <c r="S541" s="208"/>
      <c r="T541" s="209"/>
      <c r="AT541" s="203" t="s">
        <v>161</v>
      </c>
      <c r="AU541" s="203" t="s">
        <v>88</v>
      </c>
      <c r="AV541" s="16" t="s">
        <v>169</v>
      </c>
      <c r="AW541" s="16" t="s">
        <v>34</v>
      </c>
      <c r="AX541" s="16" t="s">
        <v>78</v>
      </c>
      <c r="AY541" s="203" t="s">
        <v>153</v>
      </c>
    </row>
    <row r="542" spans="1:65" s="15" customFormat="1" ht="10.199999999999999">
      <c r="B542" s="191"/>
      <c r="D542" s="176" t="s">
        <v>161</v>
      </c>
      <c r="E542" s="192" t="s">
        <v>1</v>
      </c>
      <c r="F542" s="193" t="s">
        <v>165</v>
      </c>
      <c r="H542" s="194">
        <v>216.684</v>
      </c>
      <c r="I542" s="195"/>
      <c r="L542" s="191"/>
      <c r="M542" s="196"/>
      <c r="N542" s="197"/>
      <c r="O542" s="197"/>
      <c r="P542" s="197"/>
      <c r="Q542" s="197"/>
      <c r="R542" s="197"/>
      <c r="S542" s="197"/>
      <c r="T542" s="198"/>
      <c r="AT542" s="192" t="s">
        <v>161</v>
      </c>
      <c r="AU542" s="192" t="s">
        <v>88</v>
      </c>
      <c r="AV542" s="15" t="s">
        <v>159</v>
      </c>
      <c r="AW542" s="15" t="s">
        <v>34</v>
      </c>
      <c r="AX542" s="15" t="s">
        <v>86</v>
      </c>
      <c r="AY542" s="192" t="s">
        <v>153</v>
      </c>
    </row>
    <row r="543" spans="1:65" s="2" customFormat="1" ht="48" customHeight="1">
      <c r="A543" s="33"/>
      <c r="B543" s="161"/>
      <c r="C543" s="162" t="s">
        <v>797</v>
      </c>
      <c r="D543" s="162" t="s">
        <v>155</v>
      </c>
      <c r="E543" s="163" t="s">
        <v>473</v>
      </c>
      <c r="F543" s="164" t="s">
        <v>798</v>
      </c>
      <c r="G543" s="165" t="s">
        <v>465</v>
      </c>
      <c r="H543" s="166">
        <v>1</v>
      </c>
      <c r="I543" s="167"/>
      <c r="J543" s="168">
        <f>ROUND(I543*H543,2)</f>
        <v>0</v>
      </c>
      <c r="K543" s="164" t="s">
        <v>1</v>
      </c>
      <c r="L543" s="34"/>
      <c r="M543" s="169" t="s">
        <v>1</v>
      </c>
      <c r="N543" s="170" t="s">
        <v>43</v>
      </c>
      <c r="O543" s="59"/>
      <c r="P543" s="171">
        <f>O543*H543</f>
        <v>0</v>
      </c>
      <c r="Q543" s="171">
        <v>0</v>
      </c>
      <c r="R543" s="171">
        <f>Q543*H543</f>
        <v>0</v>
      </c>
      <c r="S543" s="171">
        <v>0</v>
      </c>
      <c r="T543" s="172">
        <f>S543*H543</f>
        <v>0</v>
      </c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R543" s="173" t="s">
        <v>159</v>
      </c>
      <c r="AT543" s="173" t="s">
        <v>155</v>
      </c>
      <c r="AU543" s="173" t="s">
        <v>88</v>
      </c>
      <c r="AY543" s="18" t="s">
        <v>153</v>
      </c>
      <c r="BE543" s="174">
        <f>IF(N543="základní",J543,0)</f>
        <v>0</v>
      </c>
      <c r="BF543" s="174">
        <f>IF(N543="snížená",J543,0)</f>
        <v>0</v>
      </c>
      <c r="BG543" s="174">
        <f>IF(N543="zákl. přenesená",J543,0)</f>
        <v>0</v>
      </c>
      <c r="BH543" s="174">
        <f>IF(N543="sníž. přenesená",J543,0)</f>
        <v>0</v>
      </c>
      <c r="BI543" s="174">
        <f>IF(N543="nulová",J543,0)</f>
        <v>0</v>
      </c>
      <c r="BJ543" s="18" t="s">
        <v>86</v>
      </c>
      <c r="BK543" s="174">
        <f>ROUND(I543*H543,2)</f>
        <v>0</v>
      </c>
      <c r="BL543" s="18" t="s">
        <v>159</v>
      </c>
      <c r="BM543" s="173" t="s">
        <v>799</v>
      </c>
    </row>
    <row r="544" spans="1:65" s="2" customFormat="1" ht="19.2">
      <c r="A544" s="33"/>
      <c r="B544" s="34"/>
      <c r="C544" s="33"/>
      <c r="D544" s="176" t="s">
        <v>711</v>
      </c>
      <c r="E544" s="33"/>
      <c r="F544" s="221" t="s">
        <v>800</v>
      </c>
      <c r="G544" s="33"/>
      <c r="H544" s="33"/>
      <c r="I544" s="97"/>
      <c r="J544" s="33"/>
      <c r="K544" s="33"/>
      <c r="L544" s="34"/>
      <c r="M544" s="222"/>
      <c r="N544" s="223"/>
      <c r="O544" s="59"/>
      <c r="P544" s="59"/>
      <c r="Q544" s="59"/>
      <c r="R544" s="59"/>
      <c r="S544" s="59"/>
      <c r="T544" s="60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T544" s="18" t="s">
        <v>711</v>
      </c>
      <c r="AU544" s="18" t="s">
        <v>88</v>
      </c>
    </row>
    <row r="545" spans="1:65" s="2" customFormat="1" ht="48" customHeight="1">
      <c r="A545" s="33"/>
      <c r="B545" s="161"/>
      <c r="C545" s="162" t="s">
        <v>801</v>
      </c>
      <c r="D545" s="162" t="s">
        <v>155</v>
      </c>
      <c r="E545" s="163" t="s">
        <v>477</v>
      </c>
      <c r="F545" s="164" t="s">
        <v>802</v>
      </c>
      <c r="G545" s="165" t="s">
        <v>465</v>
      </c>
      <c r="H545" s="166">
        <v>2</v>
      </c>
      <c r="I545" s="167"/>
      <c r="J545" s="168">
        <f>ROUND(I545*H545,2)</f>
        <v>0</v>
      </c>
      <c r="K545" s="164" t="s">
        <v>1</v>
      </c>
      <c r="L545" s="34"/>
      <c r="M545" s="169" t="s">
        <v>1</v>
      </c>
      <c r="N545" s="170" t="s">
        <v>43</v>
      </c>
      <c r="O545" s="59"/>
      <c r="P545" s="171">
        <f>O545*H545</f>
        <v>0</v>
      </c>
      <c r="Q545" s="171">
        <v>0</v>
      </c>
      <c r="R545" s="171">
        <f>Q545*H545</f>
        <v>0</v>
      </c>
      <c r="S545" s="171">
        <v>0</v>
      </c>
      <c r="T545" s="172">
        <f>S545*H545</f>
        <v>0</v>
      </c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R545" s="173" t="s">
        <v>159</v>
      </c>
      <c r="AT545" s="173" t="s">
        <v>155</v>
      </c>
      <c r="AU545" s="173" t="s">
        <v>88</v>
      </c>
      <c r="AY545" s="18" t="s">
        <v>153</v>
      </c>
      <c r="BE545" s="174">
        <f>IF(N545="základní",J545,0)</f>
        <v>0</v>
      </c>
      <c r="BF545" s="174">
        <f>IF(N545="snížená",J545,0)</f>
        <v>0</v>
      </c>
      <c r="BG545" s="174">
        <f>IF(N545="zákl. přenesená",J545,0)</f>
        <v>0</v>
      </c>
      <c r="BH545" s="174">
        <f>IF(N545="sníž. přenesená",J545,0)</f>
        <v>0</v>
      </c>
      <c r="BI545" s="174">
        <f>IF(N545="nulová",J545,0)</f>
        <v>0</v>
      </c>
      <c r="BJ545" s="18" t="s">
        <v>86</v>
      </c>
      <c r="BK545" s="174">
        <f>ROUND(I545*H545,2)</f>
        <v>0</v>
      </c>
      <c r="BL545" s="18" t="s">
        <v>159</v>
      </c>
      <c r="BM545" s="173" t="s">
        <v>803</v>
      </c>
    </row>
    <row r="546" spans="1:65" s="2" customFormat="1" ht="48" customHeight="1">
      <c r="A546" s="33"/>
      <c r="B546" s="161"/>
      <c r="C546" s="162" t="s">
        <v>804</v>
      </c>
      <c r="D546" s="162" t="s">
        <v>155</v>
      </c>
      <c r="E546" s="163" t="s">
        <v>805</v>
      </c>
      <c r="F546" s="164" t="s">
        <v>806</v>
      </c>
      <c r="G546" s="165" t="s">
        <v>465</v>
      </c>
      <c r="H546" s="166">
        <v>3</v>
      </c>
      <c r="I546" s="167"/>
      <c r="J546" s="168">
        <f>ROUND(I546*H546,2)</f>
        <v>0</v>
      </c>
      <c r="K546" s="164" t="s">
        <v>1</v>
      </c>
      <c r="L546" s="34"/>
      <c r="M546" s="169" t="s">
        <v>1</v>
      </c>
      <c r="N546" s="170" t="s">
        <v>43</v>
      </c>
      <c r="O546" s="59"/>
      <c r="P546" s="171">
        <f>O546*H546</f>
        <v>0</v>
      </c>
      <c r="Q546" s="171">
        <v>0</v>
      </c>
      <c r="R546" s="171">
        <f>Q546*H546</f>
        <v>0</v>
      </c>
      <c r="S546" s="171">
        <v>0</v>
      </c>
      <c r="T546" s="172">
        <f>S546*H546</f>
        <v>0</v>
      </c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R546" s="173" t="s">
        <v>159</v>
      </c>
      <c r="AT546" s="173" t="s">
        <v>155</v>
      </c>
      <c r="AU546" s="173" t="s">
        <v>88</v>
      </c>
      <c r="AY546" s="18" t="s">
        <v>153</v>
      </c>
      <c r="BE546" s="174">
        <f>IF(N546="základní",J546,0)</f>
        <v>0</v>
      </c>
      <c r="BF546" s="174">
        <f>IF(N546="snížená",J546,0)</f>
        <v>0</v>
      </c>
      <c r="BG546" s="174">
        <f>IF(N546="zákl. přenesená",J546,0)</f>
        <v>0</v>
      </c>
      <c r="BH546" s="174">
        <f>IF(N546="sníž. přenesená",J546,0)</f>
        <v>0</v>
      </c>
      <c r="BI546" s="174">
        <f>IF(N546="nulová",J546,0)</f>
        <v>0</v>
      </c>
      <c r="BJ546" s="18" t="s">
        <v>86</v>
      </c>
      <c r="BK546" s="174">
        <f>ROUND(I546*H546,2)</f>
        <v>0</v>
      </c>
      <c r="BL546" s="18" t="s">
        <v>159</v>
      </c>
      <c r="BM546" s="173" t="s">
        <v>807</v>
      </c>
    </row>
    <row r="547" spans="1:65" s="2" customFormat="1" ht="28.8">
      <c r="A547" s="33"/>
      <c r="B547" s="34"/>
      <c r="C547" s="33"/>
      <c r="D547" s="176" t="s">
        <v>711</v>
      </c>
      <c r="E547" s="33"/>
      <c r="F547" s="221" t="s">
        <v>808</v>
      </c>
      <c r="G547" s="33"/>
      <c r="H547" s="33"/>
      <c r="I547" s="97"/>
      <c r="J547" s="33"/>
      <c r="K547" s="33"/>
      <c r="L547" s="34"/>
      <c r="M547" s="222"/>
      <c r="N547" s="223"/>
      <c r="O547" s="59"/>
      <c r="P547" s="59"/>
      <c r="Q547" s="59"/>
      <c r="R547" s="59"/>
      <c r="S547" s="59"/>
      <c r="T547" s="60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T547" s="18" t="s">
        <v>711</v>
      </c>
      <c r="AU547" s="18" t="s">
        <v>88</v>
      </c>
    </row>
    <row r="548" spans="1:65" s="2" customFormat="1" ht="36" customHeight="1">
      <c r="A548" s="33"/>
      <c r="B548" s="161"/>
      <c r="C548" s="162" t="s">
        <v>313</v>
      </c>
      <c r="D548" s="162" t="s">
        <v>155</v>
      </c>
      <c r="E548" s="163" t="s">
        <v>809</v>
      </c>
      <c r="F548" s="164" t="s">
        <v>810</v>
      </c>
      <c r="G548" s="165" t="s">
        <v>465</v>
      </c>
      <c r="H548" s="166">
        <v>10</v>
      </c>
      <c r="I548" s="167"/>
      <c r="J548" s="168">
        <f>ROUND(I548*H548,2)</f>
        <v>0</v>
      </c>
      <c r="K548" s="164" t="s">
        <v>1</v>
      </c>
      <c r="L548" s="34"/>
      <c r="M548" s="169" t="s">
        <v>1</v>
      </c>
      <c r="N548" s="170" t="s">
        <v>43</v>
      </c>
      <c r="O548" s="59"/>
      <c r="P548" s="171">
        <f>O548*H548</f>
        <v>0</v>
      </c>
      <c r="Q548" s="171">
        <v>0</v>
      </c>
      <c r="R548" s="171">
        <f>Q548*H548</f>
        <v>0</v>
      </c>
      <c r="S548" s="171">
        <v>0</v>
      </c>
      <c r="T548" s="172">
        <f>S548*H548</f>
        <v>0</v>
      </c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R548" s="173" t="s">
        <v>159</v>
      </c>
      <c r="AT548" s="173" t="s">
        <v>155</v>
      </c>
      <c r="AU548" s="173" t="s">
        <v>88</v>
      </c>
      <c r="AY548" s="18" t="s">
        <v>153</v>
      </c>
      <c r="BE548" s="174">
        <f>IF(N548="základní",J548,0)</f>
        <v>0</v>
      </c>
      <c r="BF548" s="174">
        <f>IF(N548="snížená",J548,0)</f>
        <v>0</v>
      </c>
      <c r="BG548" s="174">
        <f>IF(N548="zákl. přenesená",J548,0)</f>
        <v>0</v>
      </c>
      <c r="BH548" s="174">
        <f>IF(N548="sníž. přenesená",J548,0)</f>
        <v>0</v>
      </c>
      <c r="BI548" s="174">
        <f>IF(N548="nulová",J548,0)</f>
        <v>0</v>
      </c>
      <c r="BJ548" s="18" t="s">
        <v>86</v>
      </c>
      <c r="BK548" s="174">
        <f>ROUND(I548*H548,2)</f>
        <v>0</v>
      </c>
      <c r="BL548" s="18" t="s">
        <v>159</v>
      </c>
      <c r="BM548" s="173" t="s">
        <v>811</v>
      </c>
    </row>
    <row r="549" spans="1:65" s="2" customFormat="1" ht="48" customHeight="1">
      <c r="A549" s="33"/>
      <c r="B549" s="161"/>
      <c r="C549" s="162" t="s">
        <v>812</v>
      </c>
      <c r="D549" s="162" t="s">
        <v>155</v>
      </c>
      <c r="E549" s="163" t="s">
        <v>813</v>
      </c>
      <c r="F549" s="164" t="s">
        <v>814</v>
      </c>
      <c r="G549" s="165" t="s">
        <v>465</v>
      </c>
      <c r="H549" s="166">
        <v>1</v>
      </c>
      <c r="I549" s="167"/>
      <c r="J549" s="168">
        <f>ROUND(I549*H549,2)</f>
        <v>0</v>
      </c>
      <c r="K549" s="164" t="s">
        <v>1</v>
      </c>
      <c r="L549" s="34"/>
      <c r="M549" s="169" t="s">
        <v>1</v>
      </c>
      <c r="N549" s="170" t="s">
        <v>43</v>
      </c>
      <c r="O549" s="59"/>
      <c r="P549" s="171">
        <f>O549*H549</f>
        <v>0</v>
      </c>
      <c r="Q549" s="171">
        <v>0</v>
      </c>
      <c r="R549" s="171">
        <f>Q549*H549</f>
        <v>0</v>
      </c>
      <c r="S549" s="171">
        <v>0</v>
      </c>
      <c r="T549" s="172">
        <f>S549*H549</f>
        <v>0</v>
      </c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R549" s="173" t="s">
        <v>159</v>
      </c>
      <c r="AT549" s="173" t="s">
        <v>155</v>
      </c>
      <c r="AU549" s="173" t="s">
        <v>88</v>
      </c>
      <c r="AY549" s="18" t="s">
        <v>153</v>
      </c>
      <c r="BE549" s="174">
        <f>IF(N549="základní",J549,0)</f>
        <v>0</v>
      </c>
      <c r="BF549" s="174">
        <f>IF(N549="snížená",J549,0)</f>
        <v>0</v>
      </c>
      <c r="BG549" s="174">
        <f>IF(N549="zákl. přenesená",J549,0)</f>
        <v>0</v>
      </c>
      <c r="BH549" s="174">
        <f>IF(N549="sníž. přenesená",J549,0)</f>
        <v>0</v>
      </c>
      <c r="BI549" s="174">
        <f>IF(N549="nulová",J549,0)</f>
        <v>0</v>
      </c>
      <c r="BJ549" s="18" t="s">
        <v>86</v>
      </c>
      <c r="BK549" s="174">
        <f>ROUND(I549*H549,2)</f>
        <v>0</v>
      </c>
      <c r="BL549" s="18" t="s">
        <v>159</v>
      </c>
      <c r="BM549" s="173" t="s">
        <v>815</v>
      </c>
    </row>
    <row r="550" spans="1:65" s="2" customFormat="1" ht="28.8">
      <c r="A550" s="33"/>
      <c r="B550" s="34"/>
      <c r="C550" s="33"/>
      <c r="D550" s="176" t="s">
        <v>711</v>
      </c>
      <c r="E550" s="33"/>
      <c r="F550" s="221" t="s">
        <v>816</v>
      </c>
      <c r="G550" s="33"/>
      <c r="H550" s="33"/>
      <c r="I550" s="97"/>
      <c r="J550" s="33"/>
      <c r="K550" s="33"/>
      <c r="L550" s="34"/>
      <c r="M550" s="222"/>
      <c r="N550" s="223"/>
      <c r="O550" s="59"/>
      <c r="P550" s="59"/>
      <c r="Q550" s="59"/>
      <c r="R550" s="59"/>
      <c r="S550" s="59"/>
      <c r="T550" s="60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T550" s="18" t="s">
        <v>711</v>
      </c>
      <c r="AU550" s="18" t="s">
        <v>88</v>
      </c>
    </row>
    <row r="551" spans="1:65" s="2" customFormat="1" ht="60" customHeight="1">
      <c r="A551" s="33"/>
      <c r="B551" s="161"/>
      <c r="C551" s="162" t="s">
        <v>817</v>
      </c>
      <c r="D551" s="162" t="s">
        <v>155</v>
      </c>
      <c r="E551" s="163" t="s">
        <v>818</v>
      </c>
      <c r="F551" s="164" t="s">
        <v>819</v>
      </c>
      <c r="G551" s="165" t="s">
        <v>465</v>
      </c>
      <c r="H551" s="166">
        <v>1</v>
      </c>
      <c r="I551" s="167"/>
      <c r="J551" s="168">
        <f>ROUND(I551*H551,2)</f>
        <v>0</v>
      </c>
      <c r="K551" s="164" t="s">
        <v>1</v>
      </c>
      <c r="L551" s="34"/>
      <c r="M551" s="169" t="s">
        <v>1</v>
      </c>
      <c r="N551" s="170" t="s">
        <v>43</v>
      </c>
      <c r="O551" s="59"/>
      <c r="P551" s="171">
        <f>O551*H551</f>
        <v>0</v>
      </c>
      <c r="Q551" s="171">
        <v>0</v>
      </c>
      <c r="R551" s="171">
        <f>Q551*H551</f>
        <v>0</v>
      </c>
      <c r="S551" s="171">
        <v>0</v>
      </c>
      <c r="T551" s="172">
        <f>S551*H551</f>
        <v>0</v>
      </c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R551" s="173" t="s">
        <v>159</v>
      </c>
      <c r="AT551" s="173" t="s">
        <v>155</v>
      </c>
      <c r="AU551" s="173" t="s">
        <v>88</v>
      </c>
      <c r="AY551" s="18" t="s">
        <v>153</v>
      </c>
      <c r="BE551" s="174">
        <f>IF(N551="základní",J551,0)</f>
        <v>0</v>
      </c>
      <c r="BF551" s="174">
        <f>IF(N551="snížená",J551,0)</f>
        <v>0</v>
      </c>
      <c r="BG551" s="174">
        <f>IF(N551="zákl. přenesená",J551,0)</f>
        <v>0</v>
      </c>
      <c r="BH551" s="174">
        <f>IF(N551="sníž. přenesená",J551,0)</f>
        <v>0</v>
      </c>
      <c r="BI551" s="174">
        <f>IF(N551="nulová",J551,0)</f>
        <v>0</v>
      </c>
      <c r="BJ551" s="18" t="s">
        <v>86</v>
      </c>
      <c r="BK551" s="174">
        <f>ROUND(I551*H551,2)</f>
        <v>0</v>
      </c>
      <c r="BL551" s="18" t="s">
        <v>159</v>
      </c>
      <c r="BM551" s="173" t="s">
        <v>820</v>
      </c>
    </row>
    <row r="552" spans="1:65" s="2" customFormat="1" ht="48" customHeight="1">
      <c r="A552" s="33"/>
      <c r="B552" s="161"/>
      <c r="C552" s="162" t="s">
        <v>821</v>
      </c>
      <c r="D552" s="162" t="s">
        <v>155</v>
      </c>
      <c r="E552" s="163" t="s">
        <v>822</v>
      </c>
      <c r="F552" s="164" t="s">
        <v>823</v>
      </c>
      <c r="G552" s="165" t="s">
        <v>465</v>
      </c>
      <c r="H552" s="166">
        <v>2</v>
      </c>
      <c r="I552" s="167"/>
      <c r="J552" s="168">
        <f>ROUND(I552*H552,2)</f>
        <v>0</v>
      </c>
      <c r="K552" s="164" t="s">
        <v>1</v>
      </c>
      <c r="L552" s="34"/>
      <c r="M552" s="169" t="s">
        <v>1</v>
      </c>
      <c r="N552" s="170" t="s">
        <v>43</v>
      </c>
      <c r="O552" s="59"/>
      <c r="P552" s="171">
        <f>O552*H552</f>
        <v>0</v>
      </c>
      <c r="Q552" s="171">
        <v>0</v>
      </c>
      <c r="R552" s="171">
        <f>Q552*H552</f>
        <v>0</v>
      </c>
      <c r="S552" s="171">
        <v>0</v>
      </c>
      <c r="T552" s="172">
        <f>S552*H552</f>
        <v>0</v>
      </c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R552" s="173" t="s">
        <v>159</v>
      </c>
      <c r="AT552" s="173" t="s">
        <v>155</v>
      </c>
      <c r="AU552" s="173" t="s">
        <v>88</v>
      </c>
      <c r="AY552" s="18" t="s">
        <v>153</v>
      </c>
      <c r="BE552" s="174">
        <f>IF(N552="základní",J552,0)</f>
        <v>0</v>
      </c>
      <c r="BF552" s="174">
        <f>IF(N552="snížená",J552,0)</f>
        <v>0</v>
      </c>
      <c r="BG552" s="174">
        <f>IF(N552="zákl. přenesená",J552,0)</f>
        <v>0</v>
      </c>
      <c r="BH552" s="174">
        <f>IF(N552="sníž. přenesená",J552,0)</f>
        <v>0</v>
      </c>
      <c r="BI552" s="174">
        <f>IF(N552="nulová",J552,0)</f>
        <v>0</v>
      </c>
      <c r="BJ552" s="18" t="s">
        <v>86</v>
      </c>
      <c r="BK552" s="174">
        <f>ROUND(I552*H552,2)</f>
        <v>0</v>
      </c>
      <c r="BL552" s="18" t="s">
        <v>159</v>
      </c>
      <c r="BM552" s="173" t="s">
        <v>824</v>
      </c>
    </row>
    <row r="553" spans="1:65" s="2" customFormat="1" ht="28.8">
      <c r="A553" s="33"/>
      <c r="B553" s="34"/>
      <c r="C553" s="33"/>
      <c r="D553" s="176" t="s">
        <v>711</v>
      </c>
      <c r="E553" s="33"/>
      <c r="F553" s="221" t="s">
        <v>825</v>
      </c>
      <c r="G553" s="33"/>
      <c r="H553" s="33"/>
      <c r="I553" s="97"/>
      <c r="J553" s="33"/>
      <c r="K553" s="33"/>
      <c r="L553" s="34"/>
      <c r="M553" s="222"/>
      <c r="N553" s="223"/>
      <c r="O553" s="59"/>
      <c r="P553" s="59"/>
      <c r="Q553" s="59"/>
      <c r="R553" s="59"/>
      <c r="S553" s="59"/>
      <c r="T553" s="60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T553" s="18" t="s">
        <v>711</v>
      </c>
      <c r="AU553" s="18" t="s">
        <v>88</v>
      </c>
    </row>
    <row r="554" spans="1:65" s="2" customFormat="1" ht="48" customHeight="1">
      <c r="A554" s="33"/>
      <c r="B554" s="161"/>
      <c r="C554" s="162" t="s">
        <v>826</v>
      </c>
      <c r="D554" s="162" t="s">
        <v>155</v>
      </c>
      <c r="E554" s="163" t="s">
        <v>827</v>
      </c>
      <c r="F554" s="164" t="s">
        <v>828</v>
      </c>
      <c r="G554" s="165" t="s">
        <v>465</v>
      </c>
      <c r="H554" s="166">
        <v>1</v>
      </c>
      <c r="I554" s="167"/>
      <c r="J554" s="168">
        <f>ROUND(I554*H554,2)</f>
        <v>0</v>
      </c>
      <c r="K554" s="164" t="s">
        <v>1</v>
      </c>
      <c r="L554" s="34"/>
      <c r="M554" s="169" t="s">
        <v>1</v>
      </c>
      <c r="N554" s="170" t="s">
        <v>43</v>
      </c>
      <c r="O554" s="59"/>
      <c r="P554" s="171">
        <f>O554*H554</f>
        <v>0</v>
      </c>
      <c r="Q554" s="171">
        <v>0</v>
      </c>
      <c r="R554" s="171">
        <f>Q554*H554</f>
        <v>0</v>
      </c>
      <c r="S554" s="171">
        <v>0</v>
      </c>
      <c r="T554" s="172">
        <f>S554*H554</f>
        <v>0</v>
      </c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R554" s="173" t="s">
        <v>159</v>
      </c>
      <c r="AT554" s="173" t="s">
        <v>155</v>
      </c>
      <c r="AU554" s="173" t="s">
        <v>88</v>
      </c>
      <c r="AY554" s="18" t="s">
        <v>153</v>
      </c>
      <c r="BE554" s="174">
        <f>IF(N554="základní",J554,0)</f>
        <v>0</v>
      </c>
      <c r="BF554" s="174">
        <f>IF(N554="snížená",J554,0)</f>
        <v>0</v>
      </c>
      <c r="BG554" s="174">
        <f>IF(N554="zákl. přenesená",J554,0)</f>
        <v>0</v>
      </c>
      <c r="BH554" s="174">
        <f>IF(N554="sníž. přenesená",J554,0)</f>
        <v>0</v>
      </c>
      <c r="BI554" s="174">
        <f>IF(N554="nulová",J554,0)</f>
        <v>0</v>
      </c>
      <c r="BJ554" s="18" t="s">
        <v>86</v>
      </c>
      <c r="BK554" s="174">
        <f>ROUND(I554*H554,2)</f>
        <v>0</v>
      </c>
      <c r="BL554" s="18" t="s">
        <v>159</v>
      </c>
      <c r="BM554" s="173" t="s">
        <v>829</v>
      </c>
    </row>
    <row r="555" spans="1:65" s="2" customFormat="1" ht="48" customHeight="1">
      <c r="A555" s="33"/>
      <c r="B555" s="161"/>
      <c r="C555" s="162" t="s">
        <v>830</v>
      </c>
      <c r="D555" s="162" t="s">
        <v>155</v>
      </c>
      <c r="E555" s="163" t="s">
        <v>831</v>
      </c>
      <c r="F555" s="164" t="s">
        <v>832</v>
      </c>
      <c r="G555" s="165" t="s">
        <v>465</v>
      </c>
      <c r="H555" s="166">
        <v>3</v>
      </c>
      <c r="I555" s="167"/>
      <c r="J555" s="168">
        <f>ROUND(I555*H555,2)</f>
        <v>0</v>
      </c>
      <c r="K555" s="164" t="s">
        <v>1</v>
      </c>
      <c r="L555" s="34"/>
      <c r="M555" s="169" t="s">
        <v>1</v>
      </c>
      <c r="N555" s="170" t="s">
        <v>43</v>
      </c>
      <c r="O555" s="59"/>
      <c r="P555" s="171">
        <f>O555*H555</f>
        <v>0</v>
      </c>
      <c r="Q555" s="171">
        <v>0</v>
      </c>
      <c r="R555" s="171">
        <f>Q555*H555</f>
        <v>0</v>
      </c>
      <c r="S555" s="171">
        <v>0</v>
      </c>
      <c r="T555" s="172">
        <f>S555*H555</f>
        <v>0</v>
      </c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R555" s="173" t="s">
        <v>612</v>
      </c>
      <c r="AT555" s="173" t="s">
        <v>155</v>
      </c>
      <c r="AU555" s="173" t="s">
        <v>88</v>
      </c>
      <c r="AY555" s="18" t="s">
        <v>153</v>
      </c>
      <c r="BE555" s="174">
        <f>IF(N555="základní",J555,0)</f>
        <v>0</v>
      </c>
      <c r="BF555" s="174">
        <f>IF(N555="snížená",J555,0)</f>
        <v>0</v>
      </c>
      <c r="BG555" s="174">
        <f>IF(N555="zákl. přenesená",J555,0)</f>
        <v>0</v>
      </c>
      <c r="BH555" s="174">
        <f>IF(N555="sníž. přenesená",J555,0)</f>
        <v>0</v>
      </c>
      <c r="BI555" s="174">
        <f>IF(N555="nulová",J555,0)</f>
        <v>0</v>
      </c>
      <c r="BJ555" s="18" t="s">
        <v>86</v>
      </c>
      <c r="BK555" s="174">
        <f>ROUND(I555*H555,2)</f>
        <v>0</v>
      </c>
      <c r="BL555" s="18" t="s">
        <v>612</v>
      </c>
      <c r="BM555" s="173" t="s">
        <v>833</v>
      </c>
    </row>
    <row r="556" spans="1:65" s="14" customFormat="1" ht="10.199999999999999">
      <c r="B556" s="183"/>
      <c r="D556" s="176" t="s">
        <v>161</v>
      </c>
      <c r="E556" s="184" t="s">
        <v>1</v>
      </c>
      <c r="F556" s="185" t="s">
        <v>169</v>
      </c>
      <c r="H556" s="186">
        <v>3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161</v>
      </c>
      <c r="AU556" s="184" t="s">
        <v>88</v>
      </c>
      <c r="AV556" s="14" t="s">
        <v>88</v>
      </c>
      <c r="AW556" s="14" t="s">
        <v>34</v>
      </c>
      <c r="AX556" s="14" t="s">
        <v>78</v>
      </c>
      <c r="AY556" s="184" t="s">
        <v>153</v>
      </c>
    </row>
    <row r="557" spans="1:65" s="15" customFormat="1" ht="10.199999999999999">
      <c r="B557" s="191"/>
      <c r="D557" s="176" t="s">
        <v>161</v>
      </c>
      <c r="E557" s="192" t="s">
        <v>1</v>
      </c>
      <c r="F557" s="193" t="s">
        <v>165</v>
      </c>
      <c r="H557" s="194">
        <v>3</v>
      </c>
      <c r="I557" s="195"/>
      <c r="L557" s="191"/>
      <c r="M557" s="196"/>
      <c r="N557" s="197"/>
      <c r="O557" s="197"/>
      <c r="P557" s="197"/>
      <c r="Q557" s="197"/>
      <c r="R557" s="197"/>
      <c r="S557" s="197"/>
      <c r="T557" s="198"/>
      <c r="AT557" s="192" t="s">
        <v>161</v>
      </c>
      <c r="AU557" s="192" t="s">
        <v>88</v>
      </c>
      <c r="AV557" s="15" t="s">
        <v>159</v>
      </c>
      <c r="AW557" s="15" t="s">
        <v>34</v>
      </c>
      <c r="AX557" s="15" t="s">
        <v>86</v>
      </c>
      <c r="AY557" s="192" t="s">
        <v>153</v>
      </c>
    </row>
    <row r="558" spans="1:65" s="2" customFormat="1" ht="48" customHeight="1">
      <c r="A558" s="33"/>
      <c r="B558" s="161"/>
      <c r="C558" s="162" t="s">
        <v>834</v>
      </c>
      <c r="D558" s="162" t="s">
        <v>155</v>
      </c>
      <c r="E558" s="163" t="s">
        <v>835</v>
      </c>
      <c r="F558" s="164" t="s">
        <v>478</v>
      </c>
      <c r="G558" s="165" t="s">
        <v>479</v>
      </c>
      <c r="H558" s="166">
        <v>46.06</v>
      </c>
      <c r="I558" s="167"/>
      <c r="J558" s="168">
        <f>ROUND(I558*H558,2)</f>
        <v>0</v>
      </c>
      <c r="K558" s="164" t="s">
        <v>1</v>
      </c>
      <c r="L558" s="34"/>
      <c r="M558" s="169" t="s">
        <v>1</v>
      </c>
      <c r="N558" s="170" t="s">
        <v>43</v>
      </c>
      <c r="O558" s="59"/>
      <c r="P558" s="171">
        <f>O558*H558</f>
        <v>0</v>
      </c>
      <c r="Q558" s="171">
        <v>0</v>
      </c>
      <c r="R558" s="171">
        <f>Q558*H558</f>
        <v>0</v>
      </c>
      <c r="S558" s="171">
        <v>0</v>
      </c>
      <c r="T558" s="172">
        <f>S558*H558</f>
        <v>0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R558" s="173" t="s">
        <v>159</v>
      </c>
      <c r="AT558" s="173" t="s">
        <v>155</v>
      </c>
      <c r="AU558" s="173" t="s">
        <v>88</v>
      </c>
      <c r="AY558" s="18" t="s">
        <v>153</v>
      </c>
      <c r="BE558" s="174">
        <f>IF(N558="základní",J558,0)</f>
        <v>0</v>
      </c>
      <c r="BF558" s="174">
        <f>IF(N558="snížená",J558,0)</f>
        <v>0</v>
      </c>
      <c r="BG558" s="174">
        <f>IF(N558="zákl. přenesená",J558,0)</f>
        <v>0</v>
      </c>
      <c r="BH558" s="174">
        <f>IF(N558="sníž. přenesená",J558,0)</f>
        <v>0</v>
      </c>
      <c r="BI558" s="174">
        <f>IF(N558="nulová",J558,0)</f>
        <v>0</v>
      </c>
      <c r="BJ558" s="18" t="s">
        <v>86</v>
      </c>
      <c r="BK558" s="174">
        <f>ROUND(I558*H558,2)</f>
        <v>0</v>
      </c>
      <c r="BL558" s="18" t="s">
        <v>159</v>
      </c>
      <c r="BM558" s="173" t="s">
        <v>836</v>
      </c>
    </row>
    <row r="559" spans="1:65" s="2" customFormat="1" ht="36" customHeight="1">
      <c r="A559" s="33"/>
      <c r="B559" s="161"/>
      <c r="C559" s="162" t="s">
        <v>837</v>
      </c>
      <c r="D559" s="162" t="s">
        <v>155</v>
      </c>
      <c r="E559" s="163" t="s">
        <v>483</v>
      </c>
      <c r="F559" s="164" t="s">
        <v>484</v>
      </c>
      <c r="G559" s="165" t="s">
        <v>470</v>
      </c>
      <c r="H559" s="210"/>
      <c r="I559" s="167"/>
      <c r="J559" s="168">
        <f>ROUND(I559*H559,2)</f>
        <v>0</v>
      </c>
      <c r="K559" s="164" t="s">
        <v>254</v>
      </c>
      <c r="L559" s="34"/>
      <c r="M559" s="169" t="s">
        <v>1</v>
      </c>
      <c r="N559" s="170" t="s">
        <v>43</v>
      </c>
      <c r="O559" s="59"/>
      <c r="P559" s="171">
        <f>O559*H559</f>
        <v>0</v>
      </c>
      <c r="Q559" s="171">
        <v>0</v>
      </c>
      <c r="R559" s="171">
        <f>Q559*H559</f>
        <v>0</v>
      </c>
      <c r="S559" s="171">
        <v>0</v>
      </c>
      <c r="T559" s="172">
        <f>S559*H559</f>
        <v>0</v>
      </c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R559" s="173" t="s">
        <v>239</v>
      </c>
      <c r="AT559" s="173" t="s">
        <v>155</v>
      </c>
      <c r="AU559" s="173" t="s">
        <v>88</v>
      </c>
      <c r="AY559" s="18" t="s">
        <v>153</v>
      </c>
      <c r="BE559" s="174">
        <f>IF(N559="základní",J559,0)</f>
        <v>0</v>
      </c>
      <c r="BF559" s="174">
        <f>IF(N559="snížená",J559,0)</f>
        <v>0</v>
      </c>
      <c r="BG559" s="174">
        <f>IF(N559="zákl. přenesená",J559,0)</f>
        <v>0</v>
      </c>
      <c r="BH559" s="174">
        <f>IF(N559="sníž. přenesená",J559,0)</f>
        <v>0</v>
      </c>
      <c r="BI559" s="174">
        <f>IF(N559="nulová",J559,0)</f>
        <v>0</v>
      </c>
      <c r="BJ559" s="18" t="s">
        <v>86</v>
      </c>
      <c r="BK559" s="174">
        <f>ROUND(I559*H559,2)</f>
        <v>0</v>
      </c>
      <c r="BL559" s="18" t="s">
        <v>239</v>
      </c>
      <c r="BM559" s="173" t="s">
        <v>838</v>
      </c>
    </row>
    <row r="560" spans="1:65" s="12" customFormat="1" ht="22.8" customHeight="1">
      <c r="B560" s="148"/>
      <c r="D560" s="149" t="s">
        <v>77</v>
      </c>
      <c r="E560" s="159" t="s">
        <v>839</v>
      </c>
      <c r="F560" s="159" t="s">
        <v>840</v>
      </c>
      <c r="I560" s="151"/>
      <c r="J560" s="160">
        <f>BK560</f>
        <v>0</v>
      </c>
      <c r="L560" s="148"/>
      <c r="M560" s="153"/>
      <c r="N560" s="154"/>
      <c r="O560" s="154"/>
      <c r="P560" s="155">
        <f>SUM(P561:P578)</f>
        <v>0</v>
      </c>
      <c r="Q560" s="154"/>
      <c r="R560" s="155">
        <f>SUM(R561:R578)</f>
        <v>7.7337000000000003E-2</v>
      </c>
      <c r="S560" s="154"/>
      <c r="T560" s="156">
        <f>SUM(T561:T578)</f>
        <v>0</v>
      </c>
      <c r="AR560" s="149" t="s">
        <v>88</v>
      </c>
      <c r="AT560" s="157" t="s">
        <v>77</v>
      </c>
      <c r="AU560" s="157" t="s">
        <v>86</v>
      </c>
      <c r="AY560" s="149" t="s">
        <v>153</v>
      </c>
      <c r="BK560" s="158">
        <f>SUM(BK561:BK578)</f>
        <v>0</v>
      </c>
    </row>
    <row r="561" spans="1:65" s="2" customFormat="1" ht="36" customHeight="1">
      <c r="A561" s="33"/>
      <c r="B561" s="161"/>
      <c r="C561" s="162" t="s">
        <v>841</v>
      </c>
      <c r="D561" s="162" t="s">
        <v>155</v>
      </c>
      <c r="E561" s="163" t="s">
        <v>842</v>
      </c>
      <c r="F561" s="164" t="s">
        <v>843</v>
      </c>
      <c r="G561" s="165" t="s">
        <v>235</v>
      </c>
      <c r="H561" s="166">
        <v>623.68499999999995</v>
      </c>
      <c r="I561" s="167"/>
      <c r="J561" s="168">
        <f>ROUND(I561*H561,2)</f>
        <v>0</v>
      </c>
      <c r="K561" s="164" t="s">
        <v>254</v>
      </c>
      <c r="L561" s="34"/>
      <c r="M561" s="169" t="s">
        <v>1</v>
      </c>
      <c r="N561" s="170" t="s">
        <v>43</v>
      </c>
      <c r="O561" s="59"/>
      <c r="P561" s="171">
        <f>O561*H561</f>
        <v>0</v>
      </c>
      <c r="Q561" s="171">
        <v>0</v>
      </c>
      <c r="R561" s="171">
        <f>Q561*H561</f>
        <v>0</v>
      </c>
      <c r="S561" s="171">
        <v>0</v>
      </c>
      <c r="T561" s="172">
        <f>S561*H561</f>
        <v>0</v>
      </c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R561" s="173" t="s">
        <v>239</v>
      </c>
      <c r="AT561" s="173" t="s">
        <v>155</v>
      </c>
      <c r="AU561" s="173" t="s">
        <v>88</v>
      </c>
      <c r="AY561" s="18" t="s">
        <v>153</v>
      </c>
      <c r="BE561" s="174">
        <f>IF(N561="základní",J561,0)</f>
        <v>0</v>
      </c>
      <c r="BF561" s="174">
        <f>IF(N561="snížená",J561,0)</f>
        <v>0</v>
      </c>
      <c r="BG561" s="174">
        <f>IF(N561="zákl. přenesená",J561,0)</f>
        <v>0</v>
      </c>
      <c r="BH561" s="174">
        <f>IF(N561="sníž. přenesená",J561,0)</f>
        <v>0</v>
      </c>
      <c r="BI561" s="174">
        <f>IF(N561="nulová",J561,0)</f>
        <v>0</v>
      </c>
      <c r="BJ561" s="18" t="s">
        <v>86</v>
      </c>
      <c r="BK561" s="174">
        <f>ROUND(I561*H561,2)</f>
        <v>0</v>
      </c>
      <c r="BL561" s="18" t="s">
        <v>239</v>
      </c>
      <c r="BM561" s="173" t="s">
        <v>844</v>
      </c>
    </row>
    <row r="562" spans="1:65" s="2" customFormat="1" ht="16.5" customHeight="1">
      <c r="A562" s="33"/>
      <c r="B562" s="161"/>
      <c r="C562" s="211" t="s">
        <v>845</v>
      </c>
      <c r="D562" s="211" t="s">
        <v>707</v>
      </c>
      <c r="E562" s="212" t="s">
        <v>846</v>
      </c>
      <c r="F562" s="213" t="s">
        <v>847</v>
      </c>
      <c r="G562" s="214" t="s">
        <v>235</v>
      </c>
      <c r="H562" s="215">
        <v>228.685</v>
      </c>
      <c r="I562" s="216"/>
      <c r="J562" s="217">
        <f>ROUND(I562*H562,2)</f>
        <v>0</v>
      </c>
      <c r="K562" s="213" t="s">
        <v>1</v>
      </c>
      <c r="L562" s="218"/>
      <c r="M562" s="219" t="s">
        <v>1</v>
      </c>
      <c r="N562" s="220" t="s">
        <v>43</v>
      </c>
      <c r="O562" s="59"/>
      <c r="P562" s="171">
        <f>O562*H562</f>
        <v>0</v>
      </c>
      <c r="Q562" s="171">
        <v>1.2E-4</v>
      </c>
      <c r="R562" s="171">
        <f>Q562*H562</f>
        <v>2.74422E-2</v>
      </c>
      <c r="S562" s="171">
        <v>0</v>
      </c>
      <c r="T562" s="172">
        <f>S562*H562</f>
        <v>0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R562" s="173" t="s">
        <v>467</v>
      </c>
      <c r="AT562" s="173" t="s">
        <v>707</v>
      </c>
      <c r="AU562" s="173" t="s">
        <v>88</v>
      </c>
      <c r="AY562" s="18" t="s">
        <v>153</v>
      </c>
      <c r="BE562" s="174">
        <f>IF(N562="základní",J562,0)</f>
        <v>0</v>
      </c>
      <c r="BF562" s="174">
        <f>IF(N562="snížená",J562,0)</f>
        <v>0</v>
      </c>
      <c r="BG562" s="174">
        <f>IF(N562="zákl. přenesená",J562,0)</f>
        <v>0</v>
      </c>
      <c r="BH562" s="174">
        <f>IF(N562="sníž. přenesená",J562,0)</f>
        <v>0</v>
      </c>
      <c r="BI562" s="174">
        <f>IF(N562="nulová",J562,0)</f>
        <v>0</v>
      </c>
      <c r="BJ562" s="18" t="s">
        <v>86</v>
      </c>
      <c r="BK562" s="174">
        <f>ROUND(I562*H562,2)</f>
        <v>0</v>
      </c>
      <c r="BL562" s="18" t="s">
        <v>239</v>
      </c>
      <c r="BM562" s="173" t="s">
        <v>848</v>
      </c>
    </row>
    <row r="563" spans="1:65" s="13" customFormat="1" ht="10.199999999999999">
      <c r="B563" s="175"/>
      <c r="D563" s="176" t="s">
        <v>161</v>
      </c>
      <c r="E563" s="177" t="s">
        <v>1</v>
      </c>
      <c r="F563" s="178" t="s">
        <v>739</v>
      </c>
      <c r="H563" s="177" t="s">
        <v>1</v>
      </c>
      <c r="I563" s="179"/>
      <c r="L563" s="175"/>
      <c r="M563" s="180"/>
      <c r="N563" s="181"/>
      <c r="O563" s="181"/>
      <c r="P563" s="181"/>
      <c r="Q563" s="181"/>
      <c r="R563" s="181"/>
      <c r="S563" s="181"/>
      <c r="T563" s="182"/>
      <c r="AT563" s="177" t="s">
        <v>161</v>
      </c>
      <c r="AU563" s="177" t="s">
        <v>88</v>
      </c>
      <c r="AV563" s="13" t="s">
        <v>86</v>
      </c>
      <c r="AW563" s="13" t="s">
        <v>34</v>
      </c>
      <c r="AX563" s="13" t="s">
        <v>78</v>
      </c>
      <c r="AY563" s="177" t="s">
        <v>153</v>
      </c>
    </row>
    <row r="564" spans="1:65" s="14" customFormat="1" ht="10.199999999999999">
      <c r="B564" s="183"/>
      <c r="D564" s="176" t="s">
        <v>161</v>
      </c>
      <c r="E564" s="184" t="s">
        <v>1</v>
      </c>
      <c r="F564" s="185" t="s">
        <v>740</v>
      </c>
      <c r="H564" s="186">
        <v>225.17500000000001</v>
      </c>
      <c r="I564" s="187"/>
      <c r="L564" s="183"/>
      <c r="M564" s="188"/>
      <c r="N564" s="189"/>
      <c r="O564" s="189"/>
      <c r="P564" s="189"/>
      <c r="Q564" s="189"/>
      <c r="R564" s="189"/>
      <c r="S564" s="189"/>
      <c r="T564" s="190"/>
      <c r="AT564" s="184" t="s">
        <v>161</v>
      </c>
      <c r="AU564" s="184" t="s">
        <v>88</v>
      </c>
      <c r="AV564" s="14" t="s">
        <v>88</v>
      </c>
      <c r="AW564" s="14" t="s">
        <v>34</v>
      </c>
      <c r="AX564" s="14" t="s">
        <v>78</v>
      </c>
      <c r="AY564" s="184" t="s">
        <v>153</v>
      </c>
    </row>
    <row r="565" spans="1:65" s="14" customFormat="1" ht="10.199999999999999">
      <c r="B565" s="183"/>
      <c r="D565" s="176" t="s">
        <v>161</v>
      </c>
      <c r="E565" s="184" t="s">
        <v>1</v>
      </c>
      <c r="F565" s="185" t="s">
        <v>741</v>
      </c>
      <c r="H565" s="186">
        <v>-17.28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161</v>
      </c>
      <c r="AU565" s="184" t="s">
        <v>88</v>
      </c>
      <c r="AV565" s="14" t="s">
        <v>88</v>
      </c>
      <c r="AW565" s="14" t="s">
        <v>34</v>
      </c>
      <c r="AX565" s="14" t="s">
        <v>78</v>
      </c>
      <c r="AY565" s="184" t="s">
        <v>153</v>
      </c>
    </row>
    <row r="566" spans="1:65" s="15" customFormat="1" ht="10.199999999999999">
      <c r="B566" s="191"/>
      <c r="D566" s="176" t="s">
        <v>161</v>
      </c>
      <c r="E566" s="192" t="s">
        <v>1</v>
      </c>
      <c r="F566" s="193" t="s">
        <v>165</v>
      </c>
      <c r="H566" s="194">
        <v>207.89500000000001</v>
      </c>
      <c r="I566" s="195"/>
      <c r="L566" s="191"/>
      <c r="M566" s="196"/>
      <c r="N566" s="197"/>
      <c r="O566" s="197"/>
      <c r="P566" s="197"/>
      <c r="Q566" s="197"/>
      <c r="R566" s="197"/>
      <c r="S566" s="197"/>
      <c r="T566" s="198"/>
      <c r="AT566" s="192" t="s">
        <v>161</v>
      </c>
      <c r="AU566" s="192" t="s">
        <v>88</v>
      </c>
      <c r="AV566" s="15" t="s">
        <v>159</v>
      </c>
      <c r="AW566" s="15" t="s">
        <v>34</v>
      </c>
      <c r="AX566" s="15" t="s">
        <v>86</v>
      </c>
      <c r="AY566" s="192" t="s">
        <v>153</v>
      </c>
    </row>
    <row r="567" spans="1:65" s="14" customFormat="1" ht="10.199999999999999">
      <c r="B567" s="183"/>
      <c r="D567" s="176" t="s">
        <v>161</v>
      </c>
      <c r="F567" s="185" t="s">
        <v>849</v>
      </c>
      <c r="H567" s="186">
        <v>228.685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161</v>
      </c>
      <c r="AU567" s="184" t="s">
        <v>88</v>
      </c>
      <c r="AV567" s="14" t="s">
        <v>88</v>
      </c>
      <c r="AW567" s="14" t="s">
        <v>3</v>
      </c>
      <c r="AX567" s="14" t="s">
        <v>86</v>
      </c>
      <c r="AY567" s="184" t="s">
        <v>153</v>
      </c>
    </row>
    <row r="568" spans="1:65" s="2" customFormat="1" ht="16.5" customHeight="1">
      <c r="A568" s="33"/>
      <c r="B568" s="161"/>
      <c r="C568" s="211" t="s">
        <v>850</v>
      </c>
      <c r="D568" s="211" t="s">
        <v>707</v>
      </c>
      <c r="E568" s="212" t="s">
        <v>851</v>
      </c>
      <c r="F568" s="213" t="s">
        <v>852</v>
      </c>
      <c r="G568" s="214" t="s">
        <v>235</v>
      </c>
      <c r="H568" s="215">
        <v>207.89500000000001</v>
      </c>
      <c r="I568" s="216"/>
      <c r="J568" s="217">
        <f>ROUND(I568*H568,2)</f>
        <v>0</v>
      </c>
      <c r="K568" s="213" t="s">
        <v>1</v>
      </c>
      <c r="L568" s="218"/>
      <c r="M568" s="219" t="s">
        <v>1</v>
      </c>
      <c r="N568" s="220" t="s">
        <v>43</v>
      </c>
      <c r="O568" s="59"/>
      <c r="P568" s="171">
        <f>O568*H568</f>
        <v>0</v>
      </c>
      <c r="Q568" s="171">
        <v>1.2E-4</v>
      </c>
      <c r="R568" s="171">
        <f>Q568*H568</f>
        <v>2.4947400000000002E-2</v>
      </c>
      <c r="S568" s="171">
        <v>0</v>
      </c>
      <c r="T568" s="172">
        <f>S568*H568</f>
        <v>0</v>
      </c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R568" s="173" t="s">
        <v>467</v>
      </c>
      <c r="AT568" s="173" t="s">
        <v>707</v>
      </c>
      <c r="AU568" s="173" t="s">
        <v>88</v>
      </c>
      <c r="AY568" s="18" t="s">
        <v>153</v>
      </c>
      <c r="BE568" s="174">
        <f>IF(N568="základní",J568,0)</f>
        <v>0</v>
      </c>
      <c r="BF568" s="174">
        <f>IF(N568="snížená",J568,0)</f>
        <v>0</v>
      </c>
      <c r="BG568" s="174">
        <f>IF(N568="zákl. přenesená",J568,0)</f>
        <v>0</v>
      </c>
      <c r="BH568" s="174">
        <f>IF(N568="sníž. přenesená",J568,0)</f>
        <v>0</v>
      </c>
      <c r="BI568" s="174">
        <f>IF(N568="nulová",J568,0)</f>
        <v>0</v>
      </c>
      <c r="BJ568" s="18" t="s">
        <v>86</v>
      </c>
      <c r="BK568" s="174">
        <f>ROUND(I568*H568,2)</f>
        <v>0</v>
      </c>
      <c r="BL568" s="18" t="s">
        <v>239</v>
      </c>
      <c r="BM568" s="173" t="s">
        <v>853</v>
      </c>
    </row>
    <row r="569" spans="1:65" s="13" customFormat="1" ht="10.199999999999999">
      <c r="B569" s="175"/>
      <c r="D569" s="176" t="s">
        <v>161</v>
      </c>
      <c r="E569" s="177" t="s">
        <v>1</v>
      </c>
      <c r="F569" s="178" t="s">
        <v>739</v>
      </c>
      <c r="H569" s="177" t="s">
        <v>1</v>
      </c>
      <c r="I569" s="179"/>
      <c r="L569" s="175"/>
      <c r="M569" s="180"/>
      <c r="N569" s="181"/>
      <c r="O569" s="181"/>
      <c r="P569" s="181"/>
      <c r="Q569" s="181"/>
      <c r="R569" s="181"/>
      <c r="S569" s="181"/>
      <c r="T569" s="182"/>
      <c r="AT569" s="177" t="s">
        <v>161</v>
      </c>
      <c r="AU569" s="177" t="s">
        <v>88</v>
      </c>
      <c r="AV569" s="13" t="s">
        <v>86</v>
      </c>
      <c r="AW569" s="13" t="s">
        <v>34</v>
      </c>
      <c r="AX569" s="13" t="s">
        <v>78</v>
      </c>
      <c r="AY569" s="177" t="s">
        <v>153</v>
      </c>
    </row>
    <row r="570" spans="1:65" s="14" customFormat="1" ht="10.199999999999999">
      <c r="B570" s="183"/>
      <c r="D570" s="176" t="s">
        <v>161</v>
      </c>
      <c r="E570" s="184" t="s">
        <v>1</v>
      </c>
      <c r="F570" s="185" t="s">
        <v>740</v>
      </c>
      <c r="H570" s="186">
        <v>225.17500000000001</v>
      </c>
      <c r="I570" s="187"/>
      <c r="L570" s="183"/>
      <c r="M570" s="188"/>
      <c r="N570" s="189"/>
      <c r="O570" s="189"/>
      <c r="P570" s="189"/>
      <c r="Q570" s="189"/>
      <c r="R570" s="189"/>
      <c r="S570" s="189"/>
      <c r="T570" s="190"/>
      <c r="AT570" s="184" t="s">
        <v>161</v>
      </c>
      <c r="AU570" s="184" t="s">
        <v>88</v>
      </c>
      <c r="AV570" s="14" t="s">
        <v>88</v>
      </c>
      <c r="AW570" s="14" t="s">
        <v>34</v>
      </c>
      <c r="AX570" s="14" t="s">
        <v>78</v>
      </c>
      <c r="AY570" s="184" t="s">
        <v>153</v>
      </c>
    </row>
    <row r="571" spans="1:65" s="14" customFormat="1" ht="10.199999999999999">
      <c r="B571" s="183"/>
      <c r="D571" s="176" t="s">
        <v>161</v>
      </c>
      <c r="E571" s="184" t="s">
        <v>1</v>
      </c>
      <c r="F571" s="185" t="s">
        <v>741</v>
      </c>
      <c r="H571" s="186">
        <v>-17.28</v>
      </c>
      <c r="I571" s="187"/>
      <c r="L571" s="183"/>
      <c r="M571" s="188"/>
      <c r="N571" s="189"/>
      <c r="O571" s="189"/>
      <c r="P571" s="189"/>
      <c r="Q571" s="189"/>
      <c r="R571" s="189"/>
      <c r="S571" s="189"/>
      <c r="T571" s="190"/>
      <c r="AT571" s="184" t="s">
        <v>161</v>
      </c>
      <c r="AU571" s="184" t="s">
        <v>88</v>
      </c>
      <c r="AV571" s="14" t="s">
        <v>88</v>
      </c>
      <c r="AW571" s="14" t="s">
        <v>34</v>
      </c>
      <c r="AX571" s="14" t="s">
        <v>78</v>
      </c>
      <c r="AY571" s="184" t="s">
        <v>153</v>
      </c>
    </row>
    <row r="572" spans="1:65" s="15" customFormat="1" ht="10.199999999999999">
      <c r="B572" s="191"/>
      <c r="D572" s="176" t="s">
        <v>161</v>
      </c>
      <c r="E572" s="192" t="s">
        <v>1</v>
      </c>
      <c r="F572" s="193" t="s">
        <v>165</v>
      </c>
      <c r="H572" s="194">
        <v>207.89500000000001</v>
      </c>
      <c r="I572" s="195"/>
      <c r="L572" s="191"/>
      <c r="M572" s="196"/>
      <c r="N572" s="197"/>
      <c r="O572" s="197"/>
      <c r="P572" s="197"/>
      <c r="Q572" s="197"/>
      <c r="R572" s="197"/>
      <c r="S572" s="197"/>
      <c r="T572" s="198"/>
      <c r="AT572" s="192" t="s">
        <v>161</v>
      </c>
      <c r="AU572" s="192" t="s">
        <v>88</v>
      </c>
      <c r="AV572" s="15" t="s">
        <v>159</v>
      </c>
      <c r="AW572" s="15" t="s">
        <v>34</v>
      </c>
      <c r="AX572" s="15" t="s">
        <v>86</v>
      </c>
      <c r="AY572" s="192" t="s">
        <v>153</v>
      </c>
    </row>
    <row r="573" spans="1:65" s="2" customFormat="1" ht="16.5" customHeight="1">
      <c r="A573" s="33"/>
      <c r="B573" s="161"/>
      <c r="C573" s="211" t="s">
        <v>854</v>
      </c>
      <c r="D573" s="211" t="s">
        <v>707</v>
      </c>
      <c r="E573" s="212" t="s">
        <v>855</v>
      </c>
      <c r="F573" s="213" t="s">
        <v>856</v>
      </c>
      <c r="G573" s="214" t="s">
        <v>235</v>
      </c>
      <c r="H573" s="215">
        <v>207.89500000000001</v>
      </c>
      <c r="I573" s="216"/>
      <c r="J573" s="217">
        <f>ROUND(I573*H573,2)</f>
        <v>0</v>
      </c>
      <c r="K573" s="213" t="s">
        <v>1</v>
      </c>
      <c r="L573" s="218"/>
      <c r="M573" s="219" t="s">
        <v>1</v>
      </c>
      <c r="N573" s="220" t="s">
        <v>43</v>
      </c>
      <c r="O573" s="59"/>
      <c r="P573" s="171">
        <f>O573*H573</f>
        <v>0</v>
      </c>
      <c r="Q573" s="171">
        <v>1.2E-4</v>
      </c>
      <c r="R573" s="171">
        <f>Q573*H573</f>
        <v>2.4947400000000002E-2</v>
      </c>
      <c r="S573" s="171">
        <v>0</v>
      </c>
      <c r="T573" s="172">
        <f>S573*H573</f>
        <v>0</v>
      </c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R573" s="173" t="s">
        <v>467</v>
      </c>
      <c r="AT573" s="173" t="s">
        <v>707</v>
      </c>
      <c r="AU573" s="173" t="s">
        <v>88</v>
      </c>
      <c r="AY573" s="18" t="s">
        <v>153</v>
      </c>
      <c r="BE573" s="174">
        <f>IF(N573="základní",J573,0)</f>
        <v>0</v>
      </c>
      <c r="BF573" s="174">
        <f>IF(N573="snížená",J573,0)</f>
        <v>0</v>
      </c>
      <c r="BG573" s="174">
        <f>IF(N573="zákl. přenesená",J573,0)</f>
        <v>0</v>
      </c>
      <c r="BH573" s="174">
        <f>IF(N573="sníž. přenesená",J573,0)</f>
        <v>0</v>
      </c>
      <c r="BI573" s="174">
        <f>IF(N573="nulová",J573,0)</f>
        <v>0</v>
      </c>
      <c r="BJ573" s="18" t="s">
        <v>86</v>
      </c>
      <c r="BK573" s="174">
        <f>ROUND(I573*H573,2)</f>
        <v>0</v>
      </c>
      <c r="BL573" s="18" t="s">
        <v>239</v>
      </c>
      <c r="BM573" s="173" t="s">
        <v>857</v>
      </c>
    </row>
    <row r="574" spans="1:65" s="13" customFormat="1" ht="10.199999999999999">
      <c r="B574" s="175"/>
      <c r="D574" s="176" t="s">
        <v>161</v>
      </c>
      <c r="E574" s="177" t="s">
        <v>1</v>
      </c>
      <c r="F574" s="178" t="s">
        <v>739</v>
      </c>
      <c r="H574" s="177" t="s">
        <v>1</v>
      </c>
      <c r="I574" s="179"/>
      <c r="L574" s="175"/>
      <c r="M574" s="180"/>
      <c r="N574" s="181"/>
      <c r="O574" s="181"/>
      <c r="P574" s="181"/>
      <c r="Q574" s="181"/>
      <c r="R574" s="181"/>
      <c r="S574" s="181"/>
      <c r="T574" s="182"/>
      <c r="AT574" s="177" t="s">
        <v>161</v>
      </c>
      <c r="AU574" s="177" t="s">
        <v>88</v>
      </c>
      <c r="AV574" s="13" t="s">
        <v>86</v>
      </c>
      <c r="AW574" s="13" t="s">
        <v>34</v>
      </c>
      <c r="AX574" s="13" t="s">
        <v>78</v>
      </c>
      <c r="AY574" s="177" t="s">
        <v>153</v>
      </c>
    </row>
    <row r="575" spans="1:65" s="14" customFormat="1" ht="10.199999999999999">
      <c r="B575" s="183"/>
      <c r="D575" s="176" t="s">
        <v>161</v>
      </c>
      <c r="E575" s="184" t="s">
        <v>1</v>
      </c>
      <c r="F575" s="185" t="s">
        <v>740</v>
      </c>
      <c r="H575" s="186">
        <v>225.17500000000001</v>
      </c>
      <c r="I575" s="187"/>
      <c r="L575" s="183"/>
      <c r="M575" s="188"/>
      <c r="N575" s="189"/>
      <c r="O575" s="189"/>
      <c r="P575" s="189"/>
      <c r="Q575" s="189"/>
      <c r="R575" s="189"/>
      <c r="S575" s="189"/>
      <c r="T575" s="190"/>
      <c r="AT575" s="184" t="s">
        <v>161</v>
      </c>
      <c r="AU575" s="184" t="s">
        <v>88</v>
      </c>
      <c r="AV575" s="14" t="s">
        <v>88</v>
      </c>
      <c r="AW575" s="14" t="s">
        <v>34</v>
      </c>
      <c r="AX575" s="14" t="s">
        <v>78</v>
      </c>
      <c r="AY575" s="184" t="s">
        <v>153</v>
      </c>
    </row>
    <row r="576" spans="1:65" s="14" customFormat="1" ht="10.199999999999999">
      <c r="B576" s="183"/>
      <c r="D576" s="176" t="s">
        <v>161</v>
      </c>
      <c r="E576" s="184" t="s">
        <v>1</v>
      </c>
      <c r="F576" s="185" t="s">
        <v>741</v>
      </c>
      <c r="H576" s="186">
        <v>-17.28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161</v>
      </c>
      <c r="AU576" s="184" t="s">
        <v>88</v>
      </c>
      <c r="AV576" s="14" t="s">
        <v>88</v>
      </c>
      <c r="AW576" s="14" t="s">
        <v>34</v>
      </c>
      <c r="AX576" s="14" t="s">
        <v>78</v>
      </c>
      <c r="AY576" s="184" t="s">
        <v>153</v>
      </c>
    </row>
    <row r="577" spans="1:65" s="15" customFormat="1" ht="10.199999999999999">
      <c r="B577" s="191"/>
      <c r="D577" s="176" t="s">
        <v>161</v>
      </c>
      <c r="E577" s="192" t="s">
        <v>1</v>
      </c>
      <c r="F577" s="193" t="s">
        <v>165</v>
      </c>
      <c r="H577" s="194">
        <v>207.89500000000001</v>
      </c>
      <c r="I577" s="195"/>
      <c r="L577" s="191"/>
      <c r="M577" s="196"/>
      <c r="N577" s="197"/>
      <c r="O577" s="197"/>
      <c r="P577" s="197"/>
      <c r="Q577" s="197"/>
      <c r="R577" s="197"/>
      <c r="S577" s="197"/>
      <c r="T577" s="198"/>
      <c r="AT577" s="192" t="s">
        <v>161</v>
      </c>
      <c r="AU577" s="192" t="s">
        <v>88</v>
      </c>
      <c r="AV577" s="15" t="s">
        <v>159</v>
      </c>
      <c r="AW577" s="15" t="s">
        <v>34</v>
      </c>
      <c r="AX577" s="15" t="s">
        <v>86</v>
      </c>
      <c r="AY577" s="192" t="s">
        <v>153</v>
      </c>
    </row>
    <row r="578" spans="1:65" s="2" customFormat="1" ht="36" customHeight="1">
      <c r="A578" s="33"/>
      <c r="B578" s="161"/>
      <c r="C578" s="162" t="s">
        <v>858</v>
      </c>
      <c r="D578" s="162" t="s">
        <v>155</v>
      </c>
      <c r="E578" s="163" t="s">
        <v>859</v>
      </c>
      <c r="F578" s="164" t="s">
        <v>860</v>
      </c>
      <c r="G578" s="165" t="s">
        <v>470</v>
      </c>
      <c r="H578" s="210"/>
      <c r="I578" s="167"/>
      <c r="J578" s="168">
        <f>ROUND(I578*H578,2)</f>
        <v>0</v>
      </c>
      <c r="K578" s="164" t="s">
        <v>254</v>
      </c>
      <c r="L578" s="34"/>
      <c r="M578" s="169" t="s">
        <v>1</v>
      </c>
      <c r="N578" s="170" t="s">
        <v>43</v>
      </c>
      <c r="O578" s="59"/>
      <c r="P578" s="171">
        <f>O578*H578</f>
        <v>0</v>
      </c>
      <c r="Q578" s="171">
        <v>0</v>
      </c>
      <c r="R578" s="171">
        <f>Q578*H578</f>
        <v>0</v>
      </c>
      <c r="S578" s="171">
        <v>0</v>
      </c>
      <c r="T578" s="172">
        <f>S578*H578</f>
        <v>0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R578" s="173" t="s">
        <v>239</v>
      </c>
      <c r="AT578" s="173" t="s">
        <v>155</v>
      </c>
      <c r="AU578" s="173" t="s">
        <v>88</v>
      </c>
      <c r="AY578" s="18" t="s">
        <v>153</v>
      </c>
      <c r="BE578" s="174">
        <f>IF(N578="základní",J578,0)</f>
        <v>0</v>
      </c>
      <c r="BF578" s="174">
        <f>IF(N578="snížená",J578,0)</f>
        <v>0</v>
      </c>
      <c r="BG578" s="174">
        <f>IF(N578="zákl. přenesená",J578,0)</f>
        <v>0</v>
      </c>
      <c r="BH578" s="174">
        <f>IF(N578="sníž. přenesená",J578,0)</f>
        <v>0</v>
      </c>
      <c r="BI578" s="174">
        <f>IF(N578="nulová",J578,0)</f>
        <v>0</v>
      </c>
      <c r="BJ578" s="18" t="s">
        <v>86</v>
      </c>
      <c r="BK578" s="174">
        <f>ROUND(I578*H578,2)</f>
        <v>0</v>
      </c>
      <c r="BL578" s="18" t="s">
        <v>239</v>
      </c>
      <c r="BM578" s="173" t="s">
        <v>861</v>
      </c>
    </row>
    <row r="579" spans="1:65" s="12" customFormat="1" ht="22.8" customHeight="1">
      <c r="B579" s="148"/>
      <c r="D579" s="149" t="s">
        <v>77</v>
      </c>
      <c r="E579" s="159" t="s">
        <v>500</v>
      </c>
      <c r="F579" s="159" t="s">
        <v>501</v>
      </c>
      <c r="I579" s="151"/>
      <c r="J579" s="160">
        <f>BK579</f>
        <v>0</v>
      </c>
      <c r="L579" s="148"/>
      <c r="M579" s="153"/>
      <c r="N579" s="154"/>
      <c r="O579" s="154"/>
      <c r="P579" s="155">
        <f>SUM(P580:P608)</f>
        <v>0</v>
      </c>
      <c r="Q579" s="154"/>
      <c r="R579" s="155">
        <f>SUM(R580:R608)</f>
        <v>7.2636189600000005</v>
      </c>
      <c r="S579" s="154"/>
      <c r="T579" s="156">
        <f>SUM(T580:T608)</f>
        <v>0</v>
      </c>
      <c r="AR579" s="149" t="s">
        <v>88</v>
      </c>
      <c r="AT579" s="157" t="s">
        <v>77</v>
      </c>
      <c r="AU579" s="157" t="s">
        <v>86</v>
      </c>
      <c r="AY579" s="149" t="s">
        <v>153</v>
      </c>
      <c r="BK579" s="158">
        <f>SUM(BK580:BK608)</f>
        <v>0</v>
      </c>
    </row>
    <row r="580" spans="1:65" s="2" customFormat="1" ht="48" customHeight="1">
      <c r="A580" s="33"/>
      <c r="B580" s="161"/>
      <c r="C580" s="162" t="s">
        <v>862</v>
      </c>
      <c r="D580" s="162" t="s">
        <v>155</v>
      </c>
      <c r="E580" s="163" t="s">
        <v>503</v>
      </c>
      <c r="F580" s="164" t="s">
        <v>863</v>
      </c>
      <c r="G580" s="165" t="s">
        <v>479</v>
      </c>
      <c r="H580" s="166">
        <v>10.5</v>
      </c>
      <c r="I580" s="167"/>
      <c r="J580" s="168">
        <f>ROUND(I580*H580,2)</f>
        <v>0</v>
      </c>
      <c r="K580" s="164" t="s">
        <v>1</v>
      </c>
      <c r="L580" s="34"/>
      <c r="M580" s="169" t="s">
        <v>1</v>
      </c>
      <c r="N580" s="170" t="s">
        <v>43</v>
      </c>
      <c r="O580" s="59"/>
      <c r="P580" s="171">
        <f>O580*H580</f>
        <v>0</v>
      </c>
      <c r="Q580" s="171">
        <v>0</v>
      </c>
      <c r="R580" s="171">
        <f>Q580*H580</f>
        <v>0</v>
      </c>
      <c r="S580" s="171">
        <v>0</v>
      </c>
      <c r="T580" s="172">
        <f>S580*H580</f>
        <v>0</v>
      </c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R580" s="173" t="s">
        <v>239</v>
      </c>
      <c r="AT580" s="173" t="s">
        <v>155</v>
      </c>
      <c r="AU580" s="173" t="s">
        <v>88</v>
      </c>
      <c r="AY580" s="18" t="s">
        <v>153</v>
      </c>
      <c r="BE580" s="174">
        <f>IF(N580="základní",J580,0)</f>
        <v>0</v>
      </c>
      <c r="BF580" s="174">
        <f>IF(N580="snížená",J580,0)</f>
        <v>0</v>
      </c>
      <c r="BG580" s="174">
        <f>IF(N580="zákl. přenesená",J580,0)</f>
        <v>0</v>
      </c>
      <c r="BH580" s="174">
        <f>IF(N580="sníž. přenesená",J580,0)</f>
        <v>0</v>
      </c>
      <c r="BI580" s="174">
        <f>IF(N580="nulová",J580,0)</f>
        <v>0</v>
      </c>
      <c r="BJ580" s="18" t="s">
        <v>86</v>
      </c>
      <c r="BK580" s="174">
        <f>ROUND(I580*H580,2)</f>
        <v>0</v>
      </c>
      <c r="BL580" s="18" t="s">
        <v>239</v>
      </c>
      <c r="BM580" s="173" t="s">
        <v>864</v>
      </c>
    </row>
    <row r="581" spans="1:65" s="14" customFormat="1" ht="10.199999999999999">
      <c r="B581" s="183"/>
      <c r="D581" s="176" t="s">
        <v>161</v>
      </c>
      <c r="E581" s="184" t="s">
        <v>1</v>
      </c>
      <c r="F581" s="185" t="s">
        <v>865</v>
      </c>
      <c r="H581" s="186">
        <v>10.5</v>
      </c>
      <c r="I581" s="187"/>
      <c r="L581" s="183"/>
      <c r="M581" s="188"/>
      <c r="N581" s="189"/>
      <c r="O581" s="189"/>
      <c r="P581" s="189"/>
      <c r="Q581" s="189"/>
      <c r="R581" s="189"/>
      <c r="S581" s="189"/>
      <c r="T581" s="190"/>
      <c r="AT581" s="184" t="s">
        <v>161</v>
      </c>
      <c r="AU581" s="184" t="s">
        <v>88</v>
      </c>
      <c r="AV581" s="14" t="s">
        <v>88</v>
      </c>
      <c r="AW581" s="14" t="s">
        <v>34</v>
      </c>
      <c r="AX581" s="14" t="s">
        <v>78</v>
      </c>
      <c r="AY581" s="184" t="s">
        <v>153</v>
      </c>
    </row>
    <row r="582" spans="1:65" s="15" customFormat="1" ht="10.199999999999999">
      <c r="B582" s="191"/>
      <c r="D582" s="176" t="s">
        <v>161</v>
      </c>
      <c r="E582" s="192" t="s">
        <v>1</v>
      </c>
      <c r="F582" s="193" t="s">
        <v>165</v>
      </c>
      <c r="H582" s="194">
        <v>10.5</v>
      </c>
      <c r="I582" s="195"/>
      <c r="L582" s="191"/>
      <c r="M582" s="196"/>
      <c r="N582" s="197"/>
      <c r="O582" s="197"/>
      <c r="P582" s="197"/>
      <c r="Q582" s="197"/>
      <c r="R582" s="197"/>
      <c r="S582" s="197"/>
      <c r="T582" s="198"/>
      <c r="AT582" s="192" t="s">
        <v>161</v>
      </c>
      <c r="AU582" s="192" t="s">
        <v>88</v>
      </c>
      <c r="AV582" s="15" t="s">
        <v>159</v>
      </c>
      <c r="AW582" s="15" t="s">
        <v>34</v>
      </c>
      <c r="AX582" s="15" t="s">
        <v>86</v>
      </c>
      <c r="AY582" s="192" t="s">
        <v>153</v>
      </c>
    </row>
    <row r="583" spans="1:65" s="2" customFormat="1" ht="60" customHeight="1">
      <c r="A583" s="33"/>
      <c r="B583" s="161"/>
      <c r="C583" s="162" t="s">
        <v>866</v>
      </c>
      <c r="D583" s="162" t="s">
        <v>155</v>
      </c>
      <c r="E583" s="163" t="s">
        <v>508</v>
      </c>
      <c r="F583" s="164" t="s">
        <v>867</v>
      </c>
      <c r="G583" s="165" t="s">
        <v>505</v>
      </c>
      <c r="H583" s="166">
        <v>13</v>
      </c>
      <c r="I583" s="167"/>
      <c r="J583" s="168">
        <f>ROUND(I583*H583,2)</f>
        <v>0</v>
      </c>
      <c r="K583" s="164" t="s">
        <v>1</v>
      </c>
      <c r="L583" s="34"/>
      <c r="M583" s="169" t="s">
        <v>1</v>
      </c>
      <c r="N583" s="170" t="s">
        <v>43</v>
      </c>
      <c r="O583" s="59"/>
      <c r="P583" s="171">
        <f>O583*H583</f>
        <v>0</v>
      </c>
      <c r="Q583" s="171">
        <v>0</v>
      </c>
      <c r="R583" s="171">
        <f>Q583*H583</f>
        <v>0</v>
      </c>
      <c r="S583" s="171">
        <v>0</v>
      </c>
      <c r="T583" s="172">
        <f>S583*H583</f>
        <v>0</v>
      </c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R583" s="173" t="s">
        <v>239</v>
      </c>
      <c r="AT583" s="173" t="s">
        <v>155</v>
      </c>
      <c r="AU583" s="173" t="s">
        <v>88</v>
      </c>
      <c r="AY583" s="18" t="s">
        <v>153</v>
      </c>
      <c r="BE583" s="174">
        <f>IF(N583="základní",J583,0)</f>
        <v>0</v>
      </c>
      <c r="BF583" s="174">
        <f>IF(N583="snížená",J583,0)</f>
        <v>0</v>
      </c>
      <c r="BG583" s="174">
        <f>IF(N583="zákl. přenesená",J583,0)</f>
        <v>0</v>
      </c>
      <c r="BH583" s="174">
        <f>IF(N583="sníž. přenesená",J583,0)</f>
        <v>0</v>
      </c>
      <c r="BI583" s="174">
        <f>IF(N583="nulová",J583,0)</f>
        <v>0</v>
      </c>
      <c r="BJ583" s="18" t="s">
        <v>86</v>
      </c>
      <c r="BK583" s="174">
        <f>ROUND(I583*H583,2)</f>
        <v>0</v>
      </c>
      <c r="BL583" s="18" t="s">
        <v>239</v>
      </c>
      <c r="BM583" s="173" t="s">
        <v>868</v>
      </c>
    </row>
    <row r="584" spans="1:65" s="14" customFormat="1" ht="10.199999999999999">
      <c r="B584" s="183"/>
      <c r="D584" s="176" t="s">
        <v>161</v>
      </c>
      <c r="E584" s="184" t="s">
        <v>1</v>
      </c>
      <c r="F584" s="185" t="s">
        <v>224</v>
      </c>
      <c r="H584" s="186">
        <v>13</v>
      </c>
      <c r="I584" s="187"/>
      <c r="L584" s="183"/>
      <c r="M584" s="188"/>
      <c r="N584" s="189"/>
      <c r="O584" s="189"/>
      <c r="P584" s="189"/>
      <c r="Q584" s="189"/>
      <c r="R584" s="189"/>
      <c r="S584" s="189"/>
      <c r="T584" s="190"/>
      <c r="AT584" s="184" t="s">
        <v>161</v>
      </c>
      <c r="AU584" s="184" t="s">
        <v>88</v>
      </c>
      <c r="AV584" s="14" t="s">
        <v>88</v>
      </c>
      <c r="AW584" s="14" t="s">
        <v>34</v>
      </c>
      <c r="AX584" s="14" t="s">
        <v>78</v>
      </c>
      <c r="AY584" s="184" t="s">
        <v>153</v>
      </c>
    </row>
    <row r="585" spans="1:65" s="15" customFormat="1" ht="10.199999999999999">
      <c r="B585" s="191"/>
      <c r="D585" s="176" t="s">
        <v>161</v>
      </c>
      <c r="E585" s="192" t="s">
        <v>1</v>
      </c>
      <c r="F585" s="193" t="s">
        <v>165</v>
      </c>
      <c r="H585" s="194">
        <v>13</v>
      </c>
      <c r="I585" s="195"/>
      <c r="L585" s="191"/>
      <c r="M585" s="196"/>
      <c r="N585" s="197"/>
      <c r="O585" s="197"/>
      <c r="P585" s="197"/>
      <c r="Q585" s="197"/>
      <c r="R585" s="197"/>
      <c r="S585" s="197"/>
      <c r="T585" s="198"/>
      <c r="AT585" s="192" t="s">
        <v>161</v>
      </c>
      <c r="AU585" s="192" t="s">
        <v>88</v>
      </c>
      <c r="AV585" s="15" t="s">
        <v>159</v>
      </c>
      <c r="AW585" s="15" t="s">
        <v>34</v>
      </c>
      <c r="AX585" s="15" t="s">
        <v>86</v>
      </c>
      <c r="AY585" s="192" t="s">
        <v>153</v>
      </c>
    </row>
    <row r="586" spans="1:65" s="2" customFormat="1" ht="48" customHeight="1">
      <c r="A586" s="33"/>
      <c r="B586" s="161"/>
      <c r="C586" s="162" t="s">
        <v>869</v>
      </c>
      <c r="D586" s="162" t="s">
        <v>155</v>
      </c>
      <c r="E586" s="163" t="s">
        <v>870</v>
      </c>
      <c r="F586" s="164" t="s">
        <v>871</v>
      </c>
      <c r="G586" s="165" t="s">
        <v>189</v>
      </c>
      <c r="H586" s="166">
        <v>6.992</v>
      </c>
      <c r="I586" s="167"/>
      <c r="J586" s="168">
        <f>ROUND(I586*H586,2)</f>
        <v>0</v>
      </c>
      <c r="K586" s="164" t="s">
        <v>1</v>
      </c>
      <c r="L586" s="34"/>
      <c r="M586" s="169" t="s">
        <v>1</v>
      </c>
      <c r="N586" s="170" t="s">
        <v>43</v>
      </c>
      <c r="O586" s="59"/>
      <c r="P586" s="171">
        <f>O586*H586</f>
        <v>0</v>
      </c>
      <c r="Q586" s="171">
        <v>1.221E-2</v>
      </c>
      <c r="R586" s="171">
        <f>Q586*H586</f>
        <v>8.5372320000000002E-2</v>
      </c>
      <c r="S586" s="171">
        <v>0</v>
      </c>
      <c r="T586" s="172">
        <f>S586*H586</f>
        <v>0</v>
      </c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R586" s="173" t="s">
        <v>159</v>
      </c>
      <c r="AT586" s="173" t="s">
        <v>155</v>
      </c>
      <c r="AU586" s="173" t="s">
        <v>88</v>
      </c>
      <c r="AY586" s="18" t="s">
        <v>153</v>
      </c>
      <c r="BE586" s="174">
        <f>IF(N586="základní",J586,0)</f>
        <v>0</v>
      </c>
      <c r="BF586" s="174">
        <f>IF(N586="snížená",J586,0)</f>
        <v>0</v>
      </c>
      <c r="BG586" s="174">
        <f>IF(N586="zákl. přenesená",J586,0)</f>
        <v>0</v>
      </c>
      <c r="BH586" s="174">
        <f>IF(N586="sníž. přenesená",J586,0)</f>
        <v>0</v>
      </c>
      <c r="BI586" s="174">
        <f>IF(N586="nulová",J586,0)</f>
        <v>0</v>
      </c>
      <c r="BJ586" s="18" t="s">
        <v>86</v>
      </c>
      <c r="BK586" s="174">
        <f>ROUND(I586*H586,2)</f>
        <v>0</v>
      </c>
      <c r="BL586" s="18" t="s">
        <v>159</v>
      </c>
      <c r="BM586" s="173" t="s">
        <v>872</v>
      </c>
    </row>
    <row r="587" spans="1:65" s="2" customFormat="1" ht="16.5" customHeight="1">
      <c r="A587" s="33"/>
      <c r="B587" s="161"/>
      <c r="C587" s="211" t="s">
        <v>873</v>
      </c>
      <c r="D587" s="211" t="s">
        <v>707</v>
      </c>
      <c r="E587" s="212" t="s">
        <v>874</v>
      </c>
      <c r="F587" s="213" t="s">
        <v>875</v>
      </c>
      <c r="G587" s="214" t="s">
        <v>189</v>
      </c>
      <c r="H587" s="215">
        <v>6.992</v>
      </c>
      <c r="I587" s="216"/>
      <c r="J587" s="217">
        <f>ROUND(I587*H587,2)</f>
        <v>0</v>
      </c>
      <c r="K587" s="213" t="s">
        <v>1</v>
      </c>
      <c r="L587" s="218"/>
      <c r="M587" s="219" t="s">
        <v>1</v>
      </c>
      <c r="N587" s="220" t="s">
        <v>43</v>
      </c>
      <c r="O587" s="59"/>
      <c r="P587" s="171">
        <f>O587*H587</f>
        <v>0</v>
      </c>
      <c r="Q587" s="171">
        <v>1</v>
      </c>
      <c r="R587" s="171">
        <f>Q587*H587</f>
        <v>6.992</v>
      </c>
      <c r="S587" s="171">
        <v>0</v>
      </c>
      <c r="T587" s="172">
        <f>S587*H587</f>
        <v>0</v>
      </c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R587" s="173" t="s">
        <v>195</v>
      </c>
      <c r="AT587" s="173" t="s">
        <v>707</v>
      </c>
      <c r="AU587" s="173" t="s">
        <v>88</v>
      </c>
      <c r="AY587" s="18" t="s">
        <v>153</v>
      </c>
      <c r="BE587" s="174">
        <f>IF(N587="základní",J587,0)</f>
        <v>0</v>
      </c>
      <c r="BF587" s="174">
        <f>IF(N587="snížená",J587,0)</f>
        <v>0</v>
      </c>
      <c r="BG587" s="174">
        <f>IF(N587="zákl. přenesená",J587,0)</f>
        <v>0</v>
      </c>
      <c r="BH587" s="174">
        <f>IF(N587="sníž. přenesená",J587,0)</f>
        <v>0</v>
      </c>
      <c r="BI587" s="174">
        <f>IF(N587="nulová",J587,0)</f>
        <v>0</v>
      </c>
      <c r="BJ587" s="18" t="s">
        <v>86</v>
      </c>
      <c r="BK587" s="174">
        <f>ROUND(I587*H587,2)</f>
        <v>0</v>
      </c>
      <c r="BL587" s="18" t="s">
        <v>159</v>
      </c>
      <c r="BM587" s="173" t="s">
        <v>876</v>
      </c>
    </row>
    <row r="588" spans="1:65" s="2" customFormat="1" ht="19.2">
      <c r="A588" s="33"/>
      <c r="B588" s="34"/>
      <c r="C588" s="33"/>
      <c r="D588" s="176" t="s">
        <v>711</v>
      </c>
      <c r="E588" s="33"/>
      <c r="F588" s="221" t="s">
        <v>877</v>
      </c>
      <c r="G588" s="33"/>
      <c r="H588" s="33"/>
      <c r="I588" s="97"/>
      <c r="J588" s="33"/>
      <c r="K588" s="33"/>
      <c r="L588" s="34"/>
      <c r="M588" s="222"/>
      <c r="N588" s="223"/>
      <c r="O588" s="59"/>
      <c r="P588" s="59"/>
      <c r="Q588" s="59"/>
      <c r="R588" s="59"/>
      <c r="S588" s="59"/>
      <c r="T588" s="60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T588" s="18" t="s">
        <v>711</v>
      </c>
      <c r="AU588" s="18" t="s">
        <v>88</v>
      </c>
    </row>
    <row r="589" spans="1:65" s="13" customFormat="1" ht="10.199999999999999">
      <c r="B589" s="175"/>
      <c r="D589" s="176" t="s">
        <v>161</v>
      </c>
      <c r="E589" s="177" t="s">
        <v>1</v>
      </c>
      <c r="F589" s="178" t="s">
        <v>878</v>
      </c>
      <c r="H589" s="177" t="s">
        <v>1</v>
      </c>
      <c r="I589" s="179"/>
      <c r="L589" s="175"/>
      <c r="M589" s="180"/>
      <c r="N589" s="181"/>
      <c r="O589" s="181"/>
      <c r="P589" s="181"/>
      <c r="Q589" s="181"/>
      <c r="R589" s="181"/>
      <c r="S589" s="181"/>
      <c r="T589" s="182"/>
      <c r="AT589" s="177" t="s">
        <v>161</v>
      </c>
      <c r="AU589" s="177" t="s">
        <v>88</v>
      </c>
      <c r="AV589" s="13" t="s">
        <v>86</v>
      </c>
      <c r="AW589" s="13" t="s">
        <v>34</v>
      </c>
      <c r="AX589" s="13" t="s">
        <v>78</v>
      </c>
      <c r="AY589" s="177" t="s">
        <v>153</v>
      </c>
    </row>
    <row r="590" spans="1:65" s="14" customFormat="1" ht="10.199999999999999">
      <c r="B590" s="183"/>
      <c r="D590" s="176" t="s">
        <v>161</v>
      </c>
      <c r="E590" s="184" t="s">
        <v>1</v>
      </c>
      <c r="F590" s="185" t="s">
        <v>879</v>
      </c>
      <c r="H590" s="186">
        <v>5.2389999999999999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161</v>
      </c>
      <c r="AU590" s="184" t="s">
        <v>88</v>
      </c>
      <c r="AV590" s="14" t="s">
        <v>88</v>
      </c>
      <c r="AW590" s="14" t="s">
        <v>34</v>
      </c>
      <c r="AX590" s="14" t="s">
        <v>78</v>
      </c>
      <c r="AY590" s="184" t="s">
        <v>153</v>
      </c>
    </row>
    <row r="591" spans="1:65" s="14" customFormat="1" ht="10.199999999999999">
      <c r="B591" s="183"/>
      <c r="D591" s="176" t="s">
        <v>161</v>
      </c>
      <c r="E591" s="184" t="s">
        <v>1</v>
      </c>
      <c r="F591" s="185" t="s">
        <v>880</v>
      </c>
      <c r="H591" s="186">
        <v>0.21</v>
      </c>
      <c r="I591" s="187"/>
      <c r="L591" s="183"/>
      <c r="M591" s="188"/>
      <c r="N591" s="189"/>
      <c r="O591" s="189"/>
      <c r="P591" s="189"/>
      <c r="Q591" s="189"/>
      <c r="R591" s="189"/>
      <c r="S591" s="189"/>
      <c r="T591" s="190"/>
      <c r="AT591" s="184" t="s">
        <v>161</v>
      </c>
      <c r="AU591" s="184" t="s">
        <v>88</v>
      </c>
      <c r="AV591" s="14" t="s">
        <v>88</v>
      </c>
      <c r="AW591" s="14" t="s">
        <v>34</v>
      </c>
      <c r="AX591" s="14" t="s">
        <v>78</v>
      </c>
      <c r="AY591" s="184" t="s">
        <v>153</v>
      </c>
    </row>
    <row r="592" spans="1:65" s="14" customFormat="1" ht="10.199999999999999">
      <c r="B592" s="183"/>
      <c r="D592" s="176" t="s">
        <v>161</v>
      </c>
      <c r="E592" s="184" t="s">
        <v>1</v>
      </c>
      <c r="F592" s="185" t="s">
        <v>881</v>
      </c>
      <c r="H592" s="186">
        <v>0.68600000000000005</v>
      </c>
      <c r="I592" s="187"/>
      <c r="L592" s="183"/>
      <c r="M592" s="188"/>
      <c r="N592" s="189"/>
      <c r="O592" s="189"/>
      <c r="P592" s="189"/>
      <c r="Q592" s="189"/>
      <c r="R592" s="189"/>
      <c r="S592" s="189"/>
      <c r="T592" s="190"/>
      <c r="AT592" s="184" t="s">
        <v>161</v>
      </c>
      <c r="AU592" s="184" t="s">
        <v>88</v>
      </c>
      <c r="AV592" s="14" t="s">
        <v>88</v>
      </c>
      <c r="AW592" s="14" t="s">
        <v>34</v>
      </c>
      <c r="AX592" s="14" t="s">
        <v>78</v>
      </c>
      <c r="AY592" s="184" t="s">
        <v>153</v>
      </c>
    </row>
    <row r="593" spans="1:65" s="14" customFormat="1" ht="10.199999999999999">
      <c r="B593" s="183"/>
      <c r="D593" s="176" t="s">
        <v>161</v>
      </c>
      <c r="E593" s="184" t="s">
        <v>1</v>
      </c>
      <c r="F593" s="185" t="s">
        <v>882</v>
      </c>
      <c r="H593" s="186">
        <v>0.23200000000000001</v>
      </c>
      <c r="I593" s="187"/>
      <c r="L593" s="183"/>
      <c r="M593" s="188"/>
      <c r="N593" s="189"/>
      <c r="O593" s="189"/>
      <c r="P593" s="189"/>
      <c r="Q593" s="189"/>
      <c r="R593" s="189"/>
      <c r="S593" s="189"/>
      <c r="T593" s="190"/>
      <c r="AT593" s="184" t="s">
        <v>161</v>
      </c>
      <c r="AU593" s="184" t="s">
        <v>88</v>
      </c>
      <c r="AV593" s="14" t="s">
        <v>88</v>
      </c>
      <c r="AW593" s="14" t="s">
        <v>34</v>
      </c>
      <c r="AX593" s="14" t="s">
        <v>78</v>
      </c>
      <c r="AY593" s="184" t="s">
        <v>153</v>
      </c>
    </row>
    <row r="594" spans="1:65" s="14" customFormat="1" ht="10.199999999999999">
      <c r="B594" s="183"/>
      <c r="D594" s="176" t="s">
        <v>161</v>
      </c>
      <c r="E594" s="184" t="s">
        <v>1</v>
      </c>
      <c r="F594" s="185" t="s">
        <v>883</v>
      </c>
      <c r="H594" s="186">
        <v>0.13300000000000001</v>
      </c>
      <c r="I594" s="187"/>
      <c r="L594" s="183"/>
      <c r="M594" s="188"/>
      <c r="N594" s="189"/>
      <c r="O594" s="189"/>
      <c r="P594" s="189"/>
      <c r="Q594" s="189"/>
      <c r="R594" s="189"/>
      <c r="S594" s="189"/>
      <c r="T594" s="190"/>
      <c r="AT594" s="184" t="s">
        <v>161</v>
      </c>
      <c r="AU594" s="184" t="s">
        <v>88</v>
      </c>
      <c r="AV594" s="14" t="s">
        <v>88</v>
      </c>
      <c r="AW594" s="14" t="s">
        <v>34</v>
      </c>
      <c r="AX594" s="14" t="s">
        <v>78</v>
      </c>
      <c r="AY594" s="184" t="s">
        <v>153</v>
      </c>
    </row>
    <row r="595" spans="1:65" s="14" customFormat="1" ht="10.199999999999999">
      <c r="B595" s="183"/>
      <c r="D595" s="176" t="s">
        <v>161</v>
      </c>
      <c r="E595" s="184" t="s">
        <v>1</v>
      </c>
      <c r="F595" s="185" t="s">
        <v>884</v>
      </c>
      <c r="H595" s="186">
        <v>6.2E-2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161</v>
      </c>
      <c r="AU595" s="184" t="s">
        <v>88</v>
      </c>
      <c r="AV595" s="14" t="s">
        <v>88</v>
      </c>
      <c r="AW595" s="14" t="s">
        <v>34</v>
      </c>
      <c r="AX595" s="14" t="s">
        <v>78</v>
      </c>
      <c r="AY595" s="184" t="s">
        <v>153</v>
      </c>
    </row>
    <row r="596" spans="1:65" s="14" customFormat="1" ht="10.199999999999999">
      <c r="B596" s="183"/>
      <c r="D596" s="176" t="s">
        <v>161</v>
      </c>
      <c r="E596" s="184" t="s">
        <v>1</v>
      </c>
      <c r="F596" s="185" t="s">
        <v>885</v>
      </c>
      <c r="H596" s="186">
        <v>4.4999999999999998E-2</v>
      </c>
      <c r="I596" s="187"/>
      <c r="L596" s="183"/>
      <c r="M596" s="188"/>
      <c r="N596" s="189"/>
      <c r="O596" s="189"/>
      <c r="P596" s="189"/>
      <c r="Q596" s="189"/>
      <c r="R596" s="189"/>
      <c r="S596" s="189"/>
      <c r="T596" s="190"/>
      <c r="AT596" s="184" t="s">
        <v>161</v>
      </c>
      <c r="AU596" s="184" t="s">
        <v>88</v>
      </c>
      <c r="AV596" s="14" t="s">
        <v>88</v>
      </c>
      <c r="AW596" s="14" t="s">
        <v>34</v>
      </c>
      <c r="AX596" s="14" t="s">
        <v>78</v>
      </c>
      <c r="AY596" s="184" t="s">
        <v>153</v>
      </c>
    </row>
    <row r="597" spans="1:65" s="14" customFormat="1" ht="10.199999999999999">
      <c r="B597" s="183"/>
      <c r="D597" s="176" t="s">
        <v>161</v>
      </c>
      <c r="E597" s="184" t="s">
        <v>1</v>
      </c>
      <c r="F597" s="185" t="s">
        <v>886</v>
      </c>
      <c r="H597" s="186">
        <v>5.1999999999999998E-2</v>
      </c>
      <c r="I597" s="187"/>
      <c r="L597" s="183"/>
      <c r="M597" s="188"/>
      <c r="N597" s="189"/>
      <c r="O597" s="189"/>
      <c r="P597" s="189"/>
      <c r="Q597" s="189"/>
      <c r="R597" s="189"/>
      <c r="S597" s="189"/>
      <c r="T597" s="190"/>
      <c r="AT597" s="184" t="s">
        <v>161</v>
      </c>
      <c r="AU597" s="184" t="s">
        <v>88</v>
      </c>
      <c r="AV597" s="14" t="s">
        <v>88</v>
      </c>
      <c r="AW597" s="14" t="s">
        <v>34</v>
      </c>
      <c r="AX597" s="14" t="s">
        <v>78</v>
      </c>
      <c r="AY597" s="184" t="s">
        <v>153</v>
      </c>
    </row>
    <row r="598" spans="1:65" s="14" customFormat="1" ht="10.199999999999999">
      <c r="B598" s="183"/>
      <c r="D598" s="176" t="s">
        <v>161</v>
      </c>
      <c r="E598" s="184" t="s">
        <v>1</v>
      </c>
      <c r="F598" s="185" t="s">
        <v>887</v>
      </c>
      <c r="H598" s="186">
        <v>0.33300000000000002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161</v>
      </c>
      <c r="AU598" s="184" t="s">
        <v>88</v>
      </c>
      <c r="AV598" s="14" t="s">
        <v>88</v>
      </c>
      <c r="AW598" s="14" t="s">
        <v>34</v>
      </c>
      <c r="AX598" s="14" t="s">
        <v>78</v>
      </c>
      <c r="AY598" s="184" t="s">
        <v>153</v>
      </c>
    </row>
    <row r="599" spans="1:65" s="15" customFormat="1" ht="10.199999999999999">
      <c r="B599" s="191"/>
      <c r="D599" s="176" t="s">
        <v>161</v>
      </c>
      <c r="E599" s="192" t="s">
        <v>1</v>
      </c>
      <c r="F599" s="193" t="s">
        <v>165</v>
      </c>
      <c r="H599" s="194">
        <v>6.992</v>
      </c>
      <c r="I599" s="195"/>
      <c r="L599" s="191"/>
      <c r="M599" s="196"/>
      <c r="N599" s="197"/>
      <c r="O599" s="197"/>
      <c r="P599" s="197"/>
      <c r="Q599" s="197"/>
      <c r="R599" s="197"/>
      <c r="S599" s="197"/>
      <c r="T599" s="198"/>
      <c r="AT599" s="192" t="s">
        <v>161</v>
      </c>
      <c r="AU599" s="192" t="s">
        <v>88</v>
      </c>
      <c r="AV599" s="15" t="s">
        <v>159</v>
      </c>
      <c r="AW599" s="15" t="s">
        <v>34</v>
      </c>
      <c r="AX599" s="15" t="s">
        <v>86</v>
      </c>
      <c r="AY599" s="192" t="s">
        <v>153</v>
      </c>
    </row>
    <row r="600" spans="1:65" s="2" customFormat="1" ht="36" customHeight="1">
      <c r="A600" s="33"/>
      <c r="B600" s="161"/>
      <c r="C600" s="162" t="s">
        <v>888</v>
      </c>
      <c r="D600" s="162" t="s">
        <v>155</v>
      </c>
      <c r="E600" s="163" t="s">
        <v>889</v>
      </c>
      <c r="F600" s="164" t="s">
        <v>890</v>
      </c>
      <c r="G600" s="165" t="s">
        <v>189</v>
      </c>
      <c r="H600" s="166">
        <v>0.184</v>
      </c>
      <c r="I600" s="167"/>
      <c r="J600" s="168">
        <f>ROUND(I600*H600,2)</f>
        <v>0</v>
      </c>
      <c r="K600" s="164" t="s">
        <v>1</v>
      </c>
      <c r="L600" s="34"/>
      <c r="M600" s="169" t="s">
        <v>1</v>
      </c>
      <c r="N600" s="170" t="s">
        <v>43</v>
      </c>
      <c r="O600" s="59"/>
      <c r="P600" s="171">
        <f>O600*H600</f>
        <v>0</v>
      </c>
      <c r="Q600" s="171">
        <v>1.221E-2</v>
      </c>
      <c r="R600" s="171">
        <f>Q600*H600</f>
        <v>2.2466399999999998E-3</v>
      </c>
      <c r="S600" s="171">
        <v>0</v>
      </c>
      <c r="T600" s="172">
        <f>S600*H600</f>
        <v>0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R600" s="173" t="s">
        <v>159</v>
      </c>
      <c r="AT600" s="173" t="s">
        <v>155</v>
      </c>
      <c r="AU600" s="173" t="s">
        <v>88</v>
      </c>
      <c r="AY600" s="18" t="s">
        <v>153</v>
      </c>
      <c r="BE600" s="174">
        <f>IF(N600="základní",J600,0)</f>
        <v>0</v>
      </c>
      <c r="BF600" s="174">
        <f>IF(N600="snížená",J600,0)</f>
        <v>0</v>
      </c>
      <c r="BG600" s="174">
        <f>IF(N600="zákl. přenesená",J600,0)</f>
        <v>0</v>
      </c>
      <c r="BH600" s="174">
        <f>IF(N600="sníž. přenesená",J600,0)</f>
        <v>0</v>
      </c>
      <c r="BI600" s="174">
        <f>IF(N600="nulová",J600,0)</f>
        <v>0</v>
      </c>
      <c r="BJ600" s="18" t="s">
        <v>86</v>
      </c>
      <c r="BK600" s="174">
        <f>ROUND(I600*H600,2)</f>
        <v>0</v>
      </c>
      <c r="BL600" s="18" t="s">
        <v>159</v>
      </c>
      <c r="BM600" s="173" t="s">
        <v>891</v>
      </c>
    </row>
    <row r="601" spans="1:65" s="2" customFormat="1" ht="16.5" customHeight="1">
      <c r="A601" s="33"/>
      <c r="B601" s="161"/>
      <c r="C601" s="211" t="s">
        <v>892</v>
      </c>
      <c r="D601" s="211" t="s">
        <v>707</v>
      </c>
      <c r="E601" s="212" t="s">
        <v>893</v>
      </c>
      <c r="F601" s="213" t="s">
        <v>894</v>
      </c>
      <c r="G601" s="214" t="s">
        <v>189</v>
      </c>
      <c r="H601" s="215">
        <v>0.184</v>
      </c>
      <c r="I601" s="216"/>
      <c r="J601" s="217">
        <f>ROUND(I601*H601,2)</f>
        <v>0</v>
      </c>
      <c r="K601" s="213" t="s">
        <v>1</v>
      </c>
      <c r="L601" s="218"/>
      <c r="M601" s="219" t="s">
        <v>1</v>
      </c>
      <c r="N601" s="220" t="s">
        <v>43</v>
      </c>
      <c r="O601" s="59"/>
      <c r="P601" s="171">
        <f>O601*H601</f>
        <v>0</v>
      </c>
      <c r="Q601" s="171">
        <v>1</v>
      </c>
      <c r="R601" s="171">
        <f>Q601*H601</f>
        <v>0.184</v>
      </c>
      <c r="S601" s="171">
        <v>0</v>
      </c>
      <c r="T601" s="172">
        <f>S601*H601</f>
        <v>0</v>
      </c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R601" s="173" t="s">
        <v>195</v>
      </c>
      <c r="AT601" s="173" t="s">
        <v>707</v>
      </c>
      <c r="AU601" s="173" t="s">
        <v>88</v>
      </c>
      <c r="AY601" s="18" t="s">
        <v>153</v>
      </c>
      <c r="BE601" s="174">
        <f>IF(N601="základní",J601,0)</f>
        <v>0</v>
      </c>
      <c r="BF601" s="174">
        <f>IF(N601="snížená",J601,0)</f>
        <v>0</v>
      </c>
      <c r="BG601" s="174">
        <f>IF(N601="zákl. přenesená",J601,0)</f>
        <v>0</v>
      </c>
      <c r="BH601" s="174">
        <f>IF(N601="sníž. přenesená",J601,0)</f>
        <v>0</v>
      </c>
      <c r="BI601" s="174">
        <f>IF(N601="nulová",J601,0)</f>
        <v>0</v>
      </c>
      <c r="BJ601" s="18" t="s">
        <v>86</v>
      </c>
      <c r="BK601" s="174">
        <f>ROUND(I601*H601,2)</f>
        <v>0</v>
      </c>
      <c r="BL601" s="18" t="s">
        <v>159</v>
      </c>
      <c r="BM601" s="173" t="s">
        <v>895</v>
      </c>
    </row>
    <row r="602" spans="1:65" s="2" customFormat="1" ht="19.2">
      <c r="A602" s="33"/>
      <c r="B602" s="34"/>
      <c r="C602" s="33"/>
      <c r="D602" s="176" t="s">
        <v>711</v>
      </c>
      <c r="E602" s="33"/>
      <c r="F602" s="221" t="s">
        <v>877</v>
      </c>
      <c r="G602" s="33"/>
      <c r="H602" s="33"/>
      <c r="I602" s="97"/>
      <c r="J602" s="33"/>
      <c r="K602" s="33"/>
      <c r="L602" s="34"/>
      <c r="M602" s="222"/>
      <c r="N602" s="223"/>
      <c r="O602" s="59"/>
      <c r="P602" s="59"/>
      <c r="Q602" s="59"/>
      <c r="R602" s="59"/>
      <c r="S602" s="59"/>
      <c r="T602" s="60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T602" s="18" t="s">
        <v>711</v>
      </c>
      <c r="AU602" s="18" t="s">
        <v>88</v>
      </c>
    </row>
    <row r="603" spans="1:65" s="13" customFormat="1" ht="10.199999999999999">
      <c r="B603" s="175"/>
      <c r="D603" s="176" t="s">
        <v>161</v>
      </c>
      <c r="E603" s="177" t="s">
        <v>1</v>
      </c>
      <c r="F603" s="178" t="s">
        <v>878</v>
      </c>
      <c r="H603" s="177" t="s">
        <v>1</v>
      </c>
      <c r="I603" s="179"/>
      <c r="L603" s="175"/>
      <c r="M603" s="180"/>
      <c r="N603" s="181"/>
      <c r="O603" s="181"/>
      <c r="P603" s="181"/>
      <c r="Q603" s="181"/>
      <c r="R603" s="181"/>
      <c r="S603" s="181"/>
      <c r="T603" s="182"/>
      <c r="AT603" s="177" t="s">
        <v>161</v>
      </c>
      <c r="AU603" s="177" t="s">
        <v>88</v>
      </c>
      <c r="AV603" s="13" t="s">
        <v>86</v>
      </c>
      <c r="AW603" s="13" t="s">
        <v>34</v>
      </c>
      <c r="AX603" s="13" t="s">
        <v>78</v>
      </c>
      <c r="AY603" s="177" t="s">
        <v>153</v>
      </c>
    </row>
    <row r="604" spans="1:65" s="14" customFormat="1" ht="10.199999999999999">
      <c r="B604" s="183"/>
      <c r="D604" s="176" t="s">
        <v>161</v>
      </c>
      <c r="E604" s="184" t="s">
        <v>1</v>
      </c>
      <c r="F604" s="185" t="s">
        <v>896</v>
      </c>
      <c r="H604" s="186">
        <v>0.16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161</v>
      </c>
      <c r="AU604" s="184" t="s">
        <v>88</v>
      </c>
      <c r="AV604" s="14" t="s">
        <v>88</v>
      </c>
      <c r="AW604" s="14" t="s">
        <v>34</v>
      </c>
      <c r="AX604" s="14" t="s">
        <v>78</v>
      </c>
      <c r="AY604" s="184" t="s">
        <v>153</v>
      </c>
    </row>
    <row r="605" spans="1:65" s="14" customFormat="1" ht="10.199999999999999">
      <c r="B605" s="183"/>
      <c r="D605" s="176" t="s">
        <v>161</v>
      </c>
      <c r="E605" s="184" t="s">
        <v>1</v>
      </c>
      <c r="F605" s="185" t="s">
        <v>897</v>
      </c>
      <c r="H605" s="186">
        <v>1.6E-2</v>
      </c>
      <c r="I605" s="187"/>
      <c r="L605" s="183"/>
      <c r="M605" s="188"/>
      <c r="N605" s="189"/>
      <c r="O605" s="189"/>
      <c r="P605" s="189"/>
      <c r="Q605" s="189"/>
      <c r="R605" s="189"/>
      <c r="S605" s="189"/>
      <c r="T605" s="190"/>
      <c r="AT605" s="184" t="s">
        <v>161</v>
      </c>
      <c r="AU605" s="184" t="s">
        <v>88</v>
      </c>
      <c r="AV605" s="14" t="s">
        <v>88</v>
      </c>
      <c r="AW605" s="14" t="s">
        <v>34</v>
      </c>
      <c r="AX605" s="14" t="s">
        <v>78</v>
      </c>
      <c r="AY605" s="184" t="s">
        <v>153</v>
      </c>
    </row>
    <row r="606" spans="1:65" s="14" customFormat="1" ht="10.199999999999999">
      <c r="B606" s="183"/>
      <c r="D606" s="176" t="s">
        <v>161</v>
      </c>
      <c r="E606" s="184" t="s">
        <v>1</v>
      </c>
      <c r="F606" s="185" t="s">
        <v>898</v>
      </c>
      <c r="H606" s="186">
        <v>8.0000000000000002E-3</v>
      </c>
      <c r="I606" s="187"/>
      <c r="L606" s="183"/>
      <c r="M606" s="188"/>
      <c r="N606" s="189"/>
      <c r="O606" s="189"/>
      <c r="P606" s="189"/>
      <c r="Q606" s="189"/>
      <c r="R606" s="189"/>
      <c r="S606" s="189"/>
      <c r="T606" s="190"/>
      <c r="AT606" s="184" t="s">
        <v>161</v>
      </c>
      <c r="AU606" s="184" t="s">
        <v>88</v>
      </c>
      <c r="AV606" s="14" t="s">
        <v>88</v>
      </c>
      <c r="AW606" s="14" t="s">
        <v>34</v>
      </c>
      <c r="AX606" s="14" t="s">
        <v>78</v>
      </c>
      <c r="AY606" s="184" t="s">
        <v>153</v>
      </c>
    </row>
    <row r="607" spans="1:65" s="15" customFormat="1" ht="10.199999999999999">
      <c r="B607" s="191"/>
      <c r="D607" s="176" t="s">
        <v>161</v>
      </c>
      <c r="E607" s="192" t="s">
        <v>1</v>
      </c>
      <c r="F607" s="193" t="s">
        <v>165</v>
      </c>
      <c r="H607" s="194">
        <v>0.184</v>
      </c>
      <c r="I607" s="195"/>
      <c r="L607" s="191"/>
      <c r="M607" s="196"/>
      <c r="N607" s="197"/>
      <c r="O607" s="197"/>
      <c r="P607" s="197"/>
      <c r="Q607" s="197"/>
      <c r="R607" s="197"/>
      <c r="S607" s="197"/>
      <c r="T607" s="198"/>
      <c r="AT607" s="192" t="s">
        <v>161</v>
      </c>
      <c r="AU607" s="192" t="s">
        <v>88</v>
      </c>
      <c r="AV607" s="15" t="s">
        <v>159</v>
      </c>
      <c r="AW607" s="15" t="s">
        <v>34</v>
      </c>
      <c r="AX607" s="15" t="s">
        <v>86</v>
      </c>
      <c r="AY607" s="192" t="s">
        <v>153</v>
      </c>
    </row>
    <row r="608" spans="1:65" s="2" customFormat="1" ht="36" customHeight="1">
      <c r="A608" s="33"/>
      <c r="B608" s="161"/>
      <c r="C608" s="162" t="s">
        <v>899</v>
      </c>
      <c r="D608" s="162" t="s">
        <v>155</v>
      </c>
      <c r="E608" s="163" t="s">
        <v>512</v>
      </c>
      <c r="F608" s="164" t="s">
        <v>513</v>
      </c>
      <c r="G608" s="165" t="s">
        <v>470</v>
      </c>
      <c r="H608" s="210"/>
      <c r="I608" s="167"/>
      <c r="J608" s="168">
        <f>ROUND(I608*H608,2)</f>
        <v>0</v>
      </c>
      <c r="K608" s="164" t="s">
        <v>254</v>
      </c>
      <c r="L608" s="34"/>
      <c r="M608" s="169" t="s">
        <v>1</v>
      </c>
      <c r="N608" s="170" t="s">
        <v>43</v>
      </c>
      <c r="O608" s="59"/>
      <c r="P608" s="171">
        <f>O608*H608</f>
        <v>0</v>
      </c>
      <c r="Q608" s="171">
        <v>0</v>
      </c>
      <c r="R608" s="171">
        <f>Q608*H608</f>
        <v>0</v>
      </c>
      <c r="S608" s="171">
        <v>0</v>
      </c>
      <c r="T608" s="172">
        <f>S608*H608</f>
        <v>0</v>
      </c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R608" s="173" t="s">
        <v>239</v>
      </c>
      <c r="AT608" s="173" t="s">
        <v>155</v>
      </c>
      <c r="AU608" s="173" t="s">
        <v>88</v>
      </c>
      <c r="AY608" s="18" t="s">
        <v>153</v>
      </c>
      <c r="BE608" s="174">
        <f>IF(N608="základní",J608,0)</f>
        <v>0</v>
      </c>
      <c r="BF608" s="174">
        <f>IF(N608="snížená",J608,0)</f>
        <v>0</v>
      </c>
      <c r="BG608" s="174">
        <f>IF(N608="zákl. přenesená",J608,0)</f>
        <v>0</v>
      </c>
      <c r="BH608" s="174">
        <f>IF(N608="sníž. přenesená",J608,0)</f>
        <v>0</v>
      </c>
      <c r="BI608" s="174">
        <f>IF(N608="nulová",J608,0)</f>
        <v>0</v>
      </c>
      <c r="BJ608" s="18" t="s">
        <v>86</v>
      </c>
      <c r="BK608" s="174">
        <f>ROUND(I608*H608,2)</f>
        <v>0</v>
      </c>
      <c r="BL608" s="18" t="s">
        <v>239</v>
      </c>
      <c r="BM608" s="173" t="s">
        <v>900</v>
      </c>
    </row>
    <row r="609" spans="1:65" s="12" customFormat="1" ht="22.8" customHeight="1">
      <c r="B609" s="148"/>
      <c r="D609" s="149" t="s">
        <v>77</v>
      </c>
      <c r="E609" s="159" t="s">
        <v>515</v>
      </c>
      <c r="F609" s="159" t="s">
        <v>516</v>
      </c>
      <c r="I609" s="151"/>
      <c r="J609" s="160">
        <f>BK609</f>
        <v>0</v>
      </c>
      <c r="L609" s="148"/>
      <c r="M609" s="153"/>
      <c r="N609" s="154"/>
      <c r="O609" s="154"/>
      <c r="P609" s="155">
        <f>SUM(P610:P671)</f>
        <v>0</v>
      </c>
      <c r="Q609" s="154"/>
      <c r="R609" s="155">
        <f>SUM(R610:R671)</f>
        <v>0.29898852000000004</v>
      </c>
      <c r="S609" s="154"/>
      <c r="T609" s="156">
        <f>SUM(T610:T671)</f>
        <v>0</v>
      </c>
      <c r="AR609" s="149" t="s">
        <v>88</v>
      </c>
      <c r="AT609" s="157" t="s">
        <v>77</v>
      </c>
      <c r="AU609" s="157" t="s">
        <v>86</v>
      </c>
      <c r="AY609" s="149" t="s">
        <v>153</v>
      </c>
      <c r="BK609" s="158">
        <f>SUM(BK610:BK671)</f>
        <v>0</v>
      </c>
    </row>
    <row r="610" spans="1:65" s="2" customFormat="1" ht="24" customHeight="1">
      <c r="A610" s="33"/>
      <c r="B610" s="161"/>
      <c r="C610" s="162" t="s">
        <v>901</v>
      </c>
      <c r="D610" s="162" t="s">
        <v>155</v>
      </c>
      <c r="E610" s="163" t="s">
        <v>518</v>
      </c>
      <c r="F610" s="164" t="s">
        <v>519</v>
      </c>
      <c r="G610" s="165" t="s">
        <v>235</v>
      </c>
      <c r="H610" s="166">
        <v>439.68900000000002</v>
      </c>
      <c r="I610" s="167"/>
      <c r="J610" s="168">
        <f>ROUND(I610*H610,2)</f>
        <v>0</v>
      </c>
      <c r="K610" s="164" t="s">
        <v>1</v>
      </c>
      <c r="L610" s="34"/>
      <c r="M610" s="169" t="s">
        <v>1</v>
      </c>
      <c r="N610" s="170" t="s">
        <v>43</v>
      </c>
      <c r="O610" s="59"/>
      <c r="P610" s="171">
        <f>O610*H610</f>
        <v>0</v>
      </c>
      <c r="Q610" s="171">
        <v>3.4000000000000002E-4</v>
      </c>
      <c r="R610" s="171">
        <f>Q610*H610</f>
        <v>0.14949426000000002</v>
      </c>
      <c r="S610" s="171">
        <v>0</v>
      </c>
      <c r="T610" s="172">
        <f>S610*H610</f>
        <v>0</v>
      </c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R610" s="173" t="s">
        <v>239</v>
      </c>
      <c r="AT610" s="173" t="s">
        <v>155</v>
      </c>
      <c r="AU610" s="173" t="s">
        <v>88</v>
      </c>
      <c r="AY610" s="18" t="s">
        <v>153</v>
      </c>
      <c r="BE610" s="174">
        <f>IF(N610="základní",J610,0)</f>
        <v>0</v>
      </c>
      <c r="BF610" s="174">
        <f>IF(N610="snížená",J610,0)</f>
        <v>0</v>
      </c>
      <c r="BG610" s="174">
        <f>IF(N610="zákl. přenesená",J610,0)</f>
        <v>0</v>
      </c>
      <c r="BH610" s="174">
        <f>IF(N610="sníž. přenesená",J610,0)</f>
        <v>0</v>
      </c>
      <c r="BI610" s="174">
        <f>IF(N610="nulová",J610,0)</f>
        <v>0</v>
      </c>
      <c r="BJ610" s="18" t="s">
        <v>86</v>
      </c>
      <c r="BK610" s="174">
        <f>ROUND(I610*H610,2)</f>
        <v>0</v>
      </c>
      <c r="BL610" s="18" t="s">
        <v>239</v>
      </c>
      <c r="BM610" s="173" t="s">
        <v>902</v>
      </c>
    </row>
    <row r="611" spans="1:65" s="13" customFormat="1" ht="10.199999999999999">
      <c r="B611" s="175"/>
      <c r="D611" s="176" t="s">
        <v>161</v>
      </c>
      <c r="E611" s="177" t="s">
        <v>1</v>
      </c>
      <c r="F611" s="178" t="s">
        <v>531</v>
      </c>
      <c r="H611" s="177" t="s">
        <v>1</v>
      </c>
      <c r="I611" s="179"/>
      <c r="L611" s="175"/>
      <c r="M611" s="180"/>
      <c r="N611" s="181"/>
      <c r="O611" s="181"/>
      <c r="P611" s="181"/>
      <c r="Q611" s="181"/>
      <c r="R611" s="181"/>
      <c r="S611" s="181"/>
      <c r="T611" s="182"/>
      <c r="AT611" s="177" t="s">
        <v>161</v>
      </c>
      <c r="AU611" s="177" t="s">
        <v>88</v>
      </c>
      <c r="AV611" s="13" t="s">
        <v>86</v>
      </c>
      <c r="AW611" s="13" t="s">
        <v>34</v>
      </c>
      <c r="AX611" s="13" t="s">
        <v>78</v>
      </c>
      <c r="AY611" s="177" t="s">
        <v>153</v>
      </c>
    </row>
    <row r="612" spans="1:65" s="14" customFormat="1" ht="10.199999999999999">
      <c r="B612" s="183"/>
      <c r="D612" s="176" t="s">
        <v>161</v>
      </c>
      <c r="E612" s="184" t="s">
        <v>1</v>
      </c>
      <c r="F612" s="185" t="s">
        <v>532</v>
      </c>
      <c r="H612" s="186">
        <v>83.19</v>
      </c>
      <c r="I612" s="187"/>
      <c r="L612" s="183"/>
      <c r="M612" s="188"/>
      <c r="N612" s="189"/>
      <c r="O612" s="189"/>
      <c r="P612" s="189"/>
      <c r="Q612" s="189"/>
      <c r="R612" s="189"/>
      <c r="S612" s="189"/>
      <c r="T612" s="190"/>
      <c r="AT612" s="184" t="s">
        <v>161</v>
      </c>
      <c r="AU612" s="184" t="s">
        <v>88</v>
      </c>
      <c r="AV612" s="14" t="s">
        <v>88</v>
      </c>
      <c r="AW612" s="14" t="s">
        <v>34</v>
      </c>
      <c r="AX612" s="14" t="s">
        <v>78</v>
      </c>
      <c r="AY612" s="184" t="s">
        <v>153</v>
      </c>
    </row>
    <row r="613" spans="1:65" s="14" customFormat="1" ht="10.199999999999999">
      <c r="B613" s="183"/>
      <c r="D613" s="176" t="s">
        <v>161</v>
      </c>
      <c r="E613" s="184" t="s">
        <v>1</v>
      </c>
      <c r="F613" s="185" t="s">
        <v>533</v>
      </c>
      <c r="H613" s="186">
        <v>13.33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161</v>
      </c>
      <c r="AU613" s="184" t="s">
        <v>88</v>
      </c>
      <c r="AV613" s="14" t="s">
        <v>88</v>
      </c>
      <c r="AW613" s="14" t="s">
        <v>34</v>
      </c>
      <c r="AX613" s="14" t="s">
        <v>78</v>
      </c>
      <c r="AY613" s="184" t="s">
        <v>153</v>
      </c>
    </row>
    <row r="614" spans="1:65" s="14" customFormat="1" ht="10.199999999999999">
      <c r="B614" s="183"/>
      <c r="D614" s="176" t="s">
        <v>161</v>
      </c>
      <c r="E614" s="184" t="s">
        <v>1</v>
      </c>
      <c r="F614" s="185" t="s">
        <v>534</v>
      </c>
      <c r="H614" s="186">
        <v>24.24</v>
      </c>
      <c r="I614" s="187"/>
      <c r="L614" s="183"/>
      <c r="M614" s="188"/>
      <c r="N614" s="189"/>
      <c r="O614" s="189"/>
      <c r="P614" s="189"/>
      <c r="Q614" s="189"/>
      <c r="R614" s="189"/>
      <c r="S614" s="189"/>
      <c r="T614" s="190"/>
      <c r="AT614" s="184" t="s">
        <v>161</v>
      </c>
      <c r="AU614" s="184" t="s">
        <v>88</v>
      </c>
      <c r="AV614" s="14" t="s">
        <v>88</v>
      </c>
      <c r="AW614" s="14" t="s">
        <v>34</v>
      </c>
      <c r="AX614" s="14" t="s">
        <v>78</v>
      </c>
      <c r="AY614" s="184" t="s">
        <v>153</v>
      </c>
    </row>
    <row r="615" spans="1:65" s="14" customFormat="1" ht="10.199999999999999">
      <c r="B615" s="183"/>
      <c r="D615" s="176" t="s">
        <v>161</v>
      </c>
      <c r="E615" s="184" t="s">
        <v>1</v>
      </c>
      <c r="F615" s="185" t="s">
        <v>535</v>
      </c>
      <c r="H615" s="186">
        <v>1.3</v>
      </c>
      <c r="I615" s="187"/>
      <c r="L615" s="183"/>
      <c r="M615" s="188"/>
      <c r="N615" s="189"/>
      <c r="O615" s="189"/>
      <c r="P615" s="189"/>
      <c r="Q615" s="189"/>
      <c r="R615" s="189"/>
      <c r="S615" s="189"/>
      <c r="T615" s="190"/>
      <c r="AT615" s="184" t="s">
        <v>161</v>
      </c>
      <c r="AU615" s="184" t="s">
        <v>88</v>
      </c>
      <c r="AV615" s="14" t="s">
        <v>88</v>
      </c>
      <c r="AW615" s="14" t="s">
        <v>34</v>
      </c>
      <c r="AX615" s="14" t="s">
        <v>78</v>
      </c>
      <c r="AY615" s="184" t="s">
        <v>153</v>
      </c>
    </row>
    <row r="616" spans="1:65" s="14" customFormat="1" ht="10.199999999999999">
      <c r="B616" s="183"/>
      <c r="D616" s="176" t="s">
        <v>161</v>
      </c>
      <c r="E616" s="184" t="s">
        <v>1</v>
      </c>
      <c r="F616" s="185" t="s">
        <v>536</v>
      </c>
      <c r="H616" s="186">
        <v>14.4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161</v>
      </c>
      <c r="AU616" s="184" t="s">
        <v>88</v>
      </c>
      <c r="AV616" s="14" t="s">
        <v>88</v>
      </c>
      <c r="AW616" s="14" t="s">
        <v>34</v>
      </c>
      <c r="AX616" s="14" t="s">
        <v>78</v>
      </c>
      <c r="AY616" s="184" t="s">
        <v>153</v>
      </c>
    </row>
    <row r="617" spans="1:65" s="14" customFormat="1" ht="10.199999999999999">
      <c r="B617" s="183"/>
      <c r="D617" s="176" t="s">
        <v>161</v>
      </c>
      <c r="E617" s="184" t="s">
        <v>1</v>
      </c>
      <c r="F617" s="185" t="s">
        <v>537</v>
      </c>
      <c r="H617" s="186">
        <v>1.2629999999999999</v>
      </c>
      <c r="I617" s="187"/>
      <c r="L617" s="183"/>
      <c r="M617" s="188"/>
      <c r="N617" s="189"/>
      <c r="O617" s="189"/>
      <c r="P617" s="189"/>
      <c r="Q617" s="189"/>
      <c r="R617" s="189"/>
      <c r="S617" s="189"/>
      <c r="T617" s="190"/>
      <c r="AT617" s="184" t="s">
        <v>161</v>
      </c>
      <c r="AU617" s="184" t="s">
        <v>88</v>
      </c>
      <c r="AV617" s="14" t="s">
        <v>88</v>
      </c>
      <c r="AW617" s="14" t="s">
        <v>34</v>
      </c>
      <c r="AX617" s="14" t="s">
        <v>78</v>
      </c>
      <c r="AY617" s="184" t="s">
        <v>153</v>
      </c>
    </row>
    <row r="618" spans="1:65" s="16" customFormat="1" ht="10.199999999999999">
      <c r="B618" s="202"/>
      <c r="D618" s="176" t="s">
        <v>161</v>
      </c>
      <c r="E618" s="203" t="s">
        <v>1</v>
      </c>
      <c r="F618" s="204" t="s">
        <v>321</v>
      </c>
      <c r="H618" s="205">
        <v>137.72299999999998</v>
      </c>
      <c r="I618" s="206"/>
      <c r="L618" s="202"/>
      <c r="M618" s="207"/>
      <c r="N618" s="208"/>
      <c r="O618" s="208"/>
      <c r="P618" s="208"/>
      <c r="Q618" s="208"/>
      <c r="R618" s="208"/>
      <c r="S618" s="208"/>
      <c r="T618" s="209"/>
      <c r="AT618" s="203" t="s">
        <v>161</v>
      </c>
      <c r="AU618" s="203" t="s">
        <v>88</v>
      </c>
      <c r="AV618" s="16" t="s">
        <v>169</v>
      </c>
      <c r="AW618" s="16" t="s">
        <v>34</v>
      </c>
      <c r="AX618" s="16" t="s">
        <v>78</v>
      </c>
      <c r="AY618" s="203" t="s">
        <v>153</v>
      </c>
    </row>
    <row r="619" spans="1:65" s="13" customFormat="1" ht="10.199999999999999">
      <c r="B619" s="175"/>
      <c r="D619" s="176" t="s">
        <v>161</v>
      </c>
      <c r="E619" s="177" t="s">
        <v>1</v>
      </c>
      <c r="F619" s="178" t="s">
        <v>538</v>
      </c>
      <c r="H619" s="177" t="s">
        <v>1</v>
      </c>
      <c r="I619" s="179"/>
      <c r="L619" s="175"/>
      <c r="M619" s="180"/>
      <c r="N619" s="181"/>
      <c r="O619" s="181"/>
      <c r="P619" s="181"/>
      <c r="Q619" s="181"/>
      <c r="R619" s="181"/>
      <c r="S619" s="181"/>
      <c r="T619" s="182"/>
      <c r="AT619" s="177" t="s">
        <v>161</v>
      </c>
      <c r="AU619" s="177" t="s">
        <v>88</v>
      </c>
      <c r="AV619" s="13" t="s">
        <v>86</v>
      </c>
      <c r="AW619" s="13" t="s">
        <v>34</v>
      </c>
      <c r="AX619" s="13" t="s">
        <v>78</v>
      </c>
      <c r="AY619" s="177" t="s">
        <v>153</v>
      </c>
    </row>
    <row r="620" spans="1:65" s="14" customFormat="1" ht="10.199999999999999">
      <c r="B620" s="183"/>
      <c r="D620" s="176" t="s">
        <v>161</v>
      </c>
      <c r="E620" s="184" t="s">
        <v>1</v>
      </c>
      <c r="F620" s="185" t="s">
        <v>539</v>
      </c>
      <c r="H620" s="186">
        <v>29.21</v>
      </c>
      <c r="I620" s="187"/>
      <c r="L620" s="183"/>
      <c r="M620" s="188"/>
      <c r="N620" s="189"/>
      <c r="O620" s="189"/>
      <c r="P620" s="189"/>
      <c r="Q620" s="189"/>
      <c r="R620" s="189"/>
      <c r="S620" s="189"/>
      <c r="T620" s="190"/>
      <c r="AT620" s="184" t="s">
        <v>161</v>
      </c>
      <c r="AU620" s="184" t="s">
        <v>88</v>
      </c>
      <c r="AV620" s="14" t="s">
        <v>88</v>
      </c>
      <c r="AW620" s="14" t="s">
        <v>34</v>
      </c>
      <c r="AX620" s="14" t="s">
        <v>78</v>
      </c>
      <c r="AY620" s="184" t="s">
        <v>153</v>
      </c>
    </row>
    <row r="621" spans="1:65" s="14" customFormat="1" ht="10.199999999999999">
      <c r="B621" s="183"/>
      <c r="D621" s="176" t="s">
        <v>161</v>
      </c>
      <c r="E621" s="184" t="s">
        <v>1</v>
      </c>
      <c r="F621" s="185" t="s">
        <v>540</v>
      </c>
      <c r="H621" s="186">
        <v>0.53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161</v>
      </c>
      <c r="AU621" s="184" t="s">
        <v>88</v>
      </c>
      <c r="AV621" s="14" t="s">
        <v>88</v>
      </c>
      <c r="AW621" s="14" t="s">
        <v>34</v>
      </c>
      <c r="AX621" s="14" t="s">
        <v>78</v>
      </c>
      <c r="AY621" s="184" t="s">
        <v>153</v>
      </c>
    </row>
    <row r="622" spans="1:65" s="14" customFormat="1" ht="10.199999999999999">
      <c r="B622" s="183"/>
      <c r="D622" s="176" t="s">
        <v>161</v>
      </c>
      <c r="E622" s="184" t="s">
        <v>1</v>
      </c>
      <c r="F622" s="185" t="s">
        <v>541</v>
      </c>
      <c r="H622" s="186">
        <v>2.5499999999999998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161</v>
      </c>
      <c r="AU622" s="184" t="s">
        <v>88</v>
      </c>
      <c r="AV622" s="14" t="s">
        <v>88</v>
      </c>
      <c r="AW622" s="14" t="s">
        <v>34</v>
      </c>
      <c r="AX622" s="14" t="s">
        <v>78</v>
      </c>
      <c r="AY622" s="184" t="s">
        <v>153</v>
      </c>
    </row>
    <row r="623" spans="1:65" s="14" customFormat="1" ht="10.199999999999999">
      <c r="B623" s="183"/>
      <c r="D623" s="176" t="s">
        <v>161</v>
      </c>
      <c r="E623" s="184" t="s">
        <v>1</v>
      </c>
      <c r="F623" s="185" t="s">
        <v>542</v>
      </c>
      <c r="H623" s="186">
        <v>6.915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161</v>
      </c>
      <c r="AU623" s="184" t="s">
        <v>88</v>
      </c>
      <c r="AV623" s="14" t="s">
        <v>88</v>
      </c>
      <c r="AW623" s="14" t="s">
        <v>34</v>
      </c>
      <c r="AX623" s="14" t="s">
        <v>78</v>
      </c>
      <c r="AY623" s="184" t="s">
        <v>153</v>
      </c>
    </row>
    <row r="624" spans="1:65" s="16" customFormat="1" ht="10.199999999999999">
      <c r="B624" s="202"/>
      <c r="D624" s="176" t="s">
        <v>161</v>
      </c>
      <c r="E624" s="203" t="s">
        <v>1</v>
      </c>
      <c r="F624" s="204" t="s">
        <v>321</v>
      </c>
      <c r="H624" s="205">
        <v>39.204999999999998</v>
      </c>
      <c r="I624" s="206"/>
      <c r="L624" s="202"/>
      <c r="M624" s="207"/>
      <c r="N624" s="208"/>
      <c r="O624" s="208"/>
      <c r="P624" s="208"/>
      <c r="Q624" s="208"/>
      <c r="R624" s="208"/>
      <c r="S624" s="208"/>
      <c r="T624" s="209"/>
      <c r="AT624" s="203" t="s">
        <v>161</v>
      </c>
      <c r="AU624" s="203" t="s">
        <v>88</v>
      </c>
      <c r="AV624" s="16" t="s">
        <v>169</v>
      </c>
      <c r="AW624" s="16" t="s">
        <v>34</v>
      </c>
      <c r="AX624" s="16" t="s">
        <v>78</v>
      </c>
      <c r="AY624" s="203" t="s">
        <v>153</v>
      </c>
    </row>
    <row r="625" spans="2:51" s="13" customFormat="1" ht="10.199999999999999">
      <c r="B625" s="175"/>
      <c r="D625" s="176" t="s">
        <v>161</v>
      </c>
      <c r="E625" s="177" t="s">
        <v>1</v>
      </c>
      <c r="F625" s="178" t="s">
        <v>543</v>
      </c>
      <c r="H625" s="177" t="s">
        <v>1</v>
      </c>
      <c r="I625" s="179"/>
      <c r="L625" s="175"/>
      <c r="M625" s="180"/>
      <c r="N625" s="181"/>
      <c r="O625" s="181"/>
      <c r="P625" s="181"/>
      <c r="Q625" s="181"/>
      <c r="R625" s="181"/>
      <c r="S625" s="181"/>
      <c r="T625" s="182"/>
      <c r="AT625" s="177" t="s">
        <v>161</v>
      </c>
      <c r="AU625" s="177" t="s">
        <v>88</v>
      </c>
      <c r="AV625" s="13" t="s">
        <v>86</v>
      </c>
      <c r="AW625" s="13" t="s">
        <v>34</v>
      </c>
      <c r="AX625" s="13" t="s">
        <v>78</v>
      </c>
      <c r="AY625" s="177" t="s">
        <v>153</v>
      </c>
    </row>
    <row r="626" spans="2:51" s="14" customFormat="1" ht="10.199999999999999">
      <c r="B626" s="183"/>
      <c r="D626" s="176" t="s">
        <v>161</v>
      </c>
      <c r="E626" s="184" t="s">
        <v>1</v>
      </c>
      <c r="F626" s="185" t="s">
        <v>544</v>
      </c>
      <c r="H626" s="186">
        <v>139.02000000000001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161</v>
      </c>
      <c r="AU626" s="184" t="s">
        <v>88</v>
      </c>
      <c r="AV626" s="14" t="s">
        <v>88</v>
      </c>
      <c r="AW626" s="14" t="s">
        <v>34</v>
      </c>
      <c r="AX626" s="14" t="s">
        <v>78</v>
      </c>
      <c r="AY626" s="184" t="s">
        <v>153</v>
      </c>
    </row>
    <row r="627" spans="2:51" s="14" customFormat="1" ht="10.199999999999999">
      <c r="B627" s="183"/>
      <c r="D627" s="176" t="s">
        <v>161</v>
      </c>
      <c r="E627" s="184" t="s">
        <v>1</v>
      </c>
      <c r="F627" s="185" t="s">
        <v>545</v>
      </c>
      <c r="H627" s="186">
        <v>12.21</v>
      </c>
      <c r="I627" s="187"/>
      <c r="L627" s="183"/>
      <c r="M627" s="188"/>
      <c r="N627" s="189"/>
      <c r="O627" s="189"/>
      <c r="P627" s="189"/>
      <c r="Q627" s="189"/>
      <c r="R627" s="189"/>
      <c r="S627" s="189"/>
      <c r="T627" s="190"/>
      <c r="AT627" s="184" t="s">
        <v>161</v>
      </c>
      <c r="AU627" s="184" t="s">
        <v>88</v>
      </c>
      <c r="AV627" s="14" t="s">
        <v>88</v>
      </c>
      <c r="AW627" s="14" t="s">
        <v>34</v>
      </c>
      <c r="AX627" s="14" t="s">
        <v>78</v>
      </c>
      <c r="AY627" s="184" t="s">
        <v>153</v>
      </c>
    </row>
    <row r="628" spans="2:51" s="14" customFormat="1" ht="10.199999999999999">
      <c r="B628" s="183"/>
      <c r="D628" s="176" t="s">
        <v>161</v>
      </c>
      <c r="E628" s="184" t="s">
        <v>1</v>
      </c>
      <c r="F628" s="185" t="s">
        <v>546</v>
      </c>
      <c r="H628" s="186">
        <v>12.282999999999999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161</v>
      </c>
      <c r="AU628" s="184" t="s">
        <v>88</v>
      </c>
      <c r="AV628" s="14" t="s">
        <v>88</v>
      </c>
      <c r="AW628" s="14" t="s">
        <v>34</v>
      </c>
      <c r="AX628" s="14" t="s">
        <v>78</v>
      </c>
      <c r="AY628" s="184" t="s">
        <v>153</v>
      </c>
    </row>
    <row r="629" spans="2:51" s="14" customFormat="1" ht="10.199999999999999">
      <c r="B629" s="183"/>
      <c r="D629" s="176" t="s">
        <v>161</v>
      </c>
      <c r="E629" s="184" t="s">
        <v>1</v>
      </c>
      <c r="F629" s="185" t="s">
        <v>547</v>
      </c>
      <c r="H629" s="186">
        <v>5.52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161</v>
      </c>
      <c r="AU629" s="184" t="s">
        <v>88</v>
      </c>
      <c r="AV629" s="14" t="s">
        <v>88</v>
      </c>
      <c r="AW629" s="14" t="s">
        <v>34</v>
      </c>
      <c r="AX629" s="14" t="s">
        <v>78</v>
      </c>
      <c r="AY629" s="184" t="s">
        <v>153</v>
      </c>
    </row>
    <row r="630" spans="2:51" s="14" customFormat="1" ht="10.199999999999999">
      <c r="B630" s="183"/>
      <c r="D630" s="176" t="s">
        <v>161</v>
      </c>
      <c r="E630" s="184" t="s">
        <v>1</v>
      </c>
      <c r="F630" s="185" t="s">
        <v>548</v>
      </c>
      <c r="H630" s="186">
        <v>2.2250000000000001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161</v>
      </c>
      <c r="AU630" s="184" t="s">
        <v>88</v>
      </c>
      <c r="AV630" s="14" t="s">
        <v>88</v>
      </c>
      <c r="AW630" s="14" t="s">
        <v>34</v>
      </c>
      <c r="AX630" s="14" t="s">
        <v>78</v>
      </c>
      <c r="AY630" s="184" t="s">
        <v>153</v>
      </c>
    </row>
    <row r="631" spans="2:51" s="14" customFormat="1" ht="10.199999999999999">
      <c r="B631" s="183"/>
      <c r="D631" s="176" t="s">
        <v>161</v>
      </c>
      <c r="E631" s="184" t="s">
        <v>1</v>
      </c>
      <c r="F631" s="185" t="s">
        <v>549</v>
      </c>
      <c r="H631" s="186">
        <v>43.4</v>
      </c>
      <c r="I631" s="187"/>
      <c r="L631" s="183"/>
      <c r="M631" s="188"/>
      <c r="N631" s="189"/>
      <c r="O631" s="189"/>
      <c r="P631" s="189"/>
      <c r="Q631" s="189"/>
      <c r="R631" s="189"/>
      <c r="S631" s="189"/>
      <c r="T631" s="190"/>
      <c r="AT631" s="184" t="s">
        <v>161</v>
      </c>
      <c r="AU631" s="184" t="s">
        <v>88</v>
      </c>
      <c r="AV631" s="14" t="s">
        <v>88</v>
      </c>
      <c r="AW631" s="14" t="s">
        <v>34</v>
      </c>
      <c r="AX631" s="14" t="s">
        <v>78</v>
      </c>
      <c r="AY631" s="184" t="s">
        <v>153</v>
      </c>
    </row>
    <row r="632" spans="2:51" s="14" customFormat="1" ht="10.199999999999999">
      <c r="B632" s="183"/>
      <c r="D632" s="176" t="s">
        <v>161</v>
      </c>
      <c r="E632" s="184" t="s">
        <v>1</v>
      </c>
      <c r="F632" s="185" t="s">
        <v>550</v>
      </c>
      <c r="H632" s="186">
        <v>2.6</v>
      </c>
      <c r="I632" s="187"/>
      <c r="L632" s="183"/>
      <c r="M632" s="188"/>
      <c r="N632" s="189"/>
      <c r="O632" s="189"/>
      <c r="P632" s="189"/>
      <c r="Q632" s="189"/>
      <c r="R632" s="189"/>
      <c r="S632" s="189"/>
      <c r="T632" s="190"/>
      <c r="AT632" s="184" t="s">
        <v>161</v>
      </c>
      <c r="AU632" s="184" t="s">
        <v>88</v>
      </c>
      <c r="AV632" s="14" t="s">
        <v>88</v>
      </c>
      <c r="AW632" s="14" t="s">
        <v>34</v>
      </c>
      <c r="AX632" s="14" t="s">
        <v>78</v>
      </c>
      <c r="AY632" s="184" t="s">
        <v>153</v>
      </c>
    </row>
    <row r="633" spans="2:51" s="14" customFormat="1" ht="10.199999999999999">
      <c r="B633" s="183"/>
      <c r="D633" s="176" t="s">
        <v>161</v>
      </c>
      <c r="E633" s="184" t="s">
        <v>1</v>
      </c>
      <c r="F633" s="185" t="s">
        <v>551</v>
      </c>
      <c r="H633" s="186">
        <v>24.41</v>
      </c>
      <c r="I633" s="187"/>
      <c r="L633" s="183"/>
      <c r="M633" s="188"/>
      <c r="N633" s="189"/>
      <c r="O633" s="189"/>
      <c r="P633" s="189"/>
      <c r="Q633" s="189"/>
      <c r="R633" s="189"/>
      <c r="S633" s="189"/>
      <c r="T633" s="190"/>
      <c r="AT633" s="184" t="s">
        <v>161</v>
      </c>
      <c r="AU633" s="184" t="s">
        <v>88</v>
      </c>
      <c r="AV633" s="14" t="s">
        <v>88</v>
      </c>
      <c r="AW633" s="14" t="s">
        <v>34</v>
      </c>
      <c r="AX633" s="14" t="s">
        <v>78</v>
      </c>
      <c r="AY633" s="184" t="s">
        <v>153</v>
      </c>
    </row>
    <row r="634" spans="2:51" s="14" customFormat="1" ht="10.199999999999999">
      <c r="B634" s="183"/>
      <c r="D634" s="176" t="s">
        <v>161</v>
      </c>
      <c r="E634" s="184" t="s">
        <v>1</v>
      </c>
      <c r="F634" s="185" t="s">
        <v>552</v>
      </c>
      <c r="H634" s="186">
        <v>1.8129999999999999</v>
      </c>
      <c r="I634" s="187"/>
      <c r="L634" s="183"/>
      <c r="M634" s="188"/>
      <c r="N634" s="189"/>
      <c r="O634" s="189"/>
      <c r="P634" s="189"/>
      <c r="Q634" s="189"/>
      <c r="R634" s="189"/>
      <c r="S634" s="189"/>
      <c r="T634" s="190"/>
      <c r="AT634" s="184" t="s">
        <v>161</v>
      </c>
      <c r="AU634" s="184" t="s">
        <v>88</v>
      </c>
      <c r="AV634" s="14" t="s">
        <v>88</v>
      </c>
      <c r="AW634" s="14" t="s">
        <v>34</v>
      </c>
      <c r="AX634" s="14" t="s">
        <v>78</v>
      </c>
      <c r="AY634" s="184" t="s">
        <v>153</v>
      </c>
    </row>
    <row r="635" spans="2:51" s="14" customFormat="1" ht="10.199999999999999">
      <c r="B635" s="183"/>
      <c r="D635" s="176" t="s">
        <v>161</v>
      </c>
      <c r="E635" s="184" t="s">
        <v>1</v>
      </c>
      <c r="F635" s="185" t="s">
        <v>553</v>
      </c>
      <c r="H635" s="186">
        <v>8.4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161</v>
      </c>
      <c r="AU635" s="184" t="s">
        <v>88</v>
      </c>
      <c r="AV635" s="14" t="s">
        <v>88</v>
      </c>
      <c r="AW635" s="14" t="s">
        <v>34</v>
      </c>
      <c r="AX635" s="14" t="s">
        <v>78</v>
      </c>
      <c r="AY635" s="184" t="s">
        <v>153</v>
      </c>
    </row>
    <row r="636" spans="2:51" s="16" customFormat="1" ht="10.199999999999999">
      <c r="B636" s="202"/>
      <c r="D636" s="176" t="s">
        <v>161</v>
      </c>
      <c r="E636" s="203" t="s">
        <v>1</v>
      </c>
      <c r="F636" s="204" t="s">
        <v>321</v>
      </c>
      <c r="H636" s="205">
        <v>251.881</v>
      </c>
      <c r="I636" s="206"/>
      <c r="L636" s="202"/>
      <c r="M636" s="207"/>
      <c r="N636" s="208"/>
      <c r="O636" s="208"/>
      <c r="P636" s="208"/>
      <c r="Q636" s="208"/>
      <c r="R636" s="208"/>
      <c r="S636" s="208"/>
      <c r="T636" s="209"/>
      <c r="AT636" s="203" t="s">
        <v>161</v>
      </c>
      <c r="AU636" s="203" t="s">
        <v>88</v>
      </c>
      <c r="AV636" s="16" t="s">
        <v>169</v>
      </c>
      <c r="AW636" s="16" t="s">
        <v>34</v>
      </c>
      <c r="AX636" s="16" t="s">
        <v>78</v>
      </c>
      <c r="AY636" s="203" t="s">
        <v>153</v>
      </c>
    </row>
    <row r="637" spans="2:51" s="13" customFormat="1" ht="20.399999999999999">
      <c r="B637" s="175"/>
      <c r="D637" s="176" t="s">
        <v>161</v>
      </c>
      <c r="E637" s="177" t="s">
        <v>1</v>
      </c>
      <c r="F637" s="178" t="s">
        <v>559</v>
      </c>
      <c r="H637" s="177" t="s">
        <v>1</v>
      </c>
      <c r="I637" s="179"/>
      <c r="L637" s="175"/>
      <c r="M637" s="180"/>
      <c r="N637" s="181"/>
      <c r="O637" s="181"/>
      <c r="P637" s="181"/>
      <c r="Q637" s="181"/>
      <c r="R637" s="181"/>
      <c r="S637" s="181"/>
      <c r="T637" s="182"/>
      <c r="AT637" s="177" t="s">
        <v>161</v>
      </c>
      <c r="AU637" s="177" t="s">
        <v>88</v>
      </c>
      <c r="AV637" s="13" t="s">
        <v>86</v>
      </c>
      <c r="AW637" s="13" t="s">
        <v>34</v>
      </c>
      <c r="AX637" s="13" t="s">
        <v>78</v>
      </c>
      <c r="AY637" s="177" t="s">
        <v>153</v>
      </c>
    </row>
    <row r="638" spans="2:51" s="14" customFormat="1" ht="10.199999999999999">
      <c r="B638" s="183"/>
      <c r="D638" s="176" t="s">
        <v>161</v>
      </c>
      <c r="E638" s="184" t="s">
        <v>1</v>
      </c>
      <c r="F638" s="185" t="s">
        <v>560</v>
      </c>
      <c r="H638" s="186">
        <v>10.88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161</v>
      </c>
      <c r="AU638" s="184" t="s">
        <v>88</v>
      </c>
      <c r="AV638" s="14" t="s">
        <v>88</v>
      </c>
      <c r="AW638" s="14" t="s">
        <v>34</v>
      </c>
      <c r="AX638" s="14" t="s">
        <v>78</v>
      </c>
      <c r="AY638" s="184" t="s">
        <v>153</v>
      </c>
    </row>
    <row r="639" spans="2:51" s="16" customFormat="1" ht="10.199999999999999">
      <c r="B639" s="202"/>
      <c r="D639" s="176" t="s">
        <v>161</v>
      </c>
      <c r="E639" s="203" t="s">
        <v>1</v>
      </c>
      <c r="F639" s="204" t="s">
        <v>321</v>
      </c>
      <c r="H639" s="205">
        <v>10.88</v>
      </c>
      <c r="I639" s="206"/>
      <c r="L639" s="202"/>
      <c r="M639" s="207"/>
      <c r="N639" s="208"/>
      <c r="O639" s="208"/>
      <c r="P639" s="208"/>
      <c r="Q639" s="208"/>
      <c r="R639" s="208"/>
      <c r="S639" s="208"/>
      <c r="T639" s="209"/>
      <c r="AT639" s="203" t="s">
        <v>161</v>
      </c>
      <c r="AU639" s="203" t="s">
        <v>88</v>
      </c>
      <c r="AV639" s="16" t="s">
        <v>169</v>
      </c>
      <c r="AW639" s="16" t="s">
        <v>34</v>
      </c>
      <c r="AX639" s="16" t="s">
        <v>78</v>
      </c>
      <c r="AY639" s="203" t="s">
        <v>153</v>
      </c>
    </row>
    <row r="640" spans="2:51" s="15" customFormat="1" ht="10.199999999999999">
      <c r="B640" s="191"/>
      <c r="D640" s="176" t="s">
        <v>161</v>
      </c>
      <c r="E640" s="192" t="s">
        <v>1</v>
      </c>
      <c r="F640" s="193" t="s">
        <v>165</v>
      </c>
      <c r="H640" s="194">
        <v>439.68899999999996</v>
      </c>
      <c r="I640" s="195"/>
      <c r="L640" s="191"/>
      <c r="M640" s="196"/>
      <c r="N640" s="197"/>
      <c r="O640" s="197"/>
      <c r="P640" s="197"/>
      <c r="Q640" s="197"/>
      <c r="R640" s="197"/>
      <c r="S640" s="197"/>
      <c r="T640" s="198"/>
      <c r="AT640" s="192" t="s">
        <v>161</v>
      </c>
      <c r="AU640" s="192" t="s">
        <v>88</v>
      </c>
      <c r="AV640" s="15" t="s">
        <v>159</v>
      </c>
      <c r="AW640" s="15" t="s">
        <v>34</v>
      </c>
      <c r="AX640" s="15" t="s">
        <v>86</v>
      </c>
      <c r="AY640" s="192" t="s">
        <v>153</v>
      </c>
    </row>
    <row r="641" spans="1:65" s="2" customFormat="1" ht="36" customHeight="1">
      <c r="A641" s="33"/>
      <c r="B641" s="161"/>
      <c r="C641" s="162" t="s">
        <v>903</v>
      </c>
      <c r="D641" s="162" t="s">
        <v>155</v>
      </c>
      <c r="E641" s="163" t="s">
        <v>522</v>
      </c>
      <c r="F641" s="164" t="s">
        <v>523</v>
      </c>
      <c r="G641" s="165" t="s">
        <v>235</v>
      </c>
      <c r="H641" s="166">
        <v>439.68900000000002</v>
      </c>
      <c r="I641" s="167"/>
      <c r="J641" s="168">
        <f>ROUND(I641*H641,2)</f>
        <v>0</v>
      </c>
      <c r="K641" s="164" t="s">
        <v>254</v>
      </c>
      <c r="L641" s="34"/>
      <c r="M641" s="169" t="s">
        <v>1</v>
      </c>
      <c r="N641" s="170" t="s">
        <v>43</v>
      </c>
      <c r="O641" s="59"/>
      <c r="P641" s="171">
        <f>O641*H641</f>
        <v>0</v>
      </c>
      <c r="Q641" s="171">
        <v>3.4000000000000002E-4</v>
      </c>
      <c r="R641" s="171">
        <f>Q641*H641</f>
        <v>0.14949426000000002</v>
      </c>
      <c r="S641" s="171">
        <v>0</v>
      </c>
      <c r="T641" s="172">
        <f>S641*H641</f>
        <v>0</v>
      </c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R641" s="173" t="s">
        <v>239</v>
      </c>
      <c r="AT641" s="173" t="s">
        <v>155</v>
      </c>
      <c r="AU641" s="173" t="s">
        <v>88</v>
      </c>
      <c r="AY641" s="18" t="s">
        <v>153</v>
      </c>
      <c r="BE641" s="174">
        <f>IF(N641="základní",J641,0)</f>
        <v>0</v>
      </c>
      <c r="BF641" s="174">
        <f>IF(N641="snížená",J641,0)</f>
        <v>0</v>
      </c>
      <c r="BG641" s="174">
        <f>IF(N641="zákl. přenesená",J641,0)</f>
        <v>0</v>
      </c>
      <c r="BH641" s="174">
        <f>IF(N641="sníž. přenesená",J641,0)</f>
        <v>0</v>
      </c>
      <c r="BI641" s="174">
        <f>IF(N641="nulová",J641,0)</f>
        <v>0</v>
      </c>
      <c r="BJ641" s="18" t="s">
        <v>86</v>
      </c>
      <c r="BK641" s="174">
        <f>ROUND(I641*H641,2)</f>
        <v>0</v>
      </c>
      <c r="BL641" s="18" t="s">
        <v>239</v>
      </c>
      <c r="BM641" s="173" t="s">
        <v>904</v>
      </c>
    </row>
    <row r="642" spans="1:65" s="13" customFormat="1" ht="10.199999999999999">
      <c r="B642" s="175"/>
      <c r="D642" s="176" t="s">
        <v>161</v>
      </c>
      <c r="E642" s="177" t="s">
        <v>1</v>
      </c>
      <c r="F642" s="178" t="s">
        <v>531</v>
      </c>
      <c r="H642" s="177" t="s">
        <v>1</v>
      </c>
      <c r="I642" s="179"/>
      <c r="L642" s="175"/>
      <c r="M642" s="180"/>
      <c r="N642" s="181"/>
      <c r="O642" s="181"/>
      <c r="P642" s="181"/>
      <c r="Q642" s="181"/>
      <c r="R642" s="181"/>
      <c r="S642" s="181"/>
      <c r="T642" s="182"/>
      <c r="AT642" s="177" t="s">
        <v>161</v>
      </c>
      <c r="AU642" s="177" t="s">
        <v>88</v>
      </c>
      <c r="AV642" s="13" t="s">
        <v>86</v>
      </c>
      <c r="AW642" s="13" t="s">
        <v>34</v>
      </c>
      <c r="AX642" s="13" t="s">
        <v>78</v>
      </c>
      <c r="AY642" s="177" t="s">
        <v>153</v>
      </c>
    </row>
    <row r="643" spans="1:65" s="14" customFormat="1" ht="10.199999999999999">
      <c r="B643" s="183"/>
      <c r="D643" s="176" t="s">
        <v>161</v>
      </c>
      <c r="E643" s="184" t="s">
        <v>1</v>
      </c>
      <c r="F643" s="185" t="s">
        <v>532</v>
      </c>
      <c r="H643" s="186">
        <v>83.19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161</v>
      </c>
      <c r="AU643" s="184" t="s">
        <v>88</v>
      </c>
      <c r="AV643" s="14" t="s">
        <v>88</v>
      </c>
      <c r="AW643" s="14" t="s">
        <v>34</v>
      </c>
      <c r="AX643" s="14" t="s">
        <v>78</v>
      </c>
      <c r="AY643" s="184" t="s">
        <v>153</v>
      </c>
    </row>
    <row r="644" spans="1:65" s="14" customFormat="1" ht="10.199999999999999">
      <c r="B644" s="183"/>
      <c r="D644" s="176" t="s">
        <v>161</v>
      </c>
      <c r="E644" s="184" t="s">
        <v>1</v>
      </c>
      <c r="F644" s="185" t="s">
        <v>533</v>
      </c>
      <c r="H644" s="186">
        <v>13.33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161</v>
      </c>
      <c r="AU644" s="184" t="s">
        <v>88</v>
      </c>
      <c r="AV644" s="14" t="s">
        <v>88</v>
      </c>
      <c r="AW644" s="14" t="s">
        <v>34</v>
      </c>
      <c r="AX644" s="14" t="s">
        <v>78</v>
      </c>
      <c r="AY644" s="184" t="s">
        <v>153</v>
      </c>
    </row>
    <row r="645" spans="1:65" s="14" customFormat="1" ht="10.199999999999999">
      <c r="B645" s="183"/>
      <c r="D645" s="176" t="s">
        <v>161</v>
      </c>
      <c r="E645" s="184" t="s">
        <v>1</v>
      </c>
      <c r="F645" s="185" t="s">
        <v>534</v>
      </c>
      <c r="H645" s="186">
        <v>24.24</v>
      </c>
      <c r="I645" s="187"/>
      <c r="L645" s="183"/>
      <c r="M645" s="188"/>
      <c r="N645" s="189"/>
      <c r="O645" s="189"/>
      <c r="P645" s="189"/>
      <c r="Q645" s="189"/>
      <c r="R645" s="189"/>
      <c r="S645" s="189"/>
      <c r="T645" s="190"/>
      <c r="AT645" s="184" t="s">
        <v>161</v>
      </c>
      <c r="AU645" s="184" t="s">
        <v>88</v>
      </c>
      <c r="AV645" s="14" t="s">
        <v>88</v>
      </c>
      <c r="AW645" s="14" t="s">
        <v>34</v>
      </c>
      <c r="AX645" s="14" t="s">
        <v>78</v>
      </c>
      <c r="AY645" s="184" t="s">
        <v>153</v>
      </c>
    </row>
    <row r="646" spans="1:65" s="14" customFormat="1" ht="10.199999999999999">
      <c r="B646" s="183"/>
      <c r="D646" s="176" t="s">
        <v>161</v>
      </c>
      <c r="E646" s="184" t="s">
        <v>1</v>
      </c>
      <c r="F646" s="185" t="s">
        <v>535</v>
      </c>
      <c r="H646" s="186">
        <v>1.3</v>
      </c>
      <c r="I646" s="187"/>
      <c r="L646" s="183"/>
      <c r="M646" s="188"/>
      <c r="N646" s="189"/>
      <c r="O646" s="189"/>
      <c r="P646" s="189"/>
      <c r="Q646" s="189"/>
      <c r="R646" s="189"/>
      <c r="S646" s="189"/>
      <c r="T646" s="190"/>
      <c r="AT646" s="184" t="s">
        <v>161</v>
      </c>
      <c r="AU646" s="184" t="s">
        <v>88</v>
      </c>
      <c r="AV646" s="14" t="s">
        <v>88</v>
      </c>
      <c r="AW646" s="14" t="s">
        <v>34</v>
      </c>
      <c r="AX646" s="14" t="s">
        <v>78</v>
      </c>
      <c r="AY646" s="184" t="s">
        <v>153</v>
      </c>
    </row>
    <row r="647" spans="1:65" s="14" customFormat="1" ht="10.199999999999999">
      <c r="B647" s="183"/>
      <c r="D647" s="176" t="s">
        <v>161</v>
      </c>
      <c r="E647" s="184" t="s">
        <v>1</v>
      </c>
      <c r="F647" s="185" t="s">
        <v>536</v>
      </c>
      <c r="H647" s="186">
        <v>14.4</v>
      </c>
      <c r="I647" s="187"/>
      <c r="L647" s="183"/>
      <c r="M647" s="188"/>
      <c r="N647" s="189"/>
      <c r="O647" s="189"/>
      <c r="P647" s="189"/>
      <c r="Q647" s="189"/>
      <c r="R647" s="189"/>
      <c r="S647" s="189"/>
      <c r="T647" s="190"/>
      <c r="AT647" s="184" t="s">
        <v>161</v>
      </c>
      <c r="AU647" s="184" t="s">
        <v>88</v>
      </c>
      <c r="AV647" s="14" t="s">
        <v>88</v>
      </c>
      <c r="AW647" s="14" t="s">
        <v>34</v>
      </c>
      <c r="AX647" s="14" t="s">
        <v>78</v>
      </c>
      <c r="AY647" s="184" t="s">
        <v>153</v>
      </c>
    </row>
    <row r="648" spans="1:65" s="14" customFormat="1" ht="10.199999999999999">
      <c r="B648" s="183"/>
      <c r="D648" s="176" t="s">
        <v>161</v>
      </c>
      <c r="E648" s="184" t="s">
        <v>1</v>
      </c>
      <c r="F648" s="185" t="s">
        <v>537</v>
      </c>
      <c r="H648" s="186">
        <v>1.2629999999999999</v>
      </c>
      <c r="I648" s="187"/>
      <c r="L648" s="183"/>
      <c r="M648" s="188"/>
      <c r="N648" s="189"/>
      <c r="O648" s="189"/>
      <c r="P648" s="189"/>
      <c r="Q648" s="189"/>
      <c r="R648" s="189"/>
      <c r="S648" s="189"/>
      <c r="T648" s="190"/>
      <c r="AT648" s="184" t="s">
        <v>161</v>
      </c>
      <c r="AU648" s="184" t="s">
        <v>88</v>
      </c>
      <c r="AV648" s="14" t="s">
        <v>88</v>
      </c>
      <c r="AW648" s="14" t="s">
        <v>34</v>
      </c>
      <c r="AX648" s="14" t="s">
        <v>78</v>
      </c>
      <c r="AY648" s="184" t="s">
        <v>153</v>
      </c>
    </row>
    <row r="649" spans="1:65" s="16" customFormat="1" ht="10.199999999999999">
      <c r="B649" s="202"/>
      <c r="D649" s="176" t="s">
        <v>161</v>
      </c>
      <c r="E649" s="203" t="s">
        <v>1</v>
      </c>
      <c r="F649" s="204" t="s">
        <v>321</v>
      </c>
      <c r="H649" s="205">
        <v>137.72299999999998</v>
      </c>
      <c r="I649" s="206"/>
      <c r="L649" s="202"/>
      <c r="M649" s="207"/>
      <c r="N649" s="208"/>
      <c r="O649" s="208"/>
      <c r="P649" s="208"/>
      <c r="Q649" s="208"/>
      <c r="R649" s="208"/>
      <c r="S649" s="208"/>
      <c r="T649" s="209"/>
      <c r="AT649" s="203" t="s">
        <v>161</v>
      </c>
      <c r="AU649" s="203" t="s">
        <v>88</v>
      </c>
      <c r="AV649" s="16" t="s">
        <v>169</v>
      </c>
      <c r="AW649" s="16" t="s">
        <v>34</v>
      </c>
      <c r="AX649" s="16" t="s">
        <v>78</v>
      </c>
      <c r="AY649" s="203" t="s">
        <v>153</v>
      </c>
    </row>
    <row r="650" spans="1:65" s="13" customFormat="1" ht="10.199999999999999">
      <c r="B650" s="175"/>
      <c r="D650" s="176" t="s">
        <v>161</v>
      </c>
      <c r="E650" s="177" t="s">
        <v>1</v>
      </c>
      <c r="F650" s="178" t="s">
        <v>538</v>
      </c>
      <c r="H650" s="177" t="s">
        <v>1</v>
      </c>
      <c r="I650" s="179"/>
      <c r="L650" s="175"/>
      <c r="M650" s="180"/>
      <c r="N650" s="181"/>
      <c r="O650" s="181"/>
      <c r="P650" s="181"/>
      <c r="Q650" s="181"/>
      <c r="R650" s="181"/>
      <c r="S650" s="181"/>
      <c r="T650" s="182"/>
      <c r="AT650" s="177" t="s">
        <v>161</v>
      </c>
      <c r="AU650" s="177" t="s">
        <v>88</v>
      </c>
      <c r="AV650" s="13" t="s">
        <v>86</v>
      </c>
      <c r="AW650" s="13" t="s">
        <v>34</v>
      </c>
      <c r="AX650" s="13" t="s">
        <v>78</v>
      </c>
      <c r="AY650" s="177" t="s">
        <v>153</v>
      </c>
    </row>
    <row r="651" spans="1:65" s="14" customFormat="1" ht="10.199999999999999">
      <c r="B651" s="183"/>
      <c r="D651" s="176" t="s">
        <v>161</v>
      </c>
      <c r="E651" s="184" t="s">
        <v>1</v>
      </c>
      <c r="F651" s="185" t="s">
        <v>539</v>
      </c>
      <c r="H651" s="186">
        <v>29.21</v>
      </c>
      <c r="I651" s="187"/>
      <c r="L651" s="183"/>
      <c r="M651" s="188"/>
      <c r="N651" s="189"/>
      <c r="O651" s="189"/>
      <c r="P651" s="189"/>
      <c r="Q651" s="189"/>
      <c r="R651" s="189"/>
      <c r="S651" s="189"/>
      <c r="T651" s="190"/>
      <c r="AT651" s="184" t="s">
        <v>161</v>
      </c>
      <c r="AU651" s="184" t="s">
        <v>88</v>
      </c>
      <c r="AV651" s="14" t="s">
        <v>88</v>
      </c>
      <c r="AW651" s="14" t="s">
        <v>34</v>
      </c>
      <c r="AX651" s="14" t="s">
        <v>78</v>
      </c>
      <c r="AY651" s="184" t="s">
        <v>153</v>
      </c>
    </row>
    <row r="652" spans="1:65" s="14" customFormat="1" ht="10.199999999999999">
      <c r="B652" s="183"/>
      <c r="D652" s="176" t="s">
        <v>161</v>
      </c>
      <c r="E652" s="184" t="s">
        <v>1</v>
      </c>
      <c r="F652" s="185" t="s">
        <v>540</v>
      </c>
      <c r="H652" s="186">
        <v>0.53</v>
      </c>
      <c r="I652" s="187"/>
      <c r="L652" s="183"/>
      <c r="M652" s="188"/>
      <c r="N652" s="189"/>
      <c r="O652" s="189"/>
      <c r="P652" s="189"/>
      <c r="Q652" s="189"/>
      <c r="R652" s="189"/>
      <c r="S652" s="189"/>
      <c r="T652" s="190"/>
      <c r="AT652" s="184" t="s">
        <v>161</v>
      </c>
      <c r="AU652" s="184" t="s">
        <v>88</v>
      </c>
      <c r="AV652" s="14" t="s">
        <v>88</v>
      </c>
      <c r="AW652" s="14" t="s">
        <v>34</v>
      </c>
      <c r="AX652" s="14" t="s">
        <v>78</v>
      </c>
      <c r="AY652" s="184" t="s">
        <v>153</v>
      </c>
    </row>
    <row r="653" spans="1:65" s="14" customFormat="1" ht="10.199999999999999">
      <c r="B653" s="183"/>
      <c r="D653" s="176" t="s">
        <v>161</v>
      </c>
      <c r="E653" s="184" t="s">
        <v>1</v>
      </c>
      <c r="F653" s="185" t="s">
        <v>541</v>
      </c>
      <c r="H653" s="186">
        <v>2.5499999999999998</v>
      </c>
      <c r="I653" s="187"/>
      <c r="L653" s="183"/>
      <c r="M653" s="188"/>
      <c r="N653" s="189"/>
      <c r="O653" s="189"/>
      <c r="P653" s="189"/>
      <c r="Q653" s="189"/>
      <c r="R653" s="189"/>
      <c r="S653" s="189"/>
      <c r="T653" s="190"/>
      <c r="AT653" s="184" t="s">
        <v>161</v>
      </c>
      <c r="AU653" s="184" t="s">
        <v>88</v>
      </c>
      <c r="AV653" s="14" t="s">
        <v>88</v>
      </c>
      <c r="AW653" s="14" t="s">
        <v>34</v>
      </c>
      <c r="AX653" s="14" t="s">
        <v>78</v>
      </c>
      <c r="AY653" s="184" t="s">
        <v>153</v>
      </c>
    </row>
    <row r="654" spans="1:65" s="14" customFormat="1" ht="10.199999999999999">
      <c r="B654" s="183"/>
      <c r="D654" s="176" t="s">
        <v>161</v>
      </c>
      <c r="E654" s="184" t="s">
        <v>1</v>
      </c>
      <c r="F654" s="185" t="s">
        <v>542</v>
      </c>
      <c r="H654" s="186">
        <v>6.915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161</v>
      </c>
      <c r="AU654" s="184" t="s">
        <v>88</v>
      </c>
      <c r="AV654" s="14" t="s">
        <v>88</v>
      </c>
      <c r="AW654" s="14" t="s">
        <v>34</v>
      </c>
      <c r="AX654" s="14" t="s">
        <v>78</v>
      </c>
      <c r="AY654" s="184" t="s">
        <v>153</v>
      </c>
    </row>
    <row r="655" spans="1:65" s="16" customFormat="1" ht="10.199999999999999">
      <c r="B655" s="202"/>
      <c r="D655" s="176" t="s">
        <v>161</v>
      </c>
      <c r="E655" s="203" t="s">
        <v>1</v>
      </c>
      <c r="F655" s="204" t="s">
        <v>321</v>
      </c>
      <c r="H655" s="205">
        <v>39.204999999999998</v>
      </c>
      <c r="I655" s="206"/>
      <c r="L655" s="202"/>
      <c r="M655" s="207"/>
      <c r="N655" s="208"/>
      <c r="O655" s="208"/>
      <c r="P655" s="208"/>
      <c r="Q655" s="208"/>
      <c r="R655" s="208"/>
      <c r="S655" s="208"/>
      <c r="T655" s="209"/>
      <c r="AT655" s="203" t="s">
        <v>161</v>
      </c>
      <c r="AU655" s="203" t="s">
        <v>88</v>
      </c>
      <c r="AV655" s="16" t="s">
        <v>169</v>
      </c>
      <c r="AW655" s="16" t="s">
        <v>34</v>
      </c>
      <c r="AX655" s="16" t="s">
        <v>78</v>
      </c>
      <c r="AY655" s="203" t="s">
        <v>153</v>
      </c>
    </row>
    <row r="656" spans="1:65" s="13" customFormat="1" ht="10.199999999999999">
      <c r="B656" s="175"/>
      <c r="D656" s="176" t="s">
        <v>161</v>
      </c>
      <c r="E656" s="177" t="s">
        <v>1</v>
      </c>
      <c r="F656" s="178" t="s">
        <v>543</v>
      </c>
      <c r="H656" s="177" t="s">
        <v>1</v>
      </c>
      <c r="I656" s="179"/>
      <c r="L656" s="175"/>
      <c r="M656" s="180"/>
      <c r="N656" s="181"/>
      <c r="O656" s="181"/>
      <c r="P656" s="181"/>
      <c r="Q656" s="181"/>
      <c r="R656" s="181"/>
      <c r="S656" s="181"/>
      <c r="T656" s="182"/>
      <c r="AT656" s="177" t="s">
        <v>161</v>
      </c>
      <c r="AU656" s="177" t="s">
        <v>88</v>
      </c>
      <c r="AV656" s="13" t="s">
        <v>86</v>
      </c>
      <c r="AW656" s="13" t="s">
        <v>34</v>
      </c>
      <c r="AX656" s="13" t="s">
        <v>78</v>
      </c>
      <c r="AY656" s="177" t="s">
        <v>153</v>
      </c>
    </row>
    <row r="657" spans="2:63" s="14" customFormat="1" ht="10.199999999999999">
      <c r="B657" s="183"/>
      <c r="D657" s="176" t="s">
        <v>161</v>
      </c>
      <c r="E657" s="184" t="s">
        <v>1</v>
      </c>
      <c r="F657" s="185" t="s">
        <v>544</v>
      </c>
      <c r="H657" s="186">
        <v>139.02000000000001</v>
      </c>
      <c r="I657" s="187"/>
      <c r="L657" s="183"/>
      <c r="M657" s="188"/>
      <c r="N657" s="189"/>
      <c r="O657" s="189"/>
      <c r="P657" s="189"/>
      <c r="Q657" s="189"/>
      <c r="R657" s="189"/>
      <c r="S657" s="189"/>
      <c r="T657" s="190"/>
      <c r="AT657" s="184" t="s">
        <v>161</v>
      </c>
      <c r="AU657" s="184" t="s">
        <v>88</v>
      </c>
      <c r="AV657" s="14" t="s">
        <v>88</v>
      </c>
      <c r="AW657" s="14" t="s">
        <v>34</v>
      </c>
      <c r="AX657" s="14" t="s">
        <v>78</v>
      </c>
      <c r="AY657" s="184" t="s">
        <v>153</v>
      </c>
    </row>
    <row r="658" spans="2:63" s="14" customFormat="1" ht="10.199999999999999">
      <c r="B658" s="183"/>
      <c r="D658" s="176" t="s">
        <v>161</v>
      </c>
      <c r="E658" s="184" t="s">
        <v>1</v>
      </c>
      <c r="F658" s="185" t="s">
        <v>545</v>
      </c>
      <c r="H658" s="186">
        <v>12.21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161</v>
      </c>
      <c r="AU658" s="184" t="s">
        <v>88</v>
      </c>
      <c r="AV658" s="14" t="s">
        <v>88</v>
      </c>
      <c r="AW658" s="14" t="s">
        <v>34</v>
      </c>
      <c r="AX658" s="14" t="s">
        <v>78</v>
      </c>
      <c r="AY658" s="184" t="s">
        <v>153</v>
      </c>
    </row>
    <row r="659" spans="2:63" s="14" customFormat="1" ht="10.199999999999999">
      <c r="B659" s="183"/>
      <c r="D659" s="176" t="s">
        <v>161</v>
      </c>
      <c r="E659" s="184" t="s">
        <v>1</v>
      </c>
      <c r="F659" s="185" t="s">
        <v>546</v>
      </c>
      <c r="H659" s="186">
        <v>12.282999999999999</v>
      </c>
      <c r="I659" s="187"/>
      <c r="L659" s="183"/>
      <c r="M659" s="188"/>
      <c r="N659" s="189"/>
      <c r="O659" s="189"/>
      <c r="P659" s="189"/>
      <c r="Q659" s="189"/>
      <c r="R659" s="189"/>
      <c r="S659" s="189"/>
      <c r="T659" s="190"/>
      <c r="AT659" s="184" t="s">
        <v>161</v>
      </c>
      <c r="AU659" s="184" t="s">
        <v>88</v>
      </c>
      <c r="AV659" s="14" t="s">
        <v>88</v>
      </c>
      <c r="AW659" s="14" t="s">
        <v>34</v>
      </c>
      <c r="AX659" s="14" t="s">
        <v>78</v>
      </c>
      <c r="AY659" s="184" t="s">
        <v>153</v>
      </c>
    </row>
    <row r="660" spans="2:63" s="14" customFormat="1" ht="10.199999999999999">
      <c r="B660" s="183"/>
      <c r="D660" s="176" t="s">
        <v>161</v>
      </c>
      <c r="E660" s="184" t="s">
        <v>1</v>
      </c>
      <c r="F660" s="185" t="s">
        <v>547</v>
      </c>
      <c r="H660" s="186">
        <v>5.52</v>
      </c>
      <c r="I660" s="187"/>
      <c r="L660" s="183"/>
      <c r="M660" s="188"/>
      <c r="N660" s="189"/>
      <c r="O660" s="189"/>
      <c r="P660" s="189"/>
      <c r="Q660" s="189"/>
      <c r="R660" s="189"/>
      <c r="S660" s="189"/>
      <c r="T660" s="190"/>
      <c r="AT660" s="184" t="s">
        <v>161</v>
      </c>
      <c r="AU660" s="184" t="s">
        <v>88</v>
      </c>
      <c r="AV660" s="14" t="s">
        <v>88</v>
      </c>
      <c r="AW660" s="14" t="s">
        <v>34</v>
      </c>
      <c r="AX660" s="14" t="s">
        <v>78</v>
      </c>
      <c r="AY660" s="184" t="s">
        <v>153</v>
      </c>
    </row>
    <row r="661" spans="2:63" s="14" customFormat="1" ht="10.199999999999999">
      <c r="B661" s="183"/>
      <c r="D661" s="176" t="s">
        <v>161</v>
      </c>
      <c r="E661" s="184" t="s">
        <v>1</v>
      </c>
      <c r="F661" s="185" t="s">
        <v>548</v>
      </c>
      <c r="H661" s="186">
        <v>2.2250000000000001</v>
      </c>
      <c r="I661" s="187"/>
      <c r="L661" s="183"/>
      <c r="M661" s="188"/>
      <c r="N661" s="189"/>
      <c r="O661" s="189"/>
      <c r="P661" s="189"/>
      <c r="Q661" s="189"/>
      <c r="R661" s="189"/>
      <c r="S661" s="189"/>
      <c r="T661" s="190"/>
      <c r="AT661" s="184" t="s">
        <v>161</v>
      </c>
      <c r="AU661" s="184" t="s">
        <v>88</v>
      </c>
      <c r="AV661" s="14" t="s">
        <v>88</v>
      </c>
      <c r="AW661" s="14" t="s">
        <v>34</v>
      </c>
      <c r="AX661" s="14" t="s">
        <v>78</v>
      </c>
      <c r="AY661" s="184" t="s">
        <v>153</v>
      </c>
    </row>
    <row r="662" spans="2:63" s="14" customFormat="1" ht="10.199999999999999">
      <c r="B662" s="183"/>
      <c r="D662" s="176" t="s">
        <v>161</v>
      </c>
      <c r="E662" s="184" t="s">
        <v>1</v>
      </c>
      <c r="F662" s="185" t="s">
        <v>549</v>
      </c>
      <c r="H662" s="186">
        <v>43.4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161</v>
      </c>
      <c r="AU662" s="184" t="s">
        <v>88</v>
      </c>
      <c r="AV662" s="14" t="s">
        <v>88</v>
      </c>
      <c r="AW662" s="14" t="s">
        <v>34</v>
      </c>
      <c r="AX662" s="14" t="s">
        <v>78</v>
      </c>
      <c r="AY662" s="184" t="s">
        <v>153</v>
      </c>
    </row>
    <row r="663" spans="2:63" s="14" customFormat="1" ht="10.199999999999999">
      <c r="B663" s="183"/>
      <c r="D663" s="176" t="s">
        <v>161</v>
      </c>
      <c r="E663" s="184" t="s">
        <v>1</v>
      </c>
      <c r="F663" s="185" t="s">
        <v>550</v>
      </c>
      <c r="H663" s="186">
        <v>2.6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161</v>
      </c>
      <c r="AU663" s="184" t="s">
        <v>88</v>
      </c>
      <c r="AV663" s="14" t="s">
        <v>88</v>
      </c>
      <c r="AW663" s="14" t="s">
        <v>34</v>
      </c>
      <c r="AX663" s="14" t="s">
        <v>78</v>
      </c>
      <c r="AY663" s="184" t="s">
        <v>153</v>
      </c>
    </row>
    <row r="664" spans="2:63" s="14" customFormat="1" ht="10.199999999999999">
      <c r="B664" s="183"/>
      <c r="D664" s="176" t="s">
        <v>161</v>
      </c>
      <c r="E664" s="184" t="s">
        <v>1</v>
      </c>
      <c r="F664" s="185" t="s">
        <v>551</v>
      </c>
      <c r="H664" s="186">
        <v>24.41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161</v>
      </c>
      <c r="AU664" s="184" t="s">
        <v>88</v>
      </c>
      <c r="AV664" s="14" t="s">
        <v>88</v>
      </c>
      <c r="AW664" s="14" t="s">
        <v>34</v>
      </c>
      <c r="AX664" s="14" t="s">
        <v>78</v>
      </c>
      <c r="AY664" s="184" t="s">
        <v>153</v>
      </c>
    </row>
    <row r="665" spans="2:63" s="14" customFormat="1" ht="10.199999999999999">
      <c r="B665" s="183"/>
      <c r="D665" s="176" t="s">
        <v>161</v>
      </c>
      <c r="E665" s="184" t="s">
        <v>1</v>
      </c>
      <c r="F665" s="185" t="s">
        <v>552</v>
      </c>
      <c r="H665" s="186">
        <v>1.8129999999999999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161</v>
      </c>
      <c r="AU665" s="184" t="s">
        <v>88</v>
      </c>
      <c r="AV665" s="14" t="s">
        <v>88</v>
      </c>
      <c r="AW665" s="14" t="s">
        <v>34</v>
      </c>
      <c r="AX665" s="14" t="s">
        <v>78</v>
      </c>
      <c r="AY665" s="184" t="s">
        <v>153</v>
      </c>
    </row>
    <row r="666" spans="2:63" s="14" customFormat="1" ht="10.199999999999999">
      <c r="B666" s="183"/>
      <c r="D666" s="176" t="s">
        <v>161</v>
      </c>
      <c r="E666" s="184" t="s">
        <v>1</v>
      </c>
      <c r="F666" s="185" t="s">
        <v>553</v>
      </c>
      <c r="H666" s="186">
        <v>8.4</v>
      </c>
      <c r="I666" s="187"/>
      <c r="L666" s="183"/>
      <c r="M666" s="188"/>
      <c r="N666" s="189"/>
      <c r="O666" s="189"/>
      <c r="P666" s="189"/>
      <c r="Q666" s="189"/>
      <c r="R666" s="189"/>
      <c r="S666" s="189"/>
      <c r="T666" s="190"/>
      <c r="AT666" s="184" t="s">
        <v>161</v>
      </c>
      <c r="AU666" s="184" t="s">
        <v>88</v>
      </c>
      <c r="AV666" s="14" t="s">
        <v>88</v>
      </c>
      <c r="AW666" s="14" t="s">
        <v>34</v>
      </c>
      <c r="AX666" s="14" t="s">
        <v>78</v>
      </c>
      <c r="AY666" s="184" t="s">
        <v>153</v>
      </c>
    </row>
    <row r="667" spans="2:63" s="16" customFormat="1" ht="10.199999999999999">
      <c r="B667" s="202"/>
      <c r="D667" s="176" t="s">
        <v>161</v>
      </c>
      <c r="E667" s="203" t="s">
        <v>1</v>
      </c>
      <c r="F667" s="204" t="s">
        <v>321</v>
      </c>
      <c r="H667" s="205">
        <v>251.881</v>
      </c>
      <c r="I667" s="206"/>
      <c r="L667" s="202"/>
      <c r="M667" s="207"/>
      <c r="N667" s="208"/>
      <c r="O667" s="208"/>
      <c r="P667" s="208"/>
      <c r="Q667" s="208"/>
      <c r="R667" s="208"/>
      <c r="S667" s="208"/>
      <c r="T667" s="209"/>
      <c r="AT667" s="203" t="s">
        <v>161</v>
      </c>
      <c r="AU667" s="203" t="s">
        <v>88</v>
      </c>
      <c r="AV667" s="16" t="s">
        <v>169</v>
      </c>
      <c r="AW667" s="16" t="s">
        <v>34</v>
      </c>
      <c r="AX667" s="16" t="s">
        <v>78</v>
      </c>
      <c r="AY667" s="203" t="s">
        <v>153</v>
      </c>
    </row>
    <row r="668" spans="2:63" s="13" customFormat="1" ht="20.399999999999999">
      <c r="B668" s="175"/>
      <c r="D668" s="176" t="s">
        <v>161</v>
      </c>
      <c r="E668" s="177" t="s">
        <v>1</v>
      </c>
      <c r="F668" s="178" t="s">
        <v>559</v>
      </c>
      <c r="H668" s="177" t="s">
        <v>1</v>
      </c>
      <c r="I668" s="179"/>
      <c r="L668" s="175"/>
      <c r="M668" s="180"/>
      <c r="N668" s="181"/>
      <c r="O668" s="181"/>
      <c r="P668" s="181"/>
      <c r="Q668" s="181"/>
      <c r="R668" s="181"/>
      <c r="S668" s="181"/>
      <c r="T668" s="182"/>
      <c r="AT668" s="177" t="s">
        <v>161</v>
      </c>
      <c r="AU668" s="177" t="s">
        <v>88</v>
      </c>
      <c r="AV668" s="13" t="s">
        <v>86</v>
      </c>
      <c r="AW668" s="13" t="s">
        <v>34</v>
      </c>
      <c r="AX668" s="13" t="s">
        <v>78</v>
      </c>
      <c r="AY668" s="177" t="s">
        <v>153</v>
      </c>
    </row>
    <row r="669" spans="2:63" s="14" customFormat="1" ht="10.199999999999999">
      <c r="B669" s="183"/>
      <c r="D669" s="176" t="s">
        <v>161</v>
      </c>
      <c r="E669" s="184" t="s">
        <v>1</v>
      </c>
      <c r="F669" s="185" t="s">
        <v>560</v>
      </c>
      <c r="H669" s="186">
        <v>10.88</v>
      </c>
      <c r="I669" s="187"/>
      <c r="L669" s="183"/>
      <c r="M669" s="188"/>
      <c r="N669" s="189"/>
      <c r="O669" s="189"/>
      <c r="P669" s="189"/>
      <c r="Q669" s="189"/>
      <c r="R669" s="189"/>
      <c r="S669" s="189"/>
      <c r="T669" s="190"/>
      <c r="AT669" s="184" t="s">
        <v>161</v>
      </c>
      <c r="AU669" s="184" t="s">
        <v>88</v>
      </c>
      <c r="AV669" s="14" t="s">
        <v>88</v>
      </c>
      <c r="AW669" s="14" t="s">
        <v>34</v>
      </c>
      <c r="AX669" s="14" t="s">
        <v>78</v>
      </c>
      <c r="AY669" s="184" t="s">
        <v>153</v>
      </c>
    </row>
    <row r="670" spans="2:63" s="16" customFormat="1" ht="10.199999999999999">
      <c r="B670" s="202"/>
      <c r="D670" s="176" t="s">
        <v>161</v>
      </c>
      <c r="E670" s="203" t="s">
        <v>1</v>
      </c>
      <c r="F670" s="204" t="s">
        <v>321</v>
      </c>
      <c r="H670" s="205">
        <v>10.88</v>
      </c>
      <c r="I670" s="206"/>
      <c r="L670" s="202"/>
      <c r="M670" s="207"/>
      <c r="N670" s="208"/>
      <c r="O670" s="208"/>
      <c r="P670" s="208"/>
      <c r="Q670" s="208"/>
      <c r="R670" s="208"/>
      <c r="S670" s="208"/>
      <c r="T670" s="209"/>
      <c r="AT670" s="203" t="s">
        <v>161</v>
      </c>
      <c r="AU670" s="203" t="s">
        <v>88</v>
      </c>
      <c r="AV670" s="16" t="s">
        <v>169</v>
      </c>
      <c r="AW670" s="16" t="s">
        <v>34</v>
      </c>
      <c r="AX670" s="16" t="s">
        <v>78</v>
      </c>
      <c r="AY670" s="203" t="s">
        <v>153</v>
      </c>
    </row>
    <row r="671" spans="2:63" s="15" customFormat="1" ht="10.199999999999999">
      <c r="B671" s="191"/>
      <c r="D671" s="176" t="s">
        <v>161</v>
      </c>
      <c r="E671" s="192" t="s">
        <v>1</v>
      </c>
      <c r="F671" s="193" t="s">
        <v>165</v>
      </c>
      <c r="H671" s="194">
        <v>439.68899999999996</v>
      </c>
      <c r="I671" s="195"/>
      <c r="L671" s="191"/>
      <c r="M671" s="196"/>
      <c r="N671" s="197"/>
      <c r="O671" s="197"/>
      <c r="P671" s="197"/>
      <c r="Q671" s="197"/>
      <c r="R671" s="197"/>
      <c r="S671" s="197"/>
      <c r="T671" s="198"/>
      <c r="AT671" s="192" t="s">
        <v>161</v>
      </c>
      <c r="AU671" s="192" t="s">
        <v>88</v>
      </c>
      <c r="AV671" s="15" t="s">
        <v>159</v>
      </c>
      <c r="AW671" s="15" t="s">
        <v>34</v>
      </c>
      <c r="AX671" s="15" t="s">
        <v>86</v>
      </c>
      <c r="AY671" s="192" t="s">
        <v>153</v>
      </c>
    </row>
    <row r="672" spans="2:63" s="12" customFormat="1" ht="25.95" customHeight="1">
      <c r="B672" s="148"/>
      <c r="D672" s="149" t="s">
        <v>77</v>
      </c>
      <c r="E672" s="150" t="s">
        <v>116</v>
      </c>
      <c r="F672" s="150" t="s">
        <v>905</v>
      </c>
      <c r="I672" s="151"/>
      <c r="J672" s="152">
        <f>BK672</f>
        <v>0</v>
      </c>
      <c r="L672" s="148"/>
      <c r="M672" s="153"/>
      <c r="N672" s="154"/>
      <c r="O672" s="154"/>
      <c r="P672" s="155">
        <f>P673</f>
        <v>0</v>
      </c>
      <c r="Q672" s="154"/>
      <c r="R672" s="155">
        <f>R673</f>
        <v>0</v>
      </c>
      <c r="S672" s="154"/>
      <c r="T672" s="156">
        <f>T673</f>
        <v>0</v>
      </c>
      <c r="AR672" s="149" t="s">
        <v>159</v>
      </c>
      <c r="AT672" s="157" t="s">
        <v>77</v>
      </c>
      <c r="AU672" s="157" t="s">
        <v>78</v>
      </c>
      <c r="AY672" s="149" t="s">
        <v>153</v>
      </c>
      <c r="BK672" s="158">
        <f>BK673</f>
        <v>0</v>
      </c>
    </row>
    <row r="673" spans="1:65" s="2" customFormat="1" ht="36" customHeight="1">
      <c r="A673" s="33"/>
      <c r="B673" s="161"/>
      <c r="C673" s="162" t="s">
        <v>906</v>
      </c>
      <c r="D673" s="162" t="s">
        <v>155</v>
      </c>
      <c r="E673" s="163" t="s">
        <v>907</v>
      </c>
      <c r="F673" s="164" t="s">
        <v>908</v>
      </c>
      <c r="G673" s="165" t="s">
        <v>465</v>
      </c>
      <c r="H673" s="166">
        <v>1</v>
      </c>
      <c r="I673" s="167"/>
      <c r="J673" s="168">
        <f>ROUND(I673*H673,2)</f>
        <v>0</v>
      </c>
      <c r="K673" s="164" t="s">
        <v>1</v>
      </c>
      <c r="L673" s="34"/>
      <c r="M673" s="224" t="s">
        <v>1</v>
      </c>
      <c r="N673" s="225" t="s">
        <v>43</v>
      </c>
      <c r="O673" s="226"/>
      <c r="P673" s="227">
        <f>O673*H673</f>
        <v>0</v>
      </c>
      <c r="Q673" s="227">
        <v>0</v>
      </c>
      <c r="R673" s="227">
        <f>Q673*H673</f>
        <v>0</v>
      </c>
      <c r="S673" s="227">
        <v>0</v>
      </c>
      <c r="T673" s="228">
        <f>S673*H673</f>
        <v>0</v>
      </c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R673" s="173" t="s">
        <v>612</v>
      </c>
      <c r="AT673" s="173" t="s">
        <v>155</v>
      </c>
      <c r="AU673" s="173" t="s">
        <v>86</v>
      </c>
      <c r="AY673" s="18" t="s">
        <v>153</v>
      </c>
      <c r="BE673" s="174">
        <f>IF(N673="základní",J673,0)</f>
        <v>0</v>
      </c>
      <c r="BF673" s="174">
        <f>IF(N673="snížená",J673,0)</f>
        <v>0</v>
      </c>
      <c r="BG673" s="174">
        <f>IF(N673="zákl. přenesená",J673,0)</f>
        <v>0</v>
      </c>
      <c r="BH673" s="174">
        <f>IF(N673="sníž. přenesená",J673,0)</f>
        <v>0</v>
      </c>
      <c r="BI673" s="174">
        <f>IF(N673="nulová",J673,0)</f>
        <v>0</v>
      </c>
      <c r="BJ673" s="18" t="s">
        <v>86</v>
      </c>
      <c r="BK673" s="174">
        <f>ROUND(I673*H673,2)</f>
        <v>0</v>
      </c>
      <c r="BL673" s="18" t="s">
        <v>612</v>
      </c>
      <c r="BM673" s="173" t="s">
        <v>909</v>
      </c>
    </row>
    <row r="674" spans="1:65" s="2" customFormat="1" ht="6.9" customHeight="1">
      <c r="A674" s="33"/>
      <c r="B674" s="48"/>
      <c r="C674" s="49"/>
      <c r="D674" s="49"/>
      <c r="E674" s="49"/>
      <c r="F674" s="49"/>
      <c r="G674" s="49"/>
      <c r="H674" s="49"/>
      <c r="I674" s="121"/>
      <c r="J674" s="49"/>
      <c r="K674" s="49"/>
      <c r="L674" s="34"/>
      <c r="M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</sheetData>
  <autoFilter ref="C132:K673" xr:uid="{00000000-0009-0000-0000-000003000000}"/>
  <mergeCells count="10">
    <mergeCell ref="E87:H87"/>
    <mergeCell ref="E123:H123"/>
    <mergeCell ref="E125:H125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M1600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6.140625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97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910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ROUND(J141,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ROUND((SUM(BE141:BE1599)),  2)</f>
        <v>0</v>
      </c>
      <c r="G33" s="33"/>
      <c r="H33" s="33"/>
      <c r="I33" s="108">
        <v>0.21</v>
      </c>
      <c r="J33" s="107">
        <f>ROUND(((SUM(BE141:BE1599))*I33),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ROUND((SUM(BF141:BF1599)),  2)</f>
        <v>0</v>
      </c>
      <c r="G34" s="33"/>
      <c r="H34" s="33"/>
      <c r="I34" s="108">
        <v>0.15</v>
      </c>
      <c r="J34" s="107">
        <f>ROUND(((SUM(BF141:BF1599))*I34),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ROUND((SUM(BG141:BG1599)),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ROUND((SUM(BH141:BH1599)),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ROUND((SUM(BI141:BI1599)),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04 - Budova B - stavební a konstrukční část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J141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2:12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J142</f>
        <v>0</v>
      </c>
      <c r="L97" s="127"/>
    </row>
    <row r="98" spans="2:12" s="10" customFormat="1" ht="19.95" customHeight="1">
      <c r="B98" s="132"/>
      <c r="D98" s="133" t="s">
        <v>129</v>
      </c>
      <c r="E98" s="134"/>
      <c r="F98" s="134"/>
      <c r="G98" s="134"/>
      <c r="H98" s="134"/>
      <c r="I98" s="135"/>
      <c r="J98" s="136">
        <f>J143</f>
        <v>0</v>
      </c>
      <c r="L98" s="132"/>
    </row>
    <row r="99" spans="2:12" s="10" customFormat="1" ht="19.95" customHeight="1">
      <c r="B99" s="132"/>
      <c r="D99" s="133" t="s">
        <v>911</v>
      </c>
      <c r="E99" s="134"/>
      <c r="F99" s="134"/>
      <c r="G99" s="134"/>
      <c r="H99" s="134"/>
      <c r="I99" s="135"/>
      <c r="J99" s="136">
        <f>J204</f>
        <v>0</v>
      </c>
      <c r="L99" s="132"/>
    </row>
    <row r="100" spans="2:12" s="10" customFormat="1" ht="19.95" customHeight="1">
      <c r="B100" s="132"/>
      <c r="D100" s="133" t="s">
        <v>912</v>
      </c>
      <c r="E100" s="134"/>
      <c r="F100" s="134"/>
      <c r="G100" s="134"/>
      <c r="H100" s="134"/>
      <c r="I100" s="135"/>
      <c r="J100" s="136">
        <f>J276</f>
        <v>0</v>
      </c>
      <c r="L100" s="132"/>
    </row>
    <row r="101" spans="2:12" s="10" customFormat="1" ht="19.95" customHeight="1">
      <c r="B101" s="132"/>
      <c r="D101" s="133" t="s">
        <v>913</v>
      </c>
      <c r="E101" s="134"/>
      <c r="F101" s="134"/>
      <c r="G101" s="134"/>
      <c r="H101" s="134"/>
      <c r="I101" s="135"/>
      <c r="J101" s="136">
        <f>J302</f>
        <v>0</v>
      </c>
      <c r="L101" s="132"/>
    </row>
    <row r="102" spans="2:12" s="10" customFormat="1" ht="19.95" customHeight="1">
      <c r="B102" s="132"/>
      <c r="D102" s="133" t="s">
        <v>308</v>
      </c>
      <c r="E102" s="134"/>
      <c r="F102" s="134"/>
      <c r="G102" s="134"/>
      <c r="H102" s="134"/>
      <c r="I102" s="135"/>
      <c r="J102" s="136">
        <f>J339</f>
        <v>0</v>
      </c>
      <c r="L102" s="132"/>
    </row>
    <row r="103" spans="2:12" s="10" customFormat="1" ht="19.95" customHeight="1">
      <c r="B103" s="132"/>
      <c r="D103" s="133" t="s">
        <v>130</v>
      </c>
      <c r="E103" s="134"/>
      <c r="F103" s="134"/>
      <c r="G103" s="134"/>
      <c r="H103" s="134"/>
      <c r="I103" s="135"/>
      <c r="J103" s="136">
        <f>J647</f>
        <v>0</v>
      </c>
      <c r="L103" s="132"/>
    </row>
    <row r="104" spans="2:12" s="10" customFormat="1" ht="19.95" customHeight="1">
      <c r="B104" s="132"/>
      <c r="D104" s="133" t="s">
        <v>131</v>
      </c>
      <c r="E104" s="134"/>
      <c r="F104" s="134"/>
      <c r="G104" s="134"/>
      <c r="H104" s="134"/>
      <c r="I104" s="135"/>
      <c r="J104" s="136">
        <f>J885</f>
        <v>0</v>
      </c>
      <c r="L104" s="132"/>
    </row>
    <row r="105" spans="2:12" s="10" customFormat="1" ht="19.95" customHeight="1">
      <c r="B105" s="132"/>
      <c r="D105" s="133" t="s">
        <v>309</v>
      </c>
      <c r="E105" s="134"/>
      <c r="F105" s="134"/>
      <c r="G105" s="134"/>
      <c r="H105" s="134"/>
      <c r="I105" s="135"/>
      <c r="J105" s="136">
        <f>J907</f>
        <v>0</v>
      </c>
      <c r="L105" s="132"/>
    </row>
    <row r="106" spans="2:12" s="9" customFormat="1" ht="24.9" customHeight="1">
      <c r="B106" s="127"/>
      <c r="D106" s="128" t="s">
        <v>132</v>
      </c>
      <c r="E106" s="129"/>
      <c r="F106" s="129"/>
      <c r="G106" s="129"/>
      <c r="H106" s="129"/>
      <c r="I106" s="130"/>
      <c r="J106" s="131">
        <f>J909</f>
        <v>0</v>
      </c>
      <c r="L106" s="127"/>
    </row>
    <row r="107" spans="2:12" s="10" customFormat="1" ht="19.95" customHeight="1">
      <c r="B107" s="132"/>
      <c r="D107" s="133" t="s">
        <v>133</v>
      </c>
      <c r="E107" s="134"/>
      <c r="F107" s="134"/>
      <c r="G107" s="134"/>
      <c r="H107" s="134"/>
      <c r="I107" s="135"/>
      <c r="J107" s="136">
        <f>J910</f>
        <v>0</v>
      </c>
      <c r="L107" s="132"/>
    </row>
    <row r="108" spans="2:12" s="10" customFormat="1" ht="19.95" customHeight="1">
      <c r="B108" s="132"/>
      <c r="D108" s="133" t="s">
        <v>527</v>
      </c>
      <c r="E108" s="134"/>
      <c r="F108" s="134"/>
      <c r="G108" s="134"/>
      <c r="H108" s="134"/>
      <c r="I108" s="135"/>
      <c r="J108" s="136">
        <f>J946</f>
        <v>0</v>
      </c>
      <c r="L108" s="132"/>
    </row>
    <row r="109" spans="2:12" s="10" customFormat="1" ht="19.95" customHeight="1">
      <c r="B109" s="132"/>
      <c r="D109" s="133" t="s">
        <v>134</v>
      </c>
      <c r="E109" s="134"/>
      <c r="F109" s="134"/>
      <c r="G109" s="134"/>
      <c r="H109" s="134"/>
      <c r="I109" s="135"/>
      <c r="J109" s="136">
        <f>J1024</f>
        <v>0</v>
      </c>
      <c r="L109" s="132"/>
    </row>
    <row r="110" spans="2:12" s="10" customFormat="1" ht="19.95" customHeight="1">
      <c r="B110" s="132"/>
      <c r="D110" s="133" t="s">
        <v>135</v>
      </c>
      <c r="E110" s="134"/>
      <c r="F110" s="134"/>
      <c r="G110" s="134"/>
      <c r="H110" s="134"/>
      <c r="I110" s="135"/>
      <c r="J110" s="136">
        <f>J1087</f>
        <v>0</v>
      </c>
      <c r="L110" s="132"/>
    </row>
    <row r="111" spans="2:12" s="10" customFormat="1" ht="19.95" customHeight="1">
      <c r="B111" s="132"/>
      <c r="D111" s="133" t="s">
        <v>136</v>
      </c>
      <c r="E111" s="134"/>
      <c r="F111" s="134"/>
      <c r="G111" s="134"/>
      <c r="H111" s="134"/>
      <c r="I111" s="135"/>
      <c r="J111" s="136">
        <f>J1220</f>
        <v>0</v>
      </c>
      <c r="L111" s="132"/>
    </row>
    <row r="112" spans="2:12" s="10" customFormat="1" ht="19.95" customHeight="1">
      <c r="B112" s="132"/>
      <c r="D112" s="133" t="s">
        <v>310</v>
      </c>
      <c r="E112" s="134"/>
      <c r="F112" s="134"/>
      <c r="G112" s="134"/>
      <c r="H112" s="134"/>
      <c r="I112" s="135"/>
      <c r="J112" s="136">
        <f>J1226</f>
        <v>0</v>
      </c>
      <c r="L112" s="132"/>
    </row>
    <row r="113" spans="1:31" s="10" customFormat="1" ht="19.95" customHeight="1">
      <c r="B113" s="132"/>
      <c r="D113" s="133" t="s">
        <v>311</v>
      </c>
      <c r="E113" s="134"/>
      <c r="F113" s="134"/>
      <c r="G113" s="134"/>
      <c r="H113" s="134"/>
      <c r="I113" s="135"/>
      <c r="J113" s="136">
        <f>J1269</f>
        <v>0</v>
      </c>
      <c r="L113" s="132"/>
    </row>
    <row r="114" spans="1:31" s="10" customFormat="1" ht="19.95" customHeight="1">
      <c r="B114" s="132"/>
      <c r="D114" s="133" t="s">
        <v>137</v>
      </c>
      <c r="E114" s="134"/>
      <c r="F114" s="134"/>
      <c r="G114" s="134"/>
      <c r="H114" s="134"/>
      <c r="I114" s="135"/>
      <c r="J114" s="136">
        <f>J1296</f>
        <v>0</v>
      </c>
      <c r="L114" s="132"/>
    </row>
    <row r="115" spans="1:31" s="10" customFormat="1" ht="19.95" customHeight="1">
      <c r="B115" s="132"/>
      <c r="D115" s="133" t="s">
        <v>914</v>
      </c>
      <c r="E115" s="134"/>
      <c r="F115" s="134"/>
      <c r="G115" s="134"/>
      <c r="H115" s="134"/>
      <c r="I115" s="135"/>
      <c r="J115" s="136">
        <f>J1321</f>
        <v>0</v>
      </c>
      <c r="L115" s="132"/>
    </row>
    <row r="116" spans="1:31" s="10" customFormat="1" ht="19.95" customHeight="1">
      <c r="B116" s="132"/>
      <c r="D116" s="133" t="s">
        <v>915</v>
      </c>
      <c r="E116" s="134"/>
      <c r="F116" s="134"/>
      <c r="G116" s="134"/>
      <c r="H116" s="134"/>
      <c r="I116" s="135"/>
      <c r="J116" s="136">
        <f>J1388</f>
        <v>0</v>
      </c>
      <c r="L116" s="132"/>
    </row>
    <row r="117" spans="1:31" s="10" customFormat="1" ht="19.95" customHeight="1">
      <c r="B117" s="132"/>
      <c r="D117" s="133" t="s">
        <v>916</v>
      </c>
      <c r="E117" s="134"/>
      <c r="F117" s="134"/>
      <c r="G117" s="134"/>
      <c r="H117" s="134"/>
      <c r="I117" s="135"/>
      <c r="J117" s="136">
        <f>J1432</f>
        <v>0</v>
      </c>
      <c r="L117" s="132"/>
    </row>
    <row r="118" spans="1:31" s="10" customFormat="1" ht="19.95" customHeight="1">
      <c r="B118" s="132"/>
      <c r="D118" s="133" t="s">
        <v>917</v>
      </c>
      <c r="E118" s="134"/>
      <c r="F118" s="134"/>
      <c r="G118" s="134"/>
      <c r="H118" s="134"/>
      <c r="I118" s="135"/>
      <c r="J118" s="136">
        <f>J1458</f>
        <v>0</v>
      </c>
      <c r="L118" s="132"/>
    </row>
    <row r="119" spans="1:31" s="10" customFormat="1" ht="19.95" customHeight="1">
      <c r="B119" s="132"/>
      <c r="D119" s="133" t="s">
        <v>918</v>
      </c>
      <c r="E119" s="134"/>
      <c r="F119" s="134"/>
      <c r="G119" s="134"/>
      <c r="H119" s="134"/>
      <c r="I119" s="135"/>
      <c r="J119" s="136">
        <f>J1479</f>
        <v>0</v>
      </c>
      <c r="L119" s="132"/>
    </row>
    <row r="120" spans="1:31" s="10" customFormat="1" ht="19.95" customHeight="1">
      <c r="B120" s="132"/>
      <c r="D120" s="133" t="s">
        <v>919</v>
      </c>
      <c r="E120" s="134"/>
      <c r="F120" s="134"/>
      <c r="G120" s="134"/>
      <c r="H120" s="134"/>
      <c r="I120" s="135"/>
      <c r="J120" s="136">
        <f>J1511</f>
        <v>0</v>
      </c>
      <c r="L120" s="132"/>
    </row>
    <row r="121" spans="1:31" s="9" customFormat="1" ht="24.9" customHeight="1">
      <c r="B121" s="127"/>
      <c r="D121" s="128" t="s">
        <v>529</v>
      </c>
      <c r="E121" s="129"/>
      <c r="F121" s="129"/>
      <c r="G121" s="129"/>
      <c r="H121" s="129"/>
      <c r="I121" s="130"/>
      <c r="J121" s="131">
        <f>J1596</f>
        <v>0</v>
      </c>
      <c r="L121" s="127"/>
    </row>
    <row r="122" spans="1:31" s="2" customFormat="1" ht="21.75" customHeight="1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6.9" customHeight="1">
      <c r="A123" s="33"/>
      <c r="B123" s="48"/>
      <c r="C123" s="49"/>
      <c r="D123" s="49"/>
      <c r="E123" s="49"/>
      <c r="F123" s="49"/>
      <c r="G123" s="49"/>
      <c r="H123" s="49"/>
      <c r="I123" s="121"/>
      <c r="J123" s="49"/>
      <c r="K123" s="49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7" spans="1:31" s="2" customFormat="1" ht="6.9" customHeight="1">
      <c r="A127" s="33"/>
      <c r="B127" s="50"/>
      <c r="C127" s="51"/>
      <c r="D127" s="51"/>
      <c r="E127" s="51"/>
      <c r="F127" s="51"/>
      <c r="G127" s="51"/>
      <c r="H127" s="51"/>
      <c r="I127" s="122"/>
      <c r="J127" s="51"/>
      <c r="K127" s="51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24.9" customHeight="1">
      <c r="A128" s="33"/>
      <c r="B128" s="34"/>
      <c r="C128" s="22" t="s">
        <v>138</v>
      </c>
      <c r="D128" s="33"/>
      <c r="E128" s="33"/>
      <c r="F128" s="33"/>
      <c r="G128" s="33"/>
      <c r="H128" s="33"/>
      <c r="I128" s="97"/>
      <c r="J128" s="33"/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6.9" customHeight="1">
      <c r="A129" s="33"/>
      <c r="B129" s="34"/>
      <c r="C129" s="33"/>
      <c r="D129" s="33"/>
      <c r="E129" s="33"/>
      <c r="F129" s="33"/>
      <c r="G129" s="33"/>
      <c r="H129" s="33"/>
      <c r="I129" s="97"/>
      <c r="J129" s="33"/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2" customHeight="1">
      <c r="A130" s="33"/>
      <c r="B130" s="34"/>
      <c r="C130" s="28" t="s">
        <v>16</v>
      </c>
      <c r="D130" s="33"/>
      <c r="E130" s="33"/>
      <c r="F130" s="33"/>
      <c r="G130" s="33"/>
      <c r="H130" s="33"/>
      <c r="I130" s="97"/>
      <c r="J130" s="33"/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6.5" customHeight="1">
      <c r="A131" s="33"/>
      <c r="B131" s="34"/>
      <c r="C131" s="33"/>
      <c r="D131" s="33"/>
      <c r="E131" s="271" t="str">
        <f>E7</f>
        <v>Rekonstrukce domu Chopin - objekt B a D</v>
      </c>
      <c r="F131" s="272"/>
      <c r="G131" s="272"/>
      <c r="H131" s="272"/>
      <c r="I131" s="97"/>
      <c r="J131" s="33"/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2" customFormat="1" ht="12" customHeight="1">
      <c r="A132" s="33"/>
      <c r="B132" s="34"/>
      <c r="C132" s="28" t="s">
        <v>120</v>
      </c>
      <c r="D132" s="33"/>
      <c r="E132" s="33"/>
      <c r="F132" s="33"/>
      <c r="G132" s="33"/>
      <c r="H132" s="33"/>
      <c r="I132" s="97"/>
      <c r="J132" s="33"/>
      <c r="K132" s="33"/>
      <c r="L132" s="4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pans="1:65" s="2" customFormat="1" ht="16.5" customHeight="1">
      <c r="A133" s="33"/>
      <c r="B133" s="34"/>
      <c r="C133" s="33"/>
      <c r="D133" s="33"/>
      <c r="E133" s="251" t="str">
        <f>E9</f>
        <v>SO 04 - Budova B - stavební a konstrukční část</v>
      </c>
      <c r="F133" s="273"/>
      <c r="G133" s="273"/>
      <c r="H133" s="273"/>
      <c r="I133" s="97"/>
      <c r="J133" s="33"/>
      <c r="K133" s="33"/>
      <c r="L133" s="4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spans="1:65" s="2" customFormat="1" ht="6.9" customHeight="1">
      <c r="A134" s="33"/>
      <c r="B134" s="34"/>
      <c r="C134" s="33"/>
      <c r="D134" s="33"/>
      <c r="E134" s="33"/>
      <c r="F134" s="33"/>
      <c r="G134" s="33"/>
      <c r="H134" s="33"/>
      <c r="I134" s="97"/>
      <c r="J134" s="33"/>
      <c r="K134" s="33"/>
      <c r="L134" s="4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spans="1:65" s="2" customFormat="1" ht="12" customHeight="1">
      <c r="A135" s="33"/>
      <c r="B135" s="34"/>
      <c r="C135" s="28" t="s">
        <v>20</v>
      </c>
      <c r="D135" s="33"/>
      <c r="E135" s="33"/>
      <c r="F135" s="26" t="str">
        <f>F12</f>
        <v>Hlavní tř. 47, 353 01 Mariánské Lázně</v>
      </c>
      <c r="G135" s="33"/>
      <c r="H135" s="33"/>
      <c r="I135" s="98" t="s">
        <v>22</v>
      </c>
      <c r="J135" s="56">
        <f>IF(J12="","",J12)</f>
        <v>0</v>
      </c>
      <c r="K135" s="33"/>
      <c r="L135" s="4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spans="1:65" s="2" customFormat="1" ht="6.9" customHeight="1">
      <c r="A136" s="33"/>
      <c r="B136" s="34"/>
      <c r="C136" s="33"/>
      <c r="D136" s="33"/>
      <c r="E136" s="33"/>
      <c r="F136" s="33"/>
      <c r="G136" s="33"/>
      <c r="H136" s="33"/>
      <c r="I136" s="97"/>
      <c r="J136" s="33"/>
      <c r="K136" s="33"/>
      <c r="L136" s="4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spans="1:65" s="2" customFormat="1" ht="27.9" customHeight="1">
      <c r="A137" s="33"/>
      <c r="B137" s="34"/>
      <c r="C137" s="28" t="s">
        <v>23</v>
      </c>
      <c r="D137" s="33"/>
      <c r="E137" s="33"/>
      <c r="F137" s="26" t="str">
        <f>E15</f>
        <v>Město Mariánské Lázně</v>
      </c>
      <c r="G137" s="33"/>
      <c r="H137" s="33"/>
      <c r="I137" s="98" t="s">
        <v>31</v>
      </c>
      <c r="J137" s="31" t="str">
        <f>E21</f>
        <v>Ing. arch. Ondřej Tuček</v>
      </c>
      <c r="K137" s="33"/>
      <c r="L137" s="4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spans="1:65" s="2" customFormat="1" ht="15.15" customHeight="1">
      <c r="A138" s="33"/>
      <c r="B138" s="34"/>
      <c r="C138" s="28" t="s">
        <v>29</v>
      </c>
      <c r="D138" s="33"/>
      <c r="E138" s="33"/>
      <c r="F138" s="26" t="str">
        <f>IF(E18="","",E18)</f>
        <v>Vyplň údaj</v>
      </c>
      <c r="G138" s="33"/>
      <c r="H138" s="33"/>
      <c r="I138" s="98" t="s">
        <v>35</v>
      </c>
      <c r="J138" s="31" t="str">
        <f>E24</f>
        <v>Vyplň údaj</v>
      </c>
      <c r="K138" s="33"/>
      <c r="L138" s="4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spans="1:65" s="2" customFormat="1" ht="10.35" customHeight="1">
      <c r="A139" s="33"/>
      <c r="B139" s="34"/>
      <c r="C139" s="33"/>
      <c r="D139" s="33"/>
      <c r="E139" s="33"/>
      <c r="F139" s="33"/>
      <c r="G139" s="33"/>
      <c r="H139" s="33"/>
      <c r="I139" s="97"/>
      <c r="J139" s="33"/>
      <c r="K139" s="33"/>
      <c r="L139" s="4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spans="1:65" s="11" customFormat="1" ht="29.25" customHeight="1">
      <c r="A140" s="137"/>
      <c r="B140" s="138"/>
      <c r="C140" s="139" t="s">
        <v>139</v>
      </c>
      <c r="D140" s="140" t="s">
        <v>63</v>
      </c>
      <c r="E140" s="140" t="s">
        <v>59</v>
      </c>
      <c r="F140" s="140" t="s">
        <v>60</v>
      </c>
      <c r="G140" s="140" t="s">
        <v>140</v>
      </c>
      <c r="H140" s="140" t="s">
        <v>141</v>
      </c>
      <c r="I140" s="141" t="s">
        <v>142</v>
      </c>
      <c r="J140" s="140" t="s">
        <v>125</v>
      </c>
      <c r="K140" s="142" t="s">
        <v>143</v>
      </c>
      <c r="L140" s="143"/>
      <c r="M140" s="63" t="s">
        <v>1</v>
      </c>
      <c r="N140" s="64" t="s">
        <v>42</v>
      </c>
      <c r="O140" s="64" t="s">
        <v>144</v>
      </c>
      <c r="P140" s="64" t="s">
        <v>145</v>
      </c>
      <c r="Q140" s="64" t="s">
        <v>146</v>
      </c>
      <c r="R140" s="64" t="s">
        <v>147</v>
      </c>
      <c r="S140" s="64" t="s">
        <v>148</v>
      </c>
      <c r="T140" s="65" t="s">
        <v>149</v>
      </c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</row>
    <row r="141" spans="1:65" s="2" customFormat="1" ht="22.8" customHeight="1">
      <c r="A141" s="33"/>
      <c r="B141" s="34"/>
      <c r="C141" s="70" t="s">
        <v>150</v>
      </c>
      <c r="D141" s="33"/>
      <c r="E141" s="33"/>
      <c r="F141" s="33"/>
      <c r="G141" s="33"/>
      <c r="H141" s="33"/>
      <c r="I141" s="97"/>
      <c r="J141" s="144">
        <f>BK141</f>
        <v>0</v>
      </c>
      <c r="K141" s="33"/>
      <c r="L141" s="34"/>
      <c r="M141" s="66"/>
      <c r="N141" s="57"/>
      <c r="O141" s="67"/>
      <c r="P141" s="145">
        <f>P142+P909+P1596</f>
        <v>0</v>
      </c>
      <c r="Q141" s="67"/>
      <c r="R141" s="145">
        <f>R142+R909+R1596</f>
        <v>579.43578924000008</v>
      </c>
      <c r="S141" s="67"/>
      <c r="T141" s="146">
        <f>T142+T909+T1596</f>
        <v>558.89314664999995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T141" s="18" t="s">
        <v>77</v>
      </c>
      <c r="AU141" s="18" t="s">
        <v>127</v>
      </c>
      <c r="BK141" s="147">
        <f>BK142+BK909+BK1596</f>
        <v>0</v>
      </c>
    </row>
    <row r="142" spans="1:65" s="12" customFormat="1" ht="25.95" customHeight="1">
      <c r="B142" s="148"/>
      <c r="D142" s="149" t="s">
        <v>77</v>
      </c>
      <c r="E142" s="150" t="s">
        <v>151</v>
      </c>
      <c r="F142" s="150" t="s">
        <v>152</v>
      </c>
      <c r="I142" s="151"/>
      <c r="J142" s="152">
        <f>BK142</f>
        <v>0</v>
      </c>
      <c r="L142" s="148"/>
      <c r="M142" s="153"/>
      <c r="N142" s="154"/>
      <c r="O142" s="154"/>
      <c r="P142" s="155">
        <f>P143+P204+P276+P302+P339+P647+P885+P907</f>
        <v>0</v>
      </c>
      <c r="Q142" s="154"/>
      <c r="R142" s="155">
        <f>R143+R204+R276+R302+R339+R647+R885+R907</f>
        <v>524.40653462000012</v>
      </c>
      <c r="S142" s="154"/>
      <c r="T142" s="156">
        <f>T143+T204+T276+T302+T339+T647+T885+T907</f>
        <v>527.70439999999996</v>
      </c>
      <c r="AR142" s="149" t="s">
        <v>86</v>
      </c>
      <c r="AT142" s="157" t="s">
        <v>77</v>
      </c>
      <c r="AU142" s="157" t="s">
        <v>78</v>
      </c>
      <c r="AY142" s="149" t="s">
        <v>153</v>
      </c>
      <c r="BK142" s="158">
        <f>BK143+BK204+BK276+BK302+BK339+BK647+BK885+BK907</f>
        <v>0</v>
      </c>
    </row>
    <row r="143" spans="1:65" s="12" customFormat="1" ht="22.8" customHeight="1">
      <c r="B143" s="148"/>
      <c r="D143" s="149" t="s">
        <v>77</v>
      </c>
      <c r="E143" s="159" t="s">
        <v>86</v>
      </c>
      <c r="F143" s="159" t="s">
        <v>154</v>
      </c>
      <c r="I143" s="151"/>
      <c r="J143" s="160">
        <f>BK143</f>
        <v>0</v>
      </c>
      <c r="L143" s="148"/>
      <c r="M143" s="153"/>
      <c r="N143" s="154"/>
      <c r="O143" s="154"/>
      <c r="P143" s="155">
        <f>SUM(P144:P203)</f>
        <v>0</v>
      </c>
      <c r="Q143" s="154"/>
      <c r="R143" s="155">
        <f>SUM(R144:R203)</f>
        <v>0</v>
      </c>
      <c r="S143" s="154"/>
      <c r="T143" s="156">
        <f>SUM(T144:T203)</f>
        <v>0</v>
      </c>
      <c r="AR143" s="149" t="s">
        <v>86</v>
      </c>
      <c r="AT143" s="157" t="s">
        <v>77</v>
      </c>
      <c r="AU143" s="157" t="s">
        <v>86</v>
      </c>
      <c r="AY143" s="149" t="s">
        <v>153</v>
      </c>
      <c r="BK143" s="158">
        <f>SUM(BK144:BK203)</f>
        <v>0</v>
      </c>
    </row>
    <row r="144" spans="1:65" s="2" customFormat="1" ht="48" customHeight="1">
      <c r="A144" s="33"/>
      <c r="B144" s="161"/>
      <c r="C144" s="162" t="s">
        <v>86</v>
      </c>
      <c r="D144" s="162" t="s">
        <v>155</v>
      </c>
      <c r="E144" s="163" t="s">
        <v>920</v>
      </c>
      <c r="F144" s="164" t="s">
        <v>921</v>
      </c>
      <c r="G144" s="165" t="s">
        <v>158</v>
      </c>
      <c r="H144" s="166">
        <v>106.063</v>
      </c>
      <c r="I144" s="167"/>
      <c r="J144" s="168">
        <f>ROUND(I144*H144,2)</f>
        <v>0</v>
      </c>
      <c r="K144" s="164" t="s">
        <v>254</v>
      </c>
      <c r="L144" s="34"/>
      <c r="M144" s="169" t="s">
        <v>1</v>
      </c>
      <c r="N144" s="170" t="s">
        <v>43</v>
      </c>
      <c r="O144" s="59"/>
      <c r="P144" s="171">
        <f>O144*H144</f>
        <v>0</v>
      </c>
      <c r="Q144" s="171">
        <v>0</v>
      </c>
      <c r="R144" s="171">
        <f>Q144*H144</f>
        <v>0</v>
      </c>
      <c r="S144" s="171">
        <v>0</v>
      </c>
      <c r="T144" s="172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159</v>
      </c>
      <c r="AT144" s="173" t="s">
        <v>155</v>
      </c>
      <c r="AU144" s="173" t="s">
        <v>88</v>
      </c>
      <c r="AY144" s="18" t="s">
        <v>153</v>
      </c>
      <c r="BE144" s="174">
        <f>IF(N144="základní",J144,0)</f>
        <v>0</v>
      </c>
      <c r="BF144" s="174">
        <f>IF(N144="snížená",J144,0)</f>
        <v>0</v>
      </c>
      <c r="BG144" s="174">
        <f>IF(N144="zákl. přenesená",J144,0)</f>
        <v>0</v>
      </c>
      <c r="BH144" s="174">
        <f>IF(N144="sníž. přenesená",J144,0)</f>
        <v>0</v>
      </c>
      <c r="BI144" s="174">
        <f>IF(N144="nulová",J144,0)</f>
        <v>0</v>
      </c>
      <c r="BJ144" s="18" t="s">
        <v>86</v>
      </c>
      <c r="BK144" s="174">
        <f>ROUND(I144*H144,2)</f>
        <v>0</v>
      </c>
      <c r="BL144" s="18" t="s">
        <v>159</v>
      </c>
      <c r="BM144" s="173" t="s">
        <v>922</v>
      </c>
    </row>
    <row r="145" spans="1:65" s="13" customFormat="1" ht="10.199999999999999">
      <c r="B145" s="175"/>
      <c r="D145" s="176" t="s">
        <v>161</v>
      </c>
      <c r="E145" s="177" t="s">
        <v>1</v>
      </c>
      <c r="F145" s="178" t="s">
        <v>923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161</v>
      </c>
      <c r="AU145" s="177" t="s">
        <v>88</v>
      </c>
      <c r="AV145" s="13" t="s">
        <v>86</v>
      </c>
      <c r="AW145" s="13" t="s">
        <v>34</v>
      </c>
      <c r="AX145" s="13" t="s">
        <v>78</v>
      </c>
      <c r="AY145" s="177" t="s">
        <v>153</v>
      </c>
    </row>
    <row r="146" spans="1:65" s="14" customFormat="1" ht="10.199999999999999">
      <c r="B146" s="183"/>
      <c r="D146" s="176" t="s">
        <v>161</v>
      </c>
      <c r="E146" s="184" t="s">
        <v>1</v>
      </c>
      <c r="F146" s="185" t="s">
        <v>924</v>
      </c>
      <c r="H146" s="186">
        <v>23.873999999999999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161</v>
      </c>
      <c r="AU146" s="184" t="s">
        <v>88</v>
      </c>
      <c r="AV146" s="14" t="s">
        <v>88</v>
      </c>
      <c r="AW146" s="14" t="s">
        <v>34</v>
      </c>
      <c r="AX146" s="14" t="s">
        <v>78</v>
      </c>
      <c r="AY146" s="184" t="s">
        <v>153</v>
      </c>
    </row>
    <row r="147" spans="1:65" s="14" customFormat="1" ht="10.199999999999999">
      <c r="B147" s="183"/>
      <c r="D147" s="176" t="s">
        <v>161</v>
      </c>
      <c r="E147" s="184" t="s">
        <v>1</v>
      </c>
      <c r="F147" s="185" t="s">
        <v>925</v>
      </c>
      <c r="H147" s="186">
        <v>3.8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161</v>
      </c>
      <c r="AU147" s="184" t="s">
        <v>88</v>
      </c>
      <c r="AV147" s="14" t="s">
        <v>88</v>
      </c>
      <c r="AW147" s="14" t="s">
        <v>34</v>
      </c>
      <c r="AX147" s="14" t="s">
        <v>78</v>
      </c>
      <c r="AY147" s="184" t="s">
        <v>153</v>
      </c>
    </row>
    <row r="148" spans="1:65" s="14" customFormat="1" ht="10.199999999999999">
      <c r="B148" s="183"/>
      <c r="D148" s="176" t="s">
        <v>161</v>
      </c>
      <c r="E148" s="184" t="s">
        <v>1</v>
      </c>
      <c r="F148" s="185" t="s">
        <v>926</v>
      </c>
      <c r="H148" s="186">
        <v>6.46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161</v>
      </c>
      <c r="AU148" s="184" t="s">
        <v>88</v>
      </c>
      <c r="AV148" s="14" t="s">
        <v>88</v>
      </c>
      <c r="AW148" s="14" t="s">
        <v>34</v>
      </c>
      <c r="AX148" s="14" t="s">
        <v>78</v>
      </c>
      <c r="AY148" s="184" t="s">
        <v>153</v>
      </c>
    </row>
    <row r="149" spans="1:65" s="14" customFormat="1" ht="10.199999999999999">
      <c r="B149" s="183"/>
      <c r="D149" s="176" t="s">
        <v>161</v>
      </c>
      <c r="E149" s="184" t="s">
        <v>1</v>
      </c>
      <c r="F149" s="185" t="s">
        <v>927</v>
      </c>
      <c r="H149" s="186">
        <v>57.448999999999998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161</v>
      </c>
      <c r="AU149" s="184" t="s">
        <v>88</v>
      </c>
      <c r="AV149" s="14" t="s">
        <v>88</v>
      </c>
      <c r="AW149" s="14" t="s">
        <v>34</v>
      </c>
      <c r="AX149" s="14" t="s">
        <v>78</v>
      </c>
      <c r="AY149" s="184" t="s">
        <v>153</v>
      </c>
    </row>
    <row r="150" spans="1:65" s="14" customFormat="1" ht="10.199999999999999">
      <c r="B150" s="183"/>
      <c r="D150" s="176" t="s">
        <v>161</v>
      </c>
      <c r="E150" s="184" t="s">
        <v>1</v>
      </c>
      <c r="F150" s="185" t="s">
        <v>928</v>
      </c>
      <c r="H150" s="186">
        <v>14.48</v>
      </c>
      <c r="I150" s="187"/>
      <c r="L150" s="183"/>
      <c r="M150" s="188"/>
      <c r="N150" s="189"/>
      <c r="O150" s="189"/>
      <c r="P150" s="189"/>
      <c r="Q150" s="189"/>
      <c r="R150" s="189"/>
      <c r="S150" s="189"/>
      <c r="T150" s="190"/>
      <c r="AT150" s="184" t="s">
        <v>161</v>
      </c>
      <c r="AU150" s="184" t="s">
        <v>88</v>
      </c>
      <c r="AV150" s="14" t="s">
        <v>88</v>
      </c>
      <c r="AW150" s="14" t="s">
        <v>34</v>
      </c>
      <c r="AX150" s="14" t="s">
        <v>78</v>
      </c>
      <c r="AY150" s="184" t="s">
        <v>153</v>
      </c>
    </row>
    <row r="151" spans="1:65" s="15" customFormat="1" ht="10.199999999999999">
      <c r="B151" s="191"/>
      <c r="D151" s="176" t="s">
        <v>161</v>
      </c>
      <c r="E151" s="192" t="s">
        <v>1</v>
      </c>
      <c r="F151" s="193" t="s">
        <v>165</v>
      </c>
      <c r="H151" s="194">
        <v>106.063</v>
      </c>
      <c r="I151" s="195"/>
      <c r="L151" s="191"/>
      <c r="M151" s="196"/>
      <c r="N151" s="197"/>
      <c r="O151" s="197"/>
      <c r="P151" s="197"/>
      <c r="Q151" s="197"/>
      <c r="R151" s="197"/>
      <c r="S151" s="197"/>
      <c r="T151" s="198"/>
      <c r="AT151" s="192" t="s">
        <v>161</v>
      </c>
      <c r="AU151" s="192" t="s">
        <v>88</v>
      </c>
      <c r="AV151" s="15" t="s">
        <v>159</v>
      </c>
      <c r="AW151" s="15" t="s">
        <v>34</v>
      </c>
      <c r="AX151" s="15" t="s">
        <v>86</v>
      </c>
      <c r="AY151" s="192" t="s">
        <v>153</v>
      </c>
    </row>
    <row r="152" spans="1:65" s="2" customFormat="1" ht="60" customHeight="1">
      <c r="A152" s="33"/>
      <c r="B152" s="161"/>
      <c r="C152" s="162" t="s">
        <v>88</v>
      </c>
      <c r="D152" s="162" t="s">
        <v>155</v>
      </c>
      <c r="E152" s="163" t="s">
        <v>166</v>
      </c>
      <c r="F152" s="164" t="s">
        <v>929</v>
      </c>
      <c r="G152" s="165" t="s">
        <v>158</v>
      </c>
      <c r="H152" s="166">
        <v>106.063</v>
      </c>
      <c r="I152" s="167"/>
      <c r="J152" s="168">
        <f>ROUND(I152*H152,2)</f>
        <v>0</v>
      </c>
      <c r="K152" s="164" t="s">
        <v>254</v>
      </c>
      <c r="L152" s="34"/>
      <c r="M152" s="169" t="s">
        <v>1</v>
      </c>
      <c r="N152" s="170" t="s">
        <v>43</v>
      </c>
      <c r="O152" s="59"/>
      <c r="P152" s="171">
        <f>O152*H152</f>
        <v>0</v>
      </c>
      <c r="Q152" s="171">
        <v>0</v>
      </c>
      <c r="R152" s="171">
        <f>Q152*H152</f>
        <v>0</v>
      </c>
      <c r="S152" s="171">
        <v>0</v>
      </c>
      <c r="T152" s="172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159</v>
      </c>
      <c r="AT152" s="173" t="s">
        <v>155</v>
      </c>
      <c r="AU152" s="173" t="s">
        <v>88</v>
      </c>
      <c r="AY152" s="18" t="s">
        <v>153</v>
      </c>
      <c r="BE152" s="174">
        <f>IF(N152="základní",J152,0)</f>
        <v>0</v>
      </c>
      <c r="BF152" s="174">
        <f>IF(N152="snížená",J152,0)</f>
        <v>0</v>
      </c>
      <c r="BG152" s="174">
        <f>IF(N152="zákl. přenesená",J152,0)</f>
        <v>0</v>
      </c>
      <c r="BH152" s="174">
        <f>IF(N152="sníž. přenesená",J152,0)</f>
        <v>0</v>
      </c>
      <c r="BI152" s="174">
        <f>IF(N152="nulová",J152,0)</f>
        <v>0</v>
      </c>
      <c r="BJ152" s="18" t="s">
        <v>86</v>
      </c>
      <c r="BK152" s="174">
        <f>ROUND(I152*H152,2)</f>
        <v>0</v>
      </c>
      <c r="BL152" s="18" t="s">
        <v>159</v>
      </c>
      <c r="BM152" s="173" t="s">
        <v>930</v>
      </c>
    </row>
    <row r="153" spans="1:65" s="13" customFormat="1" ht="10.199999999999999">
      <c r="B153" s="175"/>
      <c r="D153" s="176" t="s">
        <v>161</v>
      </c>
      <c r="E153" s="177" t="s">
        <v>1</v>
      </c>
      <c r="F153" s="178" t="s">
        <v>923</v>
      </c>
      <c r="H153" s="177" t="s">
        <v>1</v>
      </c>
      <c r="I153" s="179"/>
      <c r="L153" s="175"/>
      <c r="M153" s="180"/>
      <c r="N153" s="181"/>
      <c r="O153" s="181"/>
      <c r="P153" s="181"/>
      <c r="Q153" s="181"/>
      <c r="R153" s="181"/>
      <c r="S153" s="181"/>
      <c r="T153" s="182"/>
      <c r="AT153" s="177" t="s">
        <v>161</v>
      </c>
      <c r="AU153" s="177" t="s">
        <v>88</v>
      </c>
      <c r="AV153" s="13" t="s">
        <v>86</v>
      </c>
      <c r="AW153" s="13" t="s">
        <v>34</v>
      </c>
      <c r="AX153" s="13" t="s">
        <v>78</v>
      </c>
      <c r="AY153" s="177" t="s">
        <v>153</v>
      </c>
    </row>
    <row r="154" spans="1:65" s="14" customFormat="1" ht="10.199999999999999">
      <c r="B154" s="183"/>
      <c r="D154" s="176" t="s">
        <v>161</v>
      </c>
      <c r="E154" s="184" t="s">
        <v>1</v>
      </c>
      <c r="F154" s="185" t="s">
        <v>924</v>
      </c>
      <c r="H154" s="186">
        <v>23.873999999999999</v>
      </c>
      <c r="I154" s="187"/>
      <c r="L154" s="183"/>
      <c r="M154" s="188"/>
      <c r="N154" s="189"/>
      <c r="O154" s="189"/>
      <c r="P154" s="189"/>
      <c r="Q154" s="189"/>
      <c r="R154" s="189"/>
      <c r="S154" s="189"/>
      <c r="T154" s="190"/>
      <c r="AT154" s="184" t="s">
        <v>161</v>
      </c>
      <c r="AU154" s="184" t="s">
        <v>88</v>
      </c>
      <c r="AV154" s="14" t="s">
        <v>88</v>
      </c>
      <c r="AW154" s="14" t="s">
        <v>34</v>
      </c>
      <c r="AX154" s="14" t="s">
        <v>78</v>
      </c>
      <c r="AY154" s="184" t="s">
        <v>153</v>
      </c>
    </row>
    <row r="155" spans="1:65" s="14" customFormat="1" ht="10.199999999999999">
      <c r="B155" s="183"/>
      <c r="D155" s="176" t="s">
        <v>161</v>
      </c>
      <c r="E155" s="184" t="s">
        <v>1</v>
      </c>
      <c r="F155" s="185" t="s">
        <v>925</v>
      </c>
      <c r="H155" s="186">
        <v>3.8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161</v>
      </c>
      <c r="AU155" s="184" t="s">
        <v>88</v>
      </c>
      <c r="AV155" s="14" t="s">
        <v>88</v>
      </c>
      <c r="AW155" s="14" t="s">
        <v>34</v>
      </c>
      <c r="AX155" s="14" t="s">
        <v>78</v>
      </c>
      <c r="AY155" s="184" t="s">
        <v>153</v>
      </c>
    </row>
    <row r="156" spans="1:65" s="14" customFormat="1" ht="10.199999999999999">
      <c r="B156" s="183"/>
      <c r="D156" s="176" t="s">
        <v>161</v>
      </c>
      <c r="E156" s="184" t="s">
        <v>1</v>
      </c>
      <c r="F156" s="185" t="s">
        <v>926</v>
      </c>
      <c r="H156" s="186">
        <v>6.46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161</v>
      </c>
      <c r="AU156" s="184" t="s">
        <v>88</v>
      </c>
      <c r="AV156" s="14" t="s">
        <v>88</v>
      </c>
      <c r="AW156" s="14" t="s">
        <v>34</v>
      </c>
      <c r="AX156" s="14" t="s">
        <v>78</v>
      </c>
      <c r="AY156" s="184" t="s">
        <v>153</v>
      </c>
    </row>
    <row r="157" spans="1:65" s="14" customFormat="1" ht="10.199999999999999">
      <c r="B157" s="183"/>
      <c r="D157" s="176" t="s">
        <v>161</v>
      </c>
      <c r="E157" s="184" t="s">
        <v>1</v>
      </c>
      <c r="F157" s="185" t="s">
        <v>927</v>
      </c>
      <c r="H157" s="186">
        <v>57.448999999999998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161</v>
      </c>
      <c r="AU157" s="184" t="s">
        <v>88</v>
      </c>
      <c r="AV157" s="14" t="s">
        <v>88</v>
      </c>
      <c r="AW157" s="14" t="s">
        <v>34</v>
      </c>
      <c r="AX157" s="14" t="s">
        <v>78</v>
      </c>
      <c r="AY157" s="184" t="s">
        <v>153</v>
      </c>
    </row>
    <row r="158" spans="1:65" s="14" customFormat="1" ht="10.199999999999999">
      <c r="B158" s="183"/>
      <c r="D158" s="176" t="s">
        <v>161</v>
      </c>
      <c r="E158" s="184" t="s">
        <v>1</v>
      </c>
      <c r="F158" s="185" t="s">
        <v>928</v>
      </c>
      <c r="H158" s="186">
        <v>14.48</v>
      </c>
      <c r="I158" s="187"/>
      <c r="L158" s="183"/>
      <c r="M158" s="188"/>
      <c r="N158" s="189"/>
      <c r="O158" s="189"/>
      <c r="P158" s="189"/>
      <c r="Q158" s="189"/>
      <c r="R158" s="189"/>
      <c r="S158" s="189"/>
      <c r="T158" s="190"/>
      <c r="AT158" s="184" t="s">
        <v>161</v>
      </c>
      <c r="AU158" s="184" t="s">
        <v>88</v>
      </c>
      <c r="AV158" s="14" t="s">
        <v>88</v>
      </c>
      <c r="AW158" s="14" t="s">
        <v>34</v>
      </c>
      <c r="AX158" s="14" t="s">
        <v>78</v>
      </c>
      <c r="AY158" s="184" t="s">
        <v>153</v>
      </c>
    </row>
    <row r="159" spans="1:65" s="15" customFormat="1" ht="10.199999999999999">
      <c r="B159" s="191"/>
      <c r="D159" s="176" t="s">
        <v>161</v>
      </c>
      <c r="E159" s="192" t="s">
        <v>1</v>
      </c>
      <c r="F159" s="193" t="s">
        <v>165</v>
      </c>
      <c r="H159" s="194">
        <v>106.063</v>
      </c>
      <c r="I159" s="195"/>
      <c r="L159" s="191"/>
      <c r="M159" s="196"/>
      <c r="N159" s="197"/>
      <c r="O159" s="197"/>
      <c r="P159" s="197"/>
      <c r="Q159" s="197"/>
      <c r="R159" s="197"/>
      <c r="S159" s="197"/>
      <c r="T159" s="198"/>
      <c r="AT159" s="192" t="s">
        <v>161</v>
      </c>
      <c r="AU159" s="192" t="s">
        <v>88</v>
      </c>
      <c r="AV159" s="15" t="s">
        <v>159</v>
      </c>
      <c r="AW159" s="15" t="s">
        <v>34</v>
      </c>
      <c r="AX159" s="15" t="s">
        <v>86</v>
      </c>
      <c r="AY159" s="192" t="s">
        <v>153</v>
      </c>
    </row>
    <row r="160" spans="1:65" s="2" customFormat="1" ht="48" customHeight="1">
      <c r="A160" s="33"/>
      <c r="B160" s="161"/>
      <c r="C160" s="162" t="s">
        <v>169</v>
      </c>
      <c r="D160" s="162" t="s">
        <v>155</v>
      </c>
      <c r="E160" s="163" t="s">
        <v>931</v>
      </c>
      <c r="F160" s="164" t="s">
        <v>932</v>
      </c>
      <c r="G160" s="165" t="s">
        <v>158</v>
      </c>
      <c r="H160" s="166">
        <v>106.063</v>
      </c>
      <c r="I160" s="167"/>
      <c r="J160" s="168">
        <f>ROUND(I160*H160,2)</f>
        <v>0</v>
      </c>
      <c r="K160" s="164" t="s">
        <v>254</v>
      </c>
      <c r="L160" s="34"/>
      <c r="M160" s="169" t="s">
        <v>1</v>
      </c>
      <c r="N160" s="170" t="s">
        <v>43</v>
      </c>
      <c r="O160" s="59"/>
      <c r="P160" s="171">
        <f>O160*H160</f>
        <v>0</v>
      </c>
      <c r="Q160" s="171">
        <v>0</v>
      </c>
      <c r="R160" s="171">
        <f>Q160*H160</f>
        <v>0</v>
      </c>
      <c r="S160" s="171">
        <v>0</v>
      </c>
      <c r="T160" s="172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159</v>
      </c>
      <c r="AT160" s="173" t="s">
        <v>155</v>
      </c>
      <c r="AU160" s="173" t="s">
        <v>88</v>
      </c>
      <c r="AY160" s="18" t="s">
        <v>153</v>
      </c>
      <c r="BE160" s="174">
        <f>IF(N160="základní",J160,0)</f>
        <v>0</v>
      </c>
      <c r="BF160" s="174">
        <f>IF(N160="snížená",J160,0)</f>
        <v>0</v>
      </c>
      <c r="BG160" s="174">
        <f>IF(N160="zákl. přenesená",J160,0)</f>
        <v>0</v>
      </c>
      <c r="BH160" s="174">
        <f>IF(N160="sníž. přenesená",J160,0)</f>
        <v>0</v>
      </c>
      <c r="BI160" s="174">
        <f>IF(N160="nulová",J160,0)</f>
        <v>0</v>
      </c>
      <c r="BJ160" s="18" t="s">
        <v>86</v>
      </c>
      <c r="BK160" s="174">
        <f>ROUND(I160*H160,2)</f>
        <v>0</v>
      </c>
      <c r="BL160" s="18" t="s">
        <v>159</v>
      </c>
      <c r="BM160" s="173" t="s">
        <v>933</v>
      </c>
    </row>
    <row r="161" spans="1:65" s="13" customFormat="1" ht="10.199999999999999">
      <c r="B161" s="175"/>
      <c r="D161" s="176" t="s">
        <v>161</v>
      </c>
      <c r="E161" s="177" t="s">
        <v>1</v>
      </c>
      <c r="F161" s="178" t="s">
        <v>923</v>
      </c>
      <c r="H161" s="177" t="s">
        <v>1</v>
      </c>
      <c r="I161" s="179"/>
      <c r="L161" s="175"/>
      <c r="M161" s="180"/>
      <c r="N161" s="181"/>
      <c r="O161" s="181"/>
      <c r="P161" s="181"/>
      <c r="Q161" s="181"/>
      <c r="R161" s="181"/>
      <c r="S161" s="181"/>
      <c r="T161" s="182"/>
      <c r="AT161" s="177" t="s">
        <v>161</v>
      </c>
      <c r="AU161" s="177" t="s">
        <v>88</v>
      </c>
      <c r="AV161" s="13" t="s">
        <v>86</v>
      </c>
      <c r="AW161" s="13" t="s">
        <v>34</v>
      </c>
      <c r="AX161" s="13" t="s">
        <v>78</v>
      </c>
      <c r="AY161" s="177" t="s">
        <v>153</v>
      </c>
    </row>
    <row r="162" spans="1:65" s="14" customFormat="1" ht="10.199999999999999">
      <c r="B162" s="183"/>
      <c r="D162" s="176" t="s">
        <v>161</v>
      </c>
      <c r="E162" s="184" t="s">
        <v>1</v>
      </c>
      <c r="F162" s="185" t="s">
        <v>924</v>
      </c>
      <c r="H162" s="186">
        <v>23.873999999999999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161</v>
      </c>
      <c r="AU162" s="184" t="s">
        <v>88</v>
      </c>
      <c r="AV162" s="14" t="s">
        <v>88</v>
      </c>
      <c r="AW162" s="14" t="s">
        <v>34</v>
      </c>
      <c r="AX162" s="14" t="s">
        <v>78</v>
      </c>
      <c r="AY162" s="184" t="s">
        <v>153</v>
      </c>
    </row>
    <row r="163" spans="1:65" s="14" customFormat="1" ht="10.199999999999999">
      <c r="B163" s="183"/>
      <c r="D163" s="176" t="s">
        <v>161</v>
      </c>
      <c r="E163" s="184" t="s">
        <v>1</v>
      </c>
      <c r="F163" s="185" t="s">
        <v>925</v>
      </c>
      <c r="H163" s="186">
        <v>3.8</v>
      </c>
      <c r="I163" s="187"/>
      <c r="L163" s="183"/>
      <c r="M163" s="188"/>
      <c r="N163" s="189"/>
      <c r="O163" s="189"/>
      <c r="P163" s="189"/>
      <c r="Q163" s="189"/>
      <c r="R163" s="189"/>
      <c r="S163" s="189"/>
      <c r="T163" s="190"/>
      <c r="AT163" s="184" t="s">
        <v>161</v>
      </c>
      <c r="AU163" s="184" t="s">
        <v>88</v>
      </c>
      <c r="AV163" s="14" t="s">
        <v>88</v>
      </c>
      <c r="AW163" s="14" t="s">
        <v>34</v>
      </c>
      <c r="AX163" s="14" t="s">
        <v>78</v>
      </c>
      <c r="AY163" s="184" t="s">
        <v>153</v>
      </c>
    </row>
    <row r="164" spans="1:65" s="14" customFormat="1" ht="10.199999999999999">
      <c r="B164" s="183"/>
      <c r="D164" s="176" t="s">
        <v>161</v>
      </c>
      <c r="E164" s="184" t="s">
        <v>1</v>
      </c>
      <c r="F164" s="185" t="s">
        <v>926</v>
      </c>
      <c r="H164" s="186">
        <v>6.46</v>
      </c>
      <c r="I164" s="187"/>
      <c r="L164" s="183"/>
      <c r="M164" s="188"/>
      <c r="N164" s="189"/>
      <c r="O164" s="189"/>
      <c r="P164" s="189"/>
      <c r="Q164" s="189"/>
      <c r="R164" s="189"/>
      <c r="S164" s="189"/>
      <c r="T164" s="190"/>
      <c r="AT164" s="184" t="s">
        <v>161</v>
      </c>
      <c r="AU164" s="184" t="s">
        <v>88</v>
      </c>
      <c r="AV164" s="14" t="s">
        <v>88</v>
      </c>
      <c r="AW164" s="14" t="s">
        <v>34</v>
      </c>
      <c r="AX164" s="14" t="s">
        <v>78</v>
      </c>
      <c r="AY164" s="184" t="s">
        <v>153</v>
      </c>
    </row>
    <row r="165" spans="1:65" s="14" customFormat="1" ht="10.199999999999999">
      <c r="B165" s="183"/>
      <c r="D165" s="176" t="s">
        <v>161</v>
      </c>
      <c r="E165" s="184" t="s">
        <v>1</v>
      </c>
      <c r="F165" s="185" t="s">
        <v>927</v>
      </c>
      <c r="H165" s="186">
        <v>57.448999999999998</v>
      </c>
      <c r="I165" s="187"/>
      <c r="L165" s="183"/>
      <c r="M165" s="188"/>
      <c r="N165" s="189"/>
      <c r="O165" s="189"/>
      <c r="P165" s="189"/>
      <c r="Q165" s="189"/>
      <c r="R165" s="189"/>
      <c r="S165" s="189"/>
      <c r="T165" s="190"/>
      <c r="AT165" s="184" t="s">
        <v>161</v>
      </c>
      <c r="AU165" s="184" t="s">
        <v>88</v>
      </c>
      <c r="AV165" s="14" t="s">
        <v>88</v>
      </c>
      <c r="AW165" s="14" t="s">
        <v>34</v>
      </c>
      <c r="AX165" s="14" t="s">
        <v>78</v>
      </c>
      <c r="AY165" s="184" t="s">
        <v>153</v>
      </c>
    </row>
    <row r="166" spans="1:65" s="14" customFormat="1" ht="10.199999999999999">
      <c r="B166" s="183"/>
      <c r="D166" s="176" t="s">
        <v>161</v>
      </c>
      <c r="E166" s="184" t="s">
        <v>1</v>
      </c>
      <c r="F166" s="185" t="s">
        <v>928</v>
      </c>
      <c r="H166" s="186">
        <v>14.48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161</v>
      </c>
      <c r="AU166" s="184" t="s">
        <v>88</v>
      </c>
      <c r="AV166" s="14" t="s">
        <v>88</v>
      </c>
      <c r="AW166" s="14" t="s">
        <v>34</v>
      </c>
      <c r="AX166" s="14" t="s">
        <v>78</v>
      </c>
      <c r="AY166" s="184" t="s">
        <v>153</v>
      </c>
    </row>
    <row r="167" spans="1:65" s="15" customFormat="1" ht="10.199999999999999">
      <c r="B167" s="191"/>
      <c r="D167" s="176" t="s">
        <v>161</v>
      </c>
      <c r="E167" s="192" t="s">
        <v>1</v>
      </c>
      <c r="F167" s="193" t="s">
        <v>165</v>
      </c>
      <c r="H167" s="194">
        <v>106.063</v>
      </c>
      <c r="I167" s="195"/>
      <c r="L167" s="191"/>
      <c r="M167" s="196"/>
      <c r="N167" s="197"/>
      <c r="O167" s="197"/>
      <c r="P167" s="197"/>
      <c r="Q167" s="197"/>
      <c r="R167" s="197"/>
      <c r="S167" s="197"/>
      <c r="T167" s="198"/>
      <c r="AT167" s="192" t="s">
        <v>161</v>
      </c>
      <c r="AU167" s="192" t="s">
        <v>88</v>
      </c>
      <c r="AV167" s="15" t="s">
        <v>159</v>
      </c>
      <c r="AW167" s="15" t="s">
        <v>34</v>
      </c>
      <c r="AX167" s="15" t="s">
        <v>86</v>
      </c>
      <c r="AY167" s="192" t="s">
        <v>153</v>
      </c>
    </row>
    <row r="168" spans="1:65" s="2" customFormat="1" ht="48" customHeight="1">
      <c r="A168" s="33"/>
      <c r="B168" s="161"/>
      <c r="C168" s="162" t="s">
        <v>159</v>
      </c>
      <c r="D168" s="162" t="s">
        <v>155</v>
      </c>
      <c r="E168" s="163" t="s">
        <v>934</v>
      </c>
      <c r="F168" s="164" t="s">
        <v>935</v>
      </c>
      <c r="G168" s="165" t="s">
        <v>158</v>
      </c>
      <c r="H168" s="166">
        <v>161.90600000000001</v>
      </c>
      <c r="I168" s="167"/>
      <c r="J168" s="168">
        <f>ROUND(I168*H168,2)</f>
        <v>0</v>
      </c>
      <c r="K168" s="164" t="s">
        <v>254</v>
      </c>
      <c r="L168" s="34"/>
      <c r="M168" s="169" t="s">
        <v>1</v>
      </c>
      <c r="N168" s="170" t="s">
        <v>43</v>
      </c>
      <c r="O168" s="59"/>
      <c r="P168" s="171">
        <f>O168*H168</f>
        <v>0</v>
      </c>
      <c r="Q168" s="171">
        <v>0</v>
      </c>
      <c r="R168" s="171">
        <f>Q168*H168</f>
        <v>0</v>
      </c>
      <c r="S168" s="171">
        <v>0</v>
      </c>
      <c r="T168" s="172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159</v>
      </c>
      <c r="AT168" s="173" t="s">
        <v>155</v>
      </c>
      <c r="AU168" s="173" t="s">
        <v>88</v>
      </c>
      <c r="AY168" s="18" t="s">
        <v>153</v>
      </c>
      <c r="BE168" s="174">
        <f>IF(N168="základní",J168,0)</f>
        <v>0</v>
      </c>
      <c r="BF168" s="174">
        <f>IF(N168="snížená",J168,0)</f>
        <v>0</v>
      </c>
      <c r="BG168" s="174">
        <f>IF(N168="zákl. přenesená",J168,0)</f>
        <v>0</v>
      </c>
      <c r="BH168" s="174">
        <f>IF(N168="sníž. přenesená",J168,0)</f>
        <v>0</v>
      </c>
      <c r="BI168" s="174">
        <f>IF(N168="nulová",J168,0)</f>
        <v>0</v>
      </c>
      <c r="BJ168" s="18" t="s">
        <v>86</v>
      </c>
      <c r="BK168" s="174">
        <f>ROUND(I168*H168,2)</f>
        <v>0</v>
      </c>
      <c r="BL168" s="18" t="s">
        <v>159</v>
      </c>
      <c r="BM168" s="173" t="s">
        <v>936</v>
      </c>
    </row>
    <row r="169" spans="1:65" s="13" customFormat="1" ht="20.399999999999999">
      <c r="B169" s="175"/>
      <c r="D169" s="176" t="s">
        <v>161</v>
      </c>
      <c r="E169" s="177" t="s">
        <v>1</v>
      </c>
      <c r="F169" s="178" t="s">
        <v>937</v>
      </c>
      <c r="H169" s="177" t="s">
        <v>1</v>
      </c>
      <c r="I169" s="179"/>
      <c r="L169" s="175"/>
      <c r="M169" s="180"/>
      <c r="N169" s="181"/>
      <c r="O169" s="181"/>
      <c r="P169" s="181"/>
      <c r="Q169" s="181"/>
      <c r="R169" s="181"/>
      <c r="S169" s="181"/>
      <c r="T169" s="182"/>
      <c r="AT169" s="177" t="s">
        <v>161</v>
      </c>
      <c r="AU169" s="177" t="s">
        <v>88</v>
      </c>
      <c r="AV169" s="13" t="s">
        <v>86</v>
      </c>
      <c r="AW169" s="13" t="s">
        <v>34</v>
      </c>
      <c r="AX169" s="13" t="s">
        <v>78</v>
      </c>
      <c r="AY169" s="177" t="s">
        <v>153</v>
      </c>
    </row>
    <row r="170" spans="1:65" s="14" customFormat="1" ht="10.199999999999999">
      <c r="B170" s="183"/>
      <c r="D170" s="176" t="s">
        <v>161</v>
      </c>
      <c r="E170" s="184" t="s">
        <v>1</v>
      </c>
      <c r="F170" s="185" t="s">
        <v>938</v>
      </c>
      <c r="H170" s="186">
        <v>80.953000000000003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161</v>
      </c>
      <c r="AU170" s="184" t="s">
        <v>88</v>
      </c>
      <c r="AV170" s="14" t="s">
        <v>88</v>
      </c>
      <c r="AW170" s="14" t="s">
        <v>34</v>
      </c>
      <c r="AX170" s="14" t="s">
        <v>78</v>
      </c>
      <c r="AY170" s="184" t="s">
        <v>153</v>
      </c>
    </row>
    <row r="171" spans="1:65" s="16" customFormat="1" ht="10.199999999999999">
      <c r="B171" s="202"/>
      <c r="D171" s="176" t="s">
        <v>161</v>
      </c>
      <c r="E171" s="203" t="s">
        <v>1</v>
      </c>
      <c r="F171" s="204" t="s">
        <v>321</v>
      </c>
      <c r="H171" s="205">
        <v>80.953000000000003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161</v>
      </c>
      <c r="AU171" s="203" t="s">
        <v>88</v>
      </c>
      <c r="AV171" s="16" t="s">
        <v>169</v>
      </c>
      <c r="AW171" s="16" t="s">
        <v>34</v>
      </c>
      <c r="AX171" s="16" t="s">
        <v>78</v>
      </c>
      <c r="AY171" s="203" t="s">
        <v>153</v>
      </c>
    </row>
    <row r="172" spans="1:65" s="13" customFormat="1" ht="20.399999999999999">
      <c r="B172" s="175"/>
      <c r="D172" s="176" t="s">
        <v>161</v>
      </c>
      <c r="E172" s="177" t="s">
        <v>1</v>
      </c>
      <c r="F172" s="178" t="s">
        <v>939</v>
      </c>
      <c r="H172" s="177" t="s">
        <v>1</v>
      </c>
      <c r="I172" s="179"/>
      <c r="L172" s="175"/>
      <c r="M172" s="180"/>
      <c r="N172" s="181"/>
      <c r="O172" s="181"/>
      <c r="P172" s="181"/>
      <c r="Q172" s="181"/>
      <c r="R172" s="181"/>
      <c r="S172" s="181"/>
      <c r="T172" s="182"/>
      <c r="AT172" s="177" t="s">
        <v>161</v>
      </c>
      <c r="AU172" s="177" t="s">
        <v>88</v>
      </c>
      <c r="AV172" s="13" t="s">
        <v>86</v>
      </c>
      <c r="AW172" s="13" t="s">
        <v>34</v>
      </c>
      <c r="AX172" s="13" t="s">
        <v>78</v>
      </c>
      <c r="AY172" s="177" t="s">
        <v>153</v>
      </c>
    </row>
    <row r="173" spans="1:65" s="14" customFormat="1" ht="10.199999999999999">
      <c r="B173" s="183"/>
      <c r="D173" s="176" t="s">
        <v>161</v>
      </c>
      <c r="E173" s="184" t="s">
        <v>1</v>
      </c>
      <c r="F173" s="185" t="s">
        <v>938</v>
      </c>
      <c r="H173" s="186">
        <v>80.953000000000003</v>
      </c>
      <c r="I173" s="187"/>
      <c r="L173" s="183"/>
      <c r="M173" s="188"/>
      <c r="N173" s="189"/>
      <c r="O173" s="189"/>
      <c r="P173" s="189"/>
      <c r="Q173" s="189"/>
      <c r="R173" s="189"/>
      <c r="S173" s="189"/>
      <c r="T173" s="190"/>
      <c r="AT173" s="184" t="s">
        <v>161</v>
      </c>
      <c r="AU173" s="184" t="s">
        <v>88</v>
      </c>
      <c r="AV173" s="14" t="s">
        <v>88</v>
      </c>
      <c r="AW173" s="14" t="s">
        <v>34</v>
      </c>
      <c r="AX173" s="14" t="s">
        <v>78</v>
      </c>
      <c r="AY173" s="184" t="s">
        <v>153</v>
      </c>
    </row>
    <row r="174" spans="1:65" s="16" customFormat="1" ht="10.199999999999999">
      <c r="B174" s="202"/>
      <c r="D174" s="176" t="s">
        <v>161</v>
      </c>
      <c r="E174" s="203" t="s">
        <v>1</v>
      </c>
      <c r="F174" s="204" t="s">
        <v>321</v>
      </c>
      <c r="H174" s="205">
        <v>80.953000000000003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161</v>
      </c>
      <c r="AU174" s="203" t="s">
        <v>88</v>
      </c>
      <c r="AV174" s="16" t="s">
        <v>169</v>
      </c>
      <c r="AW174" s="16" t="s">
        <v>34</v>
      </c>
      <c r="AX174" s="16" t="s">
        <v>78</v>
      </c>
      <c r="AY174" s="203" t="s">
        <v>153</v>
      </c>
    </row>
    <row r="175" spans="1:65" s="15" customFormat="1" ht="10.199999999999999">
      <c r="B175" s="191"/>
      <c r="D175" s="176" t="s">
        <v>161</v>
      </c>
      <c r="E175" s="192" t="s">
        <v>1</v>
      </c>
      <c r="F175" s="193" t="s">
        <v>165</v>
      </c>
      <c r="H175" s="194">
        <v>161.90600000000001</v>
      </c>
      <c r="I175" s="195"/>
      <c r="L175" s="191"/>
      <c r="M175" s="196"/>
      <c r="N175" s="197"/>
      <c r="O175" s="197"/>
      <c r="P175" s="197"/>
      <c r="Q175" s="197"/>
      <c r="R175" s="197"/>
      <c r="S175" s="197"/>
      <c r="T175" s="198"/>
      <c r="AT175" s="192" t="s">
        <v>161</v>
      </c>
      <c r="AU175" s="192" t="s">
        <v>88</v>
      </c>
      <c r="AV175" s="15" t="s">
        <v>159</v>
      </c>
      <c r="AW175" s="15" t="s">
        <v>34</v>
      </c>
      <c r="AX175" s="15" t="s">
        <v>86</v>
      </c>
      <c r="AY175" s="192" t="s">
        <v>153</v>
      </c>
    </row>
    <row r="176" spans="1:65" s="2" customFormat="1" ht="60" customHeight="1">
      <c r="A176" s="33"/>
      <c r="B176" s="161"/>
      <c r="C176" s="162" t="s">
        <v>178</v>
      </c>
      <c r="D176" s="162" t="s">
        <v>155</v>
      </c>
      <c r="E176" s="163" t="s">
        <v>170</v>
      </c>
      <c r="F176" s="164" t="s">
        <v>940</v>
      </c>
      <c r="G176" s="165" t="s">
        <v>158</v>
      </c>
      <c r="H176" s="166">
        <v>25.11</v>
      </c>
      <c r="I176" s="167"/>
      <c r="J176" s="168">
        <f>ROUND(I176*H176,2)</f>
        <v>0</v>
      </c>
      <c r="K176" s="164" t="s">
        <v>254</v>
      </c>
      <c r="L176" s="34"/>
      <c r="M176" s="169" t="s">
        <v>1</v>
      </c>
      <c r="N176" s="170" t="s">
        <v>43</v>
      </c>
      <c r="O176" s="59"/>
      <c r="P176" s="171">
        <f>O176*H176</f>
        <v>0</v>
      </c>
      <c r="Q176" s="171">
        <v>0</v>
      </c>
      <c r="R176" s="171">
        <f>Q176*H176</f>
        <v>0</v>
      </c>
      <c r="S176" s="171">
        <v>0</v>
      </c>
      <c r="T176" s="172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159</v>
      </c>
      <c r="AT176" s="173" t="s">
        <v>155</v>
      </c>
      <c r="AU176" s="173" t="s">
        <v>88</v>
      </c>
      <c r="AY176" s="18" t="s">
        <v>153</v>
      </c>
      <c r="BE176" s="174">
        <f>IF(N176="základní",J176,0)</f>
        <v>0</v>
      </c>
      <c r="BF176" s="174">
        <f>IF(N176="snížená",J176,0)</f>
        <v>0</v>
      </c>
      <c r="BG176" s="174">
        <f>IF(N176="zákl. přenesená",J176,0)</f>
        <v>0</v>
      </c>
      <c r="BH176" s="174">
        <f>IF(N176="sníž. přenesená",J176,0)</f>
        <v>0</v>
      </c>
      <c r="BI176" s="174">
        <f>IF(N176="nulová",J176,0)</f>
        <v>0</v>
      </c>
      <c r="BJ176" s="18" t="s">
        <v>86</v>
      </c>
      <c r="BK176" s="174">
        <f>ROUND(I176*H176,2)</f>
        <v>0</v>
      </c>
      <c r="BL176" s="18" t="s">
        <v>159</v>
      </c>
      <c r="BM176" s="173" t="s">
        <v>941</v>
      </c>
    </row>
    <row r="177" spans="1:65" s="13" customFormat="1" ht="10.199999999999999">
      <c r="B177" s="175"/>
      <c r="D177" s="176" t="s">
        <v>161</v>
      </c>
      <c r="E177" s="177" t="s">
        <v>1</v>
      </c>
      <c r="F177" s="178" t="s">
        <v>942</v>
      </c>
      <c r="H177" s="177" t="s">
        <v>1</v>
      </c>
      <c r="I177" s="179"/>
      <c r="L177" s="175"/>
      <c r="M177" s="180"/>
      <c r="N177" s="181"/>
      <c r="O177" s="181"/>
      <c r="P177" s="181"/>
      <c r="Q177" s="181"/>
      <c r="R177" s="181"/>
      <c r="S177" s="181"/>
      <c r="T177" s="182"/>
      <c r="AT177" s="177" t="s">
        <v>161</v>
      </c>
      <c r="AU177" s="177" t="s">
        <v>88</v>
      </c>
      <c r="AV177" s="13" t="s">
        <v>86</v>
      </c>
      <c r="AW177" s="13" t="s">
        <v>34</v>
      </c>
      <c r="AX177" s="13" t="s">
        <v>78</v>
      </c>
      <c r="AY177" s="177" t="s">
        <v>153</v>
      </c>
    </row>
    <row r="178" spans="1:65" s="14" customFormat="1" ht="10.199999999999999">
      <c r="B178" s="183"/>
      <c r="D178" s="176" t="s">
        <v>161</v>
      </c>
      <c r="E178" s="184" t="s">
        <v>1</v>
      </c>
      <c r="F178" s="185" t="s">
        <v>943</v>
      </c>
      <c r="H178" s="186">
        <v>25.11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161</v>
      </c>
      <c r="AU178" s="184" t="s">
        <v>88</v>
      </c>
      <c r="AV178" s="14" t="s">
        <v>88</v>
      </c>
      <c r="AW178" s="14" t="s">
        <v>34</v>
      </c>
      <c r="AX178" s="14" t="s">
        <v>78</v>
      </c>
      <c r="AY178" s="184" t="s">
        <v>153</v>
      </c>
    </row>
    <row r="179" spans="1:65" s="15" customFormat="1" ht="10.199999999999999">
      <c r="B179" s="191"/>
      <c r="D179" s="176" t="s">
        <v>161</v>
      </c>
      <c r="E179" s="192" t="s">
        <v>1</v>
      </c>
      <c r="F179" s="193" t="s">
        <v>165</v>
      </c>
      <c r="H179" s="194">
        <v>25.11</v>
      </c>
      <c r="I179" s="195"/>
      <c r="L179" s="191"/>
      <c r="M179" s="196"/>
      <c r="N179" s="197"/>
      <c r="O179" s="197"/>
      <c r="P179" s="197"/>
      <c r="Q179" s="197"/>
      <c r="R179" s="197"/>
      <c r="S179" s="197"/>
      <c r="T179" s="198"/>
      <c r="AT179" s="192" t="s">
        <v>161</v>
      </c>
      <c r="AU179" s="192" t="s">
        <v>88</v>
      </c>
      <c r="AV179" s="15" t="s">
        <v>159</v>
      </c>
      <c r="AW179" s="15" t="s">
        <v>34</v>
      </c>
      <c r="AX179" s="15" t="s">
        <v>86</v>
      </c>
      <c r="AY179" s="192" t="s">
        <v>153</v>
      </c>
    </row>
    <row r="180" spans="1:65" s="2" customFormat="1" ht="60" customHeight="1">
      <c r="A180" s="33"/>
      <c r="B180" s="161"/>
      <c r="C180" s="162" t="s">
        <v>182</v>
      </c>
      <c r="D180" s="162" t="s">
        <v>155</v>
      </c>
      <c r="E180" s="163" t="s">
        <v>173</v>
      </c>
      <c r="F180" s="164" t="s">
        <v>944</v>
      </c>
      <c r="G180" s="165" t="s">
        <v>158</v>
      </c>
      <c r="H180" s="166">
        <v>251.28</v>
      </c>
      <c r="I180" s="167"/>
      <c r="J180" s="168">
        <f>ROUND(I180*H180,2)</f>
        <v>0</v>
      </c>
      <c r="K180" s="164" t="s">
        <v>254</v>
      </c>
      <c r="L180" s="34"/>
      <c r="M180" s="169" t="s">
        <v>1</v>
      </c>
      <c r="N180" s="170" t="s">
        <v>43</v>
      </c>
      <c r="O180" s="59"/>
      <c r="P180" s="171">
        <f>O180*H180</f>
        <v>0</v>
      </c>
      <c r="Q180" s="171">
        <v>0</v>
      </c>
      <c r="R180" s="171">
        <f>Q180*H180</f>
        <v>0</v>
      </c>
      <c r="S180" s="171">
        <v>0</v>
      </c>
      <c r="T180" s="172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159</v>
      </c>
      <c r="AT180" s="173" t="s">
        <v>155</v>
      </c>
      <c r="AU180" s="173" t="s">
        <v>88</v>
      </c>
      <c r="AY180" s="18" t="s">
        <v>153</v>
      </c>
      <c r="BE180" s="174">
        <f>IF(N180="základní",J180,0)</f>
        <v>0</v>
      </c>
      <c r="BF180" s="174">
        <f>IF(N180="snížená",J180,0)</f>
        <v>0</v>
      </c>
      <c r="BG180" s="174">
        <f>IF(N180="zákl. přenesená",J180,0)</f>
        <v>0</v>
      </c>
      <c r="BH180" s="174">
        <f>IF(N180="sníž. přenesená",J180,0)</f>
        <v>0</v>
      </c>
      <c r="BI180" s="174">
        <f>IF(N180="nulová",J180,0)</f>
        <v>0</v>
      </c>
      <c r="BJ180" s="18" t="s">
        <v>86</v>
      </c>
      <c r="BK180" s="174">
        <f>ROUND(I180*H180,2)</f>
        <v>0</v>
      </c>
      <c r="BL180" s="18" t="s">
        <v>159</v>
      </c>
      <c r="BM180" s="173" t="s">
        <v>945</v>
      </c>
    </row>
    <row r="181" spans="1:65" s="13" customFormat="1" ht="10.199999999999999">
      <c r="B181" s="175"/>
      <c r="D181" s="176" t="s">
        <v>161</v>
      </c>
      <c r="E181" s="177" t="s">
        <v>1</v>
      </c>
      <c r="F181" s="178" t="s">
        <v>946</v>
      </c>
      <c r="H181" s="177" t="s">
        <v>1</v>
      </c>
      <c r="I181" s="179"/>
      <c r="L181" s="175"/>
      <c r="M181" s="180"/>
      <c r="N181" s="181"/>
      <c r="O181" s="181"/>
      <c r="P181" s="181"/>
      <c r="Q181" s="181"/>
      <c r="R181" s="181"/>
      <c r="S181" s="181"/>
      <c r="T181" s="182"/>
      <c r="AT181" s="177" t="s">
        <v>161</v>
      </c>
      <c r="AU181" s="177" t="s">
        <v>88</v>
      </c>
      <c r="AV181" s="13" t="s">
        <v>86</v>
      </c>
      <c r="AW181" s="13" t="s">
        <v>34</v>
      </c>
      <c r="AX181" s="13" t="s">
        <v>78</v>
      </c>
      <c r="AY181" s="177" t="s">
        <v>153</v>
      </c>
    </row>
    <row r="182" spans="1:65" s="13" customFormat="1" ht="10.199999999999999">
      <c r="B182" s="175"/>
      <c r="D182" s="176" t="s">
        <v>161</v>
      </c>
      <c r="E182" s="177" t="s">
        <v>1</v>
      </c>
      <c r="F182" s="178" t="s">
        <v>942</v>
      </c>
      <c r="H182" s="177" t="s">
        <v>1</v>
      </c>
      <c r="I182" s="179"/>
      <c r="L182" s="175"/>
      <c r="M182" s="180"/>
      <c r="N182" s="181"/>
      <c r="O182" s="181"/>
      <c r="P182" s="181"/>
      <c r="Q182" s="181"/>
      <c r="R182" s="181"/>
      <c r="S182" s="181"/>
      <c r="T182" s="182"/>
      <c r="AT182" s="177" t="s">
        <v>161</v>
      </c>
      <c r="AU182" s="177" t="s">
        <v>88</v>
      </c>
      <c r="AV182" s="13" t="s">
        <v>86</v>
      </c>
      <c r="AW182" s="13" t="s">
        <v>34</v>
      </c>
      <c r="AX182" s="13" t="s">
        <v>78</v>
      </c>
      <c r="AY182" s="177" t="s">
        <v>153</v>
      </c>
    </row>
    <row r="183" spans="1:65" s="14" customFormat="1" ht="10.199999999999999">
      <c r="B183" s="183"/>
      <c r="D183" s="176" t="s">
        <v>161</v>
      </c>
      <c r="E183" s="184" t="s">
        <v>1</v>
      </c>
      <c r="F183" s="185" t="s">
        <v>947</v>
      </c>
      <c r="H183" s="186">
        <v>251.28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161</v>
      </c>
      <c r="AU183" s="184" t="s">
        <v>88</v>
      </c>
      <c r="AV183" s="14" t="s">
        <v>88</v>
      </c>
      <c r="AW183" s="14" t="s">
        <v>34</v>
      </c>
      <c r="AX183" s="14" t="s">
        <v>78</v>
      </c>
      <c r="AY183" s="184" t="s">
        <v>153</v>
      </c>
    </row>
    <row r="184" spans="1:65" s="15" customFormat="1" ht="10.199999999999999">
      <c r="B184" s="191"/>
      <c r="D184" s="176" t="s">
        <v>161</v>
      </c>
      <c r="E184" s="192" t="s">
        <v>1</v>
      </c>
      <c r="F184" s="193" t="s">
        <v>165</v>
      </c>
      <c r="H184" s="194">
        <v>251.28</v>
      </c>
      <c r="I184" s="195"/>
      <c r="L184" s="191"/>
      <c r="M184" s="196"/>
      <c r="N184" s="197"/>
      <c r="O184" s="197"/>
      <c r="P184" s="197"/>
      <c r="Q184" s="197"/>
      <c r="R184" s="197"/>
      <c r="S184" s="197"/>
      <c r="T184" s="198"/>
      <c r="AT184" s="192" t="s">
        <v>161</v>
      </c>
      <c r="AU184" s="192" t="s">
        <v>88</v>
      </c>
      <c r="AV184" s="15" t="s">
        <v>159</v>
      </c>
      <c r="AW184" s="15" t="s">
        <v>34</v>
      </c>
      <c r="AX184" s="15" t="s">
        <v>86</v>
      </c>
      <c r="AY184" s="192" t="s">
        <v>153</v>
      </c>
    </row>
    <row r="185" spans="1:65" s="2" customFormat="1" ht="36" customHeight="1">
      <c r="A185" s="33"/>
      <c r="B185" s="161"/>
      <c r="C185" s="162" t="s">
        <v>186</v>
      </c>
      <c r="D185" s="162" t="s">
        <v>155</v>
      </c>
      <c r="E185" s="163" t="s">
        <v>179</v>
      </c>
      <c r="F185" s="164" t="s">
        <v>948</v>
      </c>
      <c r="G185" s="165" t="s">
        <v>158</v>
      </c>
      <c r="H185" s="166">
        <v>187.01599999999999</v>
      </c>
      <c r="I185" s="167"/>
      <c r="J185" s="168">
        <f>ROUND(I185*H185,2)</f>
        <v>0</v>
      </c>
      <c r="K185" s="164" t="s">
        <v>254</v>
      </c>
      <c r="L185" s="34"/>
      <c r="M185" s="169" t="s">
        <v>1</v>
      </c>
      <c r="N185" s="170" t="s">
        <v>43</v>
      </c>
      <c r="O185" s="59"/>
      <c r="P185" s="171">
        <f>O185*H185</f>
        <v>0</v>
      </c>
      <c r="Q185" s="171">
        <v>0</v>
      </c>
      <c r="R185" s="171">
        <f>Q185*H185</f>
        <v>0</v>
      </c>
      <c r="S185" s="171">
        <v>0</v>
      </c>
      <c r="T185" s="172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159</v>
      </c>
      <c r="AT185" s="173" t="s">
        <v>155</v>
      </c>
      <c r="AU185" s="173" t="s">
        <v>88</v>
      </c>
      <c r="AY185" s="18" t="s">
        <v>153</v>
      </c>
      <c r="BE185" s="174">
        <f>IF(N185="základní",J185,0)</f>
        <v>0</v>
      </c>
      <c r="BF185" s="174">
        <f>IF(N185="snížená",J185,0)</f>
        <v>0</v>
      </c>
      <c r="BG185" s="174">
        <f>IF(N185="zákl. přenesená",J185,0)</f>
        <v>0</v>
      </c>
      <c r="BH185" s="174">
        <f>IF(N185="sníž. přenesená",J185,0)</f>
        <v>0</v>
      </c>
      <c r="BI185" s="174">
        <f>IF(N185="nulová",J185,0)</f>
        <v>0</v>
      </c>
      <c r="BJ185" s="18" t="s">
        <v>86</v>
      </c>
      <c r="BK185" s="174">
        <f>ROUND(I185*H185,2)</f>
        <v>0</v>
      </c>
      <c r="BL185" s="18" t="s">
        <v>159</v>
      </c>
      <c r="BM185" s="173" t="s">
        <v>949</v>
      </c>
    </row>
    <row r="186" spans="1:65" s="13" customFormat="1" ht="10.199999999999999">
      <c r="B186" s="175"/>
      <c r="D186" s="176" t="s">
        <v>161</v>
      </c>
      <c r="E186" s="177" t="s">
        <v>1</v>
      </c>
      <c r="F186" s="178" t="s">
        <v>942</v>
      </c>
      <c r="H186" s="177" t="s">
        <v>1</v>
      </c>
      <c r="I186" s="179"/>
      <c r="L186" s="175"/>
      <c r="M186" s="180"/>
      <c r="N186" s="181"/>
      <c r="O186" s="181"/>
      <c r="P186" s="181"/>
      <c r="Q186" s="181"/>
      <c r="R186" s="181"/>
      <c r="S186" s="181"/>
      <c r="T186" s="182"/>
      <c r="AT186" s="177" t="s">
        <v>161</v>
      </c>
      <c r="AU186" s="177" t="s">
        <v>88</v>
      </c>
      <c r="AV186" s="13" t="s">
        <v>86</v>
      </c>
      <c r="AW186" s="13" t="s">
        <v>34</v>
      </c>
      <c r="AX186" s="13" t="s">
        <v>78</v>
      </c>
      <c r="AY186" s="177" t="s">
        <v>153</v>
      </c>
    </row>
    <row r="187" spans="1:65" s="14" customFormat="1" ht="10.199999999999999">
      <c r="B187" s="183"/>
      <c r="D187" s="176" t="s">
        <v>161</v>
      </c>
      <c r="E187" s="184" t="s">
        <v>1</v>
      </c>
      <c r="F187" s="185" t="s">
        <v>943</v>
      </c>
      <c r="H187" s="186">
        <v>25.11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161</v>
      </c>
      <c r="AU187" s="184" t="s">
        <v>88</v>
      </c>
      <c r="AV187" s="14" t="s">
        <v>88</v>
      </c>
      <c r="AW187" s="14" t="s">
        <v>34</v>
      </c>
      <c r="AX187" s="14" t="s">
        <v>78</v>
      </c>
      <c r="AY187" s="184" t="s">
        <v>153</v>
      </c>
    </row>
    <row r="188" spans="1:65" s="16" customFormat="1" ht="10.199999999999999">
      <c r="B188" s="202"/>
      <c r="D188" s="176" t="s">
        <v>161</v>
      </c>
      <c r="E188" s="203" t="s">
        <v>1</v>
      </c>
      <c r="F188" s="204" t="s">
        <v>321</v>
      </c>
      <c r="H188" s="205">
        <v>25.11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161</v>
      </c>
      <c r="AU188" s="203" t="s">
        <v>88</v>
      </c>
      <c r="AV188" s="16" t="s">
        <v>169</v>
      </c>
      <c r="AW188" s="16" t="s">
        <v>34</v>
      </c>
      <c r="AX188" s="16" t="s">
        <v>78</v>
      </c>
      <c r="AY188" s="203" t="s">
        <v>153</v>
      </c>
    </row>
    <row r="189" spans="1:65" s="13" customFormat="1" ht="20.399999999999999">
      <c r="B189" s="175"/>
      <c r="D189" s="176" t="s">
        <v>161</v>
      </c>
      <c r="E189" s="177" t="s">
        <v>1</v>
      </c>
      <c r="F189" s="178" t="s">
        <v>937</v>
      </c>
      <c r="H189" s="177" t="s">
        <v>1</v>
      </c>
      <c r="I189" s="179"/>
      <c r="L189" s="175"/>
      <c r="M189" s="180"/>
      <c r="N189" s="181"/>
      <c r="O189" s="181"/>
      <c r="P189" s="181"/>
      <c r="Q189" s="181"/>
      <c r="R189" s="181"/>
      <c r="S189" s="181"/>
      <c r="T189" s="182"/>
      <c r="AT189" s="177" t="s">
        <v>161</v>
      </c>
      <c r="AU189" s="177" t="s">
        <v>88</v>
      </c>
      <c r="AV189" s="13" t="s">
        <v>86</v>
      </c>
      <c r="AW189" s="13" t="s">
        <v>34</v>
      </c>
      <c r="AX189" s="13" t="s">
        <v>78</v>
      </c>
      <c r="AY189" s="177" t="s">
        <v>153</v>
      </c>
    </row>
    <row r="190" spans="1:65" s="14" customFormat="1" ht="10.199999999999999">
      <c r="B190" s="183"/>
      <c r="D190" s="176" t="s">
        <v>161</v>
      </c>
      <c r="E190" s="184" t="s">
        <v>1</v>
      </c>
      <c r="F190" s="185" t="s">
        <v>938</v>
      </c>
      <c r="H190" s="186">
        <v>80.953000000000003</v>
      </c>
      <c r="I190" s="187"/>
      <c r="L190" s="183"/>
      <c r="M190" s="188"/>
      <c r="N190" s="189"/>
      <c r="O190" s="189"/>
      <c r="P190" s="189"/>
      <c r="Q190" s="189"/>
      <c r="R190" s="189"/>
      <c r="S190" s="189"/>
      <c r="T190" s="190"/>
      <c r="AT190" s="184" t="s">
        <v>161</v>
      </c>
      <c r="AU190" s="184" t="s">
        <v>88</v>
      </c>
      <c r="AV190" s="14" t="s">
        <v>88</v>
      </c>
      <c r="AW190" s="14" t="s">
        <v>34</v>
      </c>
      <c r="AX190" s="14" t="s">
        <v>78</v>
      </c>
      <c r="AY190" s="184" t="s">
        <v>153</v>
      </c>
    </row>
    <row r="191" spans="1:65" s="16" customFormat="1" ht="10.199999999999999">
      <c r="B191" s="202"/>
      <c r="D191" s="176" t="s">
        <v>161</v>
      </c>
      <c r="E191" s="203" t="s">
        <v>1</v>
      </c>
      <c r="F191" s="204" t="s">
        <v>321</v>
      </c>
      <c r="H191" s="205">
        <v>80.953000000000003</v>
      </c>
      <c r="I191" s="206"/>
      <c r="L191" s="202"/>
      <c r="M191" s="207"/>
      <c r="N191" s="208"/>
      <c r="O191" s="208"/>
      <c r="P191" s="208"/>
      <c r="Q191" s="208"/>
      <c r="R191" s="208"/>
      <c r="S191" s="208"/>
      <c r="T191" s="209"/>
      <c r="AT191" s="203" t="s">
        <v>161</v>
      </c>
      <c r="AU191" s="203" t="s">
        <v>88</v>
      </c>
      <c r="AV191" s="16" t="s">
        <v>169</v>
      </c>
      <c r="AW191" s="16" t="s">
        <v>34</v>
      </c>
      <c r="AX191" s="16" t="s">
        <v>78</v>
      </c>
      <c r="AY191" s="203" t="s">
        <v>153</v>
      </c>
    </row>
    <row r="192" spans="1:65" s="13" customFormat="1" ht="20.399999999999999">
      <c r="B192" s="175"/>
      <c r="D192" s="176" t="s">
        <v>161</v>
      </c>
      <c r="E192" s="177" t="s">
        <v>1</v>
      </c>
      <c r="F192" s="178" t="s">
        <v>939</v>
      </c>
      <c r="H192" s="177" t="s">
        <v>1</v>
      </c>
      <c r="I192" s="179"/>
      <c r="L192" s="175"/>
      <c r="M192" s="180"/>
      <c r="N192" s="181"/>
      <c r="O192" s="181"/>
      <c r="P192" s="181"/>
      <c r="Q192" s="181"/>
      <c r="R192" s="181"/>
      <c r="S192" s="181"/>
      <c r="T192" s="182"/>
      <c r="AT192" s="177" t="s">
        <v>161</v>
      </c>
      <c r="AU192" s="177" t="s">
        <v>88</v>
      </c>
      <c r="AV192" s="13" t="s">
        <v>86</v>
      </c>
      <c r="AW192" s="13" t="s">
        <v>34</v>
      </c>
      <c r="AX192" s="13" t="s">
        <v>78</v>
      </c>
      <c r="AY192" s="177" t="s">
        <v>153</v>
      </c>
    </row>
    <row r="193" spans="1:65" s="14" customFormat="1" ht="10.199999999999999">
      <c r="B193" s="183"/>
      <c r="D193" s="176" t="s">
        <v>161</v>
      </c>
      <c r="E193" s="184" t="s">
        <v>1</v>
      </c>
      <c r="F193" s="185" t="s">
        <v>938</v>
      </c>
      <c r="H193" s="186">
        <v>80.953000000000003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161</v>
      </c>
      <c r="AU193" s="184" t="s">
        <v>88</v>
      </c>
      <c r="AV193" s="14" t="s">
        <v>88</v>
      </c>
      <c r="AW193" s="14" t="s">
        <v>34</v>
      </c>
      <c r="AX193" s="14" t="s">
        <v>78</v>
      </c>
      <c r="AY193" s="184" t="s">
        <v>153</v>
      </c>
    </row>
    <row r="194" spans="1:65" s="16" customFormat="1" ht="10.199999999999999">
      <c r="B194" s="202"/>
      <c r="D194" s="176" t="s">
        <v>161</v>
      </c>
      <c r="E194" s="203" t="s">
        <v>1</v>
      </c>
      <c r="F194" s="204" t="s">
        <v>321</v>
      </c>
      <c r="H194" s="205">
        <v>80.953000000000003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161</v>
      </c>
      <c r="AU194" s="203" t="s">
        <v>88</v>
      </c>
      <c r="AV194" s="16" t="s">
        <v>169</v>
      </c>
      <c r="AW194" s="16" t="s">
        <v>34</v>
      </c>
      <c r="AX194" s="16" t="s">
        <v>78</v>
      </c>
      <c r="AY194" s="203" t="s">
        <v>153</v>
      </c>
    </row>
    <row r="195" spans="1:65" s="15" customFormat="1" ht="10.199999999999999">
      <c r="B195" s="191"/>
      <c r="D195" s="176" t="s">
        <v>161</v>
      </c>
      <c r="E195" s="192" t="s">
        <v>1</v>
      </c>
      <c r="F195" s="193" t="s">
        <v>165</v>
      </c>
      <c r="H195" s="194">
        <v>187.01599999999999</v>
      </c>
      <c r="I195" s="195"/>
      <c r="L195" s="191"/>
      <c r="M195" s="196"/>
      <c r="N195" s="197"/>
      <c r="O195" s="197"/>
      <c r="P195" s="197"/>
      <c r="Q195" s="197"/>
      <c r="R195" s="197"/>
      <c r="S195" s="197"/>
      <c r="T195" s="198"/>
      <c r="AT195" s="192" t="s">
        <v>161</v>
      </c>
      <c r="AU195" s="192" t="s">
        <v>88</v>
      </c>
      <c r="AV195" s="15" t="s">
        <v>159</v>
      </c>
      <c r="AW195" s="15" t="s">
        <v>34</v>
      </c>
      <c r="AX195" s="15" t="s">
        <v>86</v>
      </c>
      <c r="AY195" s="192" t="s">
        <v>153</v>
      </c>
    </row>
    <row r="196" spans="1:65" s="2" customFormat="1" ht="16.5" customHeight="1">
      <c r="A196" s="33"/>
      <c r="B196" s="161"/>
      <c r="C196" s="162" t="s">
        <v>195</v>
      </c>
      <c r="D196" s="162" t="s">
        <v>155</v>
      </c>
      <c r="E196" s="163" t="s">
        <v>183</v>
      </c>
      <c r="F196" s="164" t="s">
        <v>950</v>
      </c>
      <c r="G196" s="165" t="s">
        <v>158</v>
      </c>
      <c r="H196" s="166">
        <v>25.11</v>
      </c>
      <c r="I196" s="167"/>
      <c r="J196" s="168">
        <f>ROUND(I196*H196,2)</f>
        <v>0</v>
      </c>
      <c r="K196" s="164" t="s">
        <v>254</v>
      </c>
      <c r="L196" s="34"/>
      <c r="M196" s="169" t="s">
        <v>1</v>
      </c>
      <c r="N196" s="170" t="s">
        <v>43</v>
      </c>
      <c r="O196" s="59"/>
      <c r="P196" s="171">
        <f>O196*H196</f>
        <v>0</v>
      </c>
      <c r="Q196" s="171">
        <v>0</v>
      </c>
      <c r="R196" s="171">
        <f>Q196*H196</f>
        <v>0</v>
      </c>
      <c r="S196" s="171">
        <v>0</v>
      </c>
      <c r="T196" s="172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159</v>
      </c>
      <c r="AT196" s="173" t="s">
        <v>155</v>
      </c>
      <c r="AU196" s="173" t="s">
        <v>88</v>
      </c>
      <c r="AY196" s="18" t="s">
        <v>153</v>
      </c>
      <c r="BE196" s="174">
        <f>IF(N196="základní",J196,0)</f>
        <v>0</v>
      </c>
      <c r="BF196" s="174">
        <f>IF(N196="snížená",J196,0)</f>
        <v>0</v>
      </c>
      <c r="BG196" s="174">
        <f>IF(N196="zákl. přenesená",J196,0)</f>
        <v>0</v>
      </c>
      <c r="BH196" s="174">
        <f>IF(N196="sníž. přenesená",J196,0)</f>
        <v>0</v>
      </c>
      <c r="BI196" s="174">
        <f>IF(N196="nulová",J196,0)</f>
        <v>0</v>
      </c>
      <c r="BJ196" s="18" t="s">
        <v>86</v>
      </c>
      <c r="BK196" s="174">
        <f>ROUND(I196*H196,2)</f>
        <v>0</v>
      </c>
      <c r="BL196" s="18" t="s">
        <v>159</v>
      </c>
      <c r="BM196" s="173" t="s">
        <v>951</v>
      </c>
    </row>
    <row r="197" spans="1:65" s="13" customFormat="1" ht="10.199999999999999">
      <c r="B197" s="175"/>
      <c r="D197" s="176" t="s">
        <v>161</v>
      </c>
      <c r="E197" s="177" t="s">
        <v>1</v>
      </c>
      <c r="F197" s="178" t="s">
        <v>942</v>
      </c>
      <c r="H197" s="177" t="s">
        <v>1</v>
      </c>
      <c r="I197" s="179"/>
      <c r="L197" s="175"/>
      <c r="M197" s="180"/>
      <c r="N197" s="181"/>
      <c r="O197" s="181"/>
      <c r="P197" s="181"/>
      <c r="Q197" s="181"/>
      <c r="R197" s="181"/>
      <c r="S197" s="181"/>
      <c r="T197" s="182"/>
      <c r="AT197" s="177" t="s">
        <v>161</v>
      </c>
      <c r="AU197" s="177" t="s">
        <v>88</v>
      </c>
      <c r="AV197" s="13" t="s">
        <v>86</v>
      </c>
      <c r="AW197" s="13" t="s">
        <v>34</v>
      </c>
      <c r="AX197" s="13" t="s">
        <v>78</v>
      </c>
      <c r="AY197" s="177" t="s">
        <v>153</v>
      </c>
    </row>
    <row r="198" spans="1:65" s="14" customFormat="1" ht="10.199999999999999">
      <c r="B198" s="183"/>
      <c r="D198" s="176" t="s">
        <v>161</v>
      </c>
      <c r="E198" s="184" t="s">
        <v>1</v>
      </c>
      <c r="F198" s="185" t="s">
        <v>943</v>
      </c>
      <c r="H198" s="186">
        <v>25.11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161</v>
      </c>
      <c r="AU198" s="184" t="s">
        <v>88</v>
      </c>
      <c r="AV198" s="14" t="s">
        <v>88</v>
      </c>
      <c r="AW198" s="14" t="s">
        <v>34</v>
      </c>
      <c r="AX198" s="14" t="s">
        <v>78</v>
      </c>
      <c r="AY198" s="184" t="s">
        <v>153</v>
      </c>
    </row>
    <row r="199" spans="1:65" s="15" customFormat="1" ht="10.199999999999999">
      <c r="B199" s="191"/>
      <c r="D199" s="176" t="s">
        <v>161</v>
      </c>
      <c r="E199" s="192" t="s">
        <v>1</v>
      </c>
      <c r="F199" s="193" t="s">
        <v>165</v>
      </c>
      <c r="H199" s="194">
        <v>25.11</v>
      </c>
      <c r="I199" s="195"/>
      <c r="L199" s="191"/>
      <c r="M199" s="196"/>
      <c r="N199" s="197"/>
      <c r="O199" s="197"/>
      <c r="P199" s="197"/>
      <c r="Q199" s="197"/>
      <c r="R199" s="197"/>
      <c r="S199" s="197"/>
      <c r="T199" s="198"/>
      <c r="AT199" s="192" t="s">
        <v>161</v>
      </c>
      <c r="AU199" s="192" t="s">
        <v>88</v>
      </c>
      <c r="AV199" s="15" t="s">
        <v>159</v>
      </c>
      <c r="AW199" s="15" t="s">
        <v>34</v>
      </c>
      <c r="AX199" s="15" t="s">
        <v>86</v>
      </c>
      <c r="AY199" s="192" t="s">
        <v>153</v>
      </c>
    </row>
    <row r="200" spans="1:65" s="2" customFormat="1" ht="24" customHeight="1">
      <c r="A200" s="33"/>
      <c r="B200" s="161"/>
      <c r="C200" s="162" t="s">
        <v>193</v>
      </c>
      <c r="D200" s="162" t="s">
        <v>155</v>
      </c>
      <c r="E200" s="163" t="s">
        <v>952</v>
      </c>
      <c r="F200" s="164" t="s">
        <v>188</v>
      </c>
      <c r="G200" s="165" t="s">
        <v>189</v>
      </c>
      <c r="H200" s="166">
        <v>45.198</v>
      </c>
      <c r="I200" s="167"/>
      <c r="J200" s="168">
        <f>ROUND(I200*H200,2)</f>
        <v>0</v>
      </c>
      <c r="K200" s="164" t="s">
        <v>254</v>
      </c>
      <c r="L200" s="34"/>
      <c r="M200" s="169" t="s">
        <v>1</v>
      </c>
      <c r="N200" s="170" t="s">
        <v>43</v>
      </c>
      <c r="O200" s="59"/>
      <c r="P200" s="171">
        <f>O200*H200</f>
        <v>0</v>
      </c>
      <c r="Q200" s="171">
        <v>0</v>
      </c>
      <c r="R200" s="171">
        <f>Q200*H200</f>
        <v>0</v>
      </c>
      <c r="S200" s="171">
        <v>0</v>
      </c>
      <c r="T200" s="172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159</v>
      </c>
      <c r="AT200" s="173" t="s">
        <v>155</v>
      </c>
      <c r="AU200" s="173" t="s">
        <v>88</v>
      </c>
      <c r="AY200" s="18" t="s">
        <v>153</v>
      </c>
      <c r="BE200" s="174">
        <f>IF(N200="základní",J200,0)</f>
        <v>0</v>
      </c>
      <c r="BF200" s="174">
        <f>IF(N200="snížená",J200,0)</f>
        <v>0</v>
      </c>
      <c r="BG200" s="174">
        <f>IF(N200="zákl. přenesená",J200,0)</f>
        <v>0</v>
      </c>
      <c r="BH200" s="174">
        <f>IF(N200="sníž. přenesená",J200,0)</f>
        <v>0</v>
      </c>
      <c r="BI200" s="174">
        <f>IF(N200="nulová",J200,0)</f>
        <v>0</v>
      </c>
      <c r="BJ200" s="18" t="s">
        <v>86</v>
      </c>
      <c r="BK200" s="174">
        <f>ROUND(I200*H200,2)</f>
        <v>0</v>
      </c>
      <c r="BL200" s="18" t="s">
        <v>159</v>
      </c>
      <c r="BM200" s="173" t="s">
        <v>953</v>
      </c>
    </row>
    <row r="201" spans="1:65" s="13" customFormat="1" ht="10.199999999999999">
      <c r="B201" s="175"/>
      <c r="D201" s="176" t="s">
        <v>161</v>
      </c>
      <c r="E201" s="177" t="s">
        <v>1</v>
      </c>
      <c r="F201" s="178" t="s">
        <v>942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161</v>
      </c>
      <c r="AU201" s="177" t="s">
        <v>88</v>
      </c>
      <c r="AV201" s="13" t="s">
        <v>86</v>
      </c>
      <c r="AW201" s="13" t="s">
        <v>34</v>
      </c>
      <c r="AX201" s="13" t="s">
        <v>78</v>
      </c>
      <c r="AY201" s="177" t="s">
        <v>153</v>
      </c>
    </row>
    <row r="202" spans="1:65" s="14" customFormat="1" ht="10.199999999999999">
      <c r="B202" s="183"/>
      <c r="D202" s="176" t="s">
        <v>161</v>
      </c>
      <c r="E202" s="184" t="s">
        <v>1</v>
      </c>
      <c r="F202" s="185" t="s">
        <v>954</v>
      </c>
      <c r="H202" s="186">
        <v>45.198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161</v>
      </c>
      <c r="AU202" s="184" t="s">
        <v>88</v>
      </c>
      <c r="AV202" s="14" t="s">
        <v>88</v>
      </c>
      <c r="AW202" s="14" t="s">
        <v>34</v>
      </c>
      <c r="AX202" s="14" t="s">
        <v>78</v>
      </c>
      <c r="AY202" s="184" t="s">
        <v>153</v>
      </c>
    </row>
    <row r="203" spans="1:65" s="15" customFormat="1" ht="10.199999999999999">
      <c r="B203" s="191"/>
      <c r="D203" s="176" t="s">
        <v>161</v>
      </c>
      <c r="E203" s="192" t="s">
        <v>1</v>
      </c>
      <c r="F203" s="193" t="s">
        <v>165</v>
      </c>
      <c r="H203" s="194">
        <v>45.198</v>
      </c>
      <c r="I203" s="195"/>
      <c r="L203" s="191"/>
      <c r="M203" s="196"/>
      <c r="N203" s="197"/>
      <c r="O203" s="197"/>
      <c r="P203" s="197"/>
      <c r="Q203" s="197"/>
      <c r="R203" s="197"/>
      <c r="S203" s="197"/>
      <c r="T203" s="198"/>
      <c r="AT203" s="192" t="s">
        <v>161</v>
      </c>
      <c r="AU203" s="192" t="s">
        <v>88</v>
      </c>
      <c r="AV203" s="15" t="s">
        <v>159</v>
      </c>
      <c r="AW203" s="15" t="s">
        <v>34</v>
      </c>
      <c r="AX203" s="15" t="s">
        <v>86</v>
      </c>
      <c r="AY203" s="192" t="s">
        <v>153</v>
      </c>
    </row>
    <row r="204" spans="1:65" s="12" customFormat="1" ht="22.8" customHeight="1">
      <c r="B204" s="148"/>
      <c r="D204" s="149" t="s">
        <v>77</v>
      </c>
      <c r="E204" s="159" t="s">
        <v>88</v>
      </c>
      <c r="F204" s="159" t="s">
        <v>955</v>
      </c>
      <c r="I204" s="151"/>
      <c r="J204" s="160">
        <f>BK204</f>
        <v>0</v>
      </c>
      <c r="L204" s="148"/>
      <c r="M204" s="153"/>
      <c r="N204" s="154"/>
      <c r="O204" s="154"/>
      <c r="P204" s="155">
        <f>SUM(P205:P275)</f>
        <v>0</v>
      </c>
      <c r="Q204" s="154"/>
      <c r="R204" s="155">
        <f>SUM(R205:R275)</f>
        <v>280.19617327000003</v>
      </c>
      <c r="S204" s="154"/>
      <c r="T204" s="156">
        <f>SUM(T205:T275)</f>
        <v>0</v>
      </c>
      <c r="AR204" s="149" t="s">
        <v>86</v>
      </c>
      <c r="AT204" s="157" t="s">
        <v>77</v>
      </c>
      <c r="AU204" s="157" t="s">
        <v>86</v>
      </c>
      <c r="AY204" s="149" t="s">
        <v>153</v>
      </c>
      <c r="BK204" s="158">
        <f>SUM(BK205:BK275)</f>
        <v>0</v>
      </c>
    </row>
    <row r="205" spans="1:65" s="2" customFormat="1" ht="16.5" customHeight="1">
      <c r="A205" s="33"/>
      <c r="B205" s="161"/>
      <c r="C205" s="162" t="s">
        <v>205</v>
      </c>
      <c r="D205" s="162" t="s">
        <v>155</v>
      </c>
      <c r="E205" s="163" t="s">
        <v>956</v>
      </c>
      <c r="F205" s="164" t="s">
        <v>957</v>
      </c>
      <c r="G205" s="165" t="s">
        <v>158</v>
      </c>
      <c r="H205" s="166">
        <v>80.953000000000003</v>
      </c>
      <c r="I205" s="167"/>
      <c r="J205" s="168">
        <f>ROUND(I205*H205,2)</f>
        <v>0</v>
      </c>
      <c r="K205" s="164" t="s">
        <v>1</v>
      </c>
      <c r="L205" s="34"/>
      <c r="M205" s="169" t="s">
        <v>1</v>
      </c>
      <c r="N205" s="170" t="s">
        <v>43</v>
      </c>
      <c r="O205" s="59"/>
      <c r="P205" s="171">
        <f>O205*H205</f>
        <v>0</v>
      </c>
      <c r="Q205" s="171">
        <v>2.16</v>
      </c>
      <c r="R205" s="171">
        <f>Q205*H205</f>
        <v>174.85848000000001</v>
      </c>
      <c r="S205" s="171">
        <v>0</v>
      </c>
      <c r="T205" s="172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159</v>
      </c>
      <c r="AT205" s="173" t="s">
        <v>155</v>
      </c>
      <c r="AU205" s="173" t="s">
        <v>88</v>
      </c>
      <c r="AY205" s="18" t="s">
        <v>153</v>
      </c>
      <c r="BE205" s="174">
        <f>IF(N205="základní",J205,0)</f>
        <v>0</v>
      </c>
      <c r="BF205" s="174">
        <f>IF(N205="snížená",J205,0)</f>
        <v>0</v>
      </c>
      <c r="BG205" s="174">
        <f>IF(N205="zákl. přenesená",J205,0)</f>
        <v>0</v>
      </c>
      <c r="BH205" s="174">
        <f>IF(N205="sníž. přenesená",J205,0)</f>
        <v>0</v>
      </c>
      <c r="BI205" s="174">
        <f>IF(N205="nulová",J205,0)</f>
        <v>0</v>
      </c>
      <c r="BJ205" s="18" t="s">
        <v>86</v>
      </c>
      <c r="BK205" s="174">
        <f>ROUND(I205*H205,2)</f>
        <v>0</v>
      </c>
      <c r="BL205" s="18" t="s">
        <v>159</v>
      </c>
      <c r="BM205" s="173" t="s">
        <v>958</v>
      </c>
    </row>
    <row r="206" spans="1:65" s="13" customFormat="1" ht="10.199999999999999">
      <c r="B206" s="175"/>
      <c r="D206" s="176" t="s">
        <v>161</v>
      </c>
      <c r="E206" s="177" t="s">
        <v>1</v>
      </c>
      <c r="F206" s="178" t="s">
        <v>923</v>
      </c>
      <c r="H206" s="177" t="s">
        <v>1</v>
      </c>
      <c r="I206" s="179"/>
      <c r="L206" s="175"/>
      <c r="M206" s="180"/>
      <c r="N206" s="181"/>
      <c r="O206" s="181"/>
      <c r="P206" s="181"/>
      <c r="Q206" s="181"/>
      <c r="R206" s="181"/>
      <c r="S206" s="181"/>
      <c r="T206" s="182"/>
      <c r="AT206" s="177" t="s">
        <v>161</v>
      </c>
      <c r="AU206" s="177" t="s">
        <v>88</v>
      </c>
      <c r="AV206" s="13" t="s">
        <v>86</v>
      </c>
      <c r="AW206" s="13" t="s">
        <v>34</v>
      </c>
      <c r="AX206" s="13" t="s">
        <v>78</v>
      </c>
      <c r="AY206" s="177" t="s">
        <v>153</v>
      </c>
    </row>
    <row r="207" spans="1:65" s="14" customFormat="1" ht="10.199999999999999">
      <c r="B207" s="183"/>
      <c r="D207" s="176" t="s">
        <v>161</v>
      </c>
      <c r="E207" s="184" t="s">
        <v>1</v>
      </c>
      <c r="F207" s="185" t="s">
        <v>959</v>
      </c>
      <c r="H207" s="186">
        <v>80.953000000000003</v>
      </c>
      <c r="I207" s="187"/>
      <c r="L207" s="183"/>
      <c r="M207" s="188"/>
      <c r="N207" s="189"/>
      <c r="O207" s="189"/>
      <c r="P207" s="189"/>
      <c r="Q207" s="189"/>
      <c r="R207" s="189"/>
      <c r="S207" s="189"/>
      <c r="T207" s="190"/>
      <c r="AT207" s="184" t="s">
        <v>161</v>
      </c>
      <c r="AU207" s="184" t="s">
        <v>88</v>
      </c>
      <c r="AV207" s="14" t="s">
        <v>88</v>
      </c>
      <c r="AW207" s="14" t="s">
        <v>34</v>
      </c>
      <c r="AX207" s="14" t="s">
        <v>78</v>
      </c>
      <c r="AY207" s="184" t="s">
        <v>153</v>
      </c>
    </row>
    <row r="208" spans="1:65" s="15" customFormat="1" ht="10.199999999999999">
      <c r="B208" s="191"/>
      <c r="D208" s="176" t="s">
        <v>161</v>
      </c>
      <c r="E208" s="192" t="s">
        <v>1</v>
      </c>
      <c r="F208" s="193" t="s">
        <v>165</v>
      </c>
      <c r="H208" s="194">
        <v>80.953000000000003</v>
      </c>
      <c r="I208" s="195"/>
      <c r="L208" s="191"/>
      <c r="M208" s="196"/>
      <c r="N208" s="197"/>
      <c r="O208" s="197"/>
      <c r="P208" s="197"/>
      <c r="Q208" s="197"/>
      <c r="R208" s="197"/>
      <c r="S208" s="197"/>
      <c r="T208" s="198"/>
      <c r="AT208" s="192" t="s">
        <v>161</v>
      </c>
      <c r="AU208" s="192" t="s">
        <v>88</v>
      </c>
      <c r="AV208" s="15" t="s">
        <v>159</v>
      </c>
      <c r="AW208" s="15" t="s">
        <v>34</v>
      </c>
      <c r="AX208" s="15" t="s">
        <v>86</v>
      </c>
      <c r="AY208" s="192" t="s">
        <v>153</v>
      </c>
    </row>
    <row r="209" spans="1:65" s="2" customFormat="1" ht="36" customHeight="1">
      <c r="A209" s="33"/>
      <c r="B209" s="161"/>
      <c r="C209" s="162" t="s">
        <v>214</v>
      </c>
      <c r="D209" s="162" t="s">
        <v>155</v>
      </c>
      <c r="E209" s="163" t="s">
        <v>960</v>
      </c>
      <c r="F209" s="164" t="s">
        <v>961</v>
      </c>
      <c r="G209" s="165" t="s">
        <v>158</v>
      </c>
      <c r="H209" s="166">
        <v>16.352</v>
      </c>
      <c r="I209" s="167"/>
      <c r="J209" s="168">
        <f>ROUND(I209*H209,2)</f>
        <v>0</v>
      </c>
      <c r="K209" s="164" t="s">
        <v>254</v>
      </c>
      <c r="L209" s="34"/>
      <c r="M209" s="169" t="s">
        <v>1</v>
      </c>
      <c r="N209" s="170" t="s">
        <v>43</v>
      </c>
      <c r="O209" s="59"/>
      <c r="P209" s="171">
        <f>O209*H209</f>
        <v>0</v>
      </c>
      <c r="Q209" s="171">
        <v>2.16</v>
      </c>
      <c r="R209" s="171">
        <f>Q209*H209</f>
        <v>35.320320000000002</v>
      </c>
      <c r="S209" s="171">
        <v>0</v>
      </c>
      <c r="T209" s="172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159</v>
      </c>
      <c r="AT209" s="173" t="s">
        <v>155</v>
      </c>
      <c r="AU209" s="173" t="s">
        <v>88</v>
      </c>
      <c r="AY209" s="18" t="s">
        <v>153</v>
      </c>
      <c r="BE209" s="174">
        <f>IF(N209="základní",J209,0)</f>
        <v>0</v>
      </c>
      <c r="BF209" s="174">
        <f>IF(N209="snížená",J209,0)</f>
        <v>0</v>
      </c>
      <c r="BG209" s="174">
        <f>IF(N209="zákl. přenesená",J209,0)</f>
        <v>0</v>
      </c>
      <c r="BH209" s="174">
        <f>IF(N209="sníž. přenesená",J209,0)</f>
        <v>0</v>
      </c>
      <c r="BI209" s="174">
        <f>IF(N209="nulová",J209,0)</f>
        <v>0</v>
      </c>
      <c r="BJ209" s="18" t="s">
        <v>86</v>
      </c>
      <c r="BK209" s="174">
        <f>ROUND(I209*H209,2)</f>
        <v>0</v>
      </c>
      <c r="BL209" s="18" t="s">
        <v>159</v>
      </c>
      <c r="BM209" s="173" t="s">
        <v>962</v>
      </c>
    </row>
    <row r="210" spans="1:65" s="13" customFormat="1" ht="10.199999999999999">
      <c r="B210" s="175"/>
      <c r="D210" s="176" t="s">
        <v>161</v>
      </c>
      <c r="E210" s="177" t="s">
        <v>1</v>
      </c>
      <c r="F210" s="178" t="s">
        <v>923</v>
      </c>
      <c r="H210" s="177" t="s">
        <v>1</v>
      </c>
      <c r="I210" s="179"/>
      <c r="L210" s="175"/>
      <c r="M210" s="180"/>
      <c r="N210" s="181"/>
      <c r="O210" s="181"/>
      <c r="P210" s="181"/>
      <c r="Q210" s="181"/>
      <c r="R210" s="181"/>
      <c r="S210" s="181"/>
      <c r="T210" s="182"/>
      <c r="AT210" s="177" t="s">
        <v>161</v>
      </c>
      <c r="AU210" s="177" t="s">
        <v>88</v>
      </c>
      <c r="AV210" s="13" t="s">
        <v>86</v>
      </c>
      <c r="AW210" s="13" t="s">
        <v>34</v>
      </c>
      <c r="AX210" s="13" t="s">
        <v>78</v>
      </c>
      <c r="AY210" s="177" t="s">
        <v>153</v>
      </c>
    </row>
    <row r="211" spans="1:65" s="14" customFormat="1" ht="10.199999999999999">
      <c r="B211" s="183"/>
      <c r="D211" s="176" t="s">
        <v>161</v>
      </c>
      <c r="E211" s="184" t="s">
        <v>1</v>
      </c>
      <c r="F211" s="185" t="s">
        <v>963</v>
      </c>
      <c r="H211" s="186">
        <v>0.754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161</v>
      </c>
      <c r="AU211" s="184" t="s">
        <v>88</v>
      </c>
      <c r="AV211" s="14" t="s">
        <v>88</v>
      </c>
      <c r="AW211" s="14" t="s">
        <v>34</v>
      </c>
      <c r="AX211" s="14" t="s">
        <v>78</v>
      </c>
      <c r="AY211" s="184" t="s">
        <v>153</v>
      </c>
    </row>
    <row r="212" spans="1:65" s="14" customFormat="1" ht="10.199999999999999">
      <c r="B212" s="183"/>
      <c r="D212" s="176" t="s">
        <v>161</v>
      </c>
      <c r="E212" s="184" t="s">
        <v>1</v>
      </c>
      <c r="F212" s="185" t="s">
        <v>964</v>
      </c>
      <c r="H212" s="186">
        <v>0.12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161</v>
      </c>
      <c r="AU212" s="184" t="s">
        <v>88</v>
      </c>
      <c r="AV212" s="14" t="s">
        <v>88</v>
      </c>
      <c r="AW212" s="14" t="s">
        <v>34</v>
      </c>
      <c r="AX212" s="14" t="s">
        <v>78</v>
      </c>
      <c r="AY212" s="184" t="s">
        <v>153</v>
      </c>
    </row>
    <row r="213" spans="1:65" s="14" customFormat="1" ht="10.199999999999999">
      <c r="B213" s="183"/>
      <c r="D213" s="176" t="s">
        <v>161</v>
      </c>
      <c r="E213" s="184" t="s">
        <v>1</v>
      </c>
      <c r="F213" s="185" t="s">
        <v>965</v>
      </c>
      <c r="H213" s="186">
        <v>0.20399999999999999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161</v>
      </c>
      <c r="AU213" s="184" t="s">
        <v>88</v>
      </c>
      <c r="AV213" s="14" t="s">
        <v>88</v>
      </c>
      <c r="AW213" s="14" t="s">
        <v>34</v>
      </c>
      <c r="AX213" s="14" t="s">
        <v>78</v>
      </c>
      <c r="AY213" s="184" t="s">
        <v>153</v>
      </c>
    </row>
    <row r="214" spans="1:65" s="14" customFormat="1" ht="10.199999999999999">
      <c r="B214" s="183"/>
      <c r="D214" s="176" t="s">
        <v>161</v>
      </c>
      <c r="E214" s="184" t="s">
        <v>1</v>
      </c>
      <c r="F214" s="185" t="s">
        <v>966</v>
      </c>
      <c r="H214" s="186">
        <v>0.47599999999999998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161</v>
      </c>
      <c r="AU214" s="184" t="s">
        <v>88</v>
      </c>
      <c r="AV214" s="14" t="s">
        <v>88</v>
      </c>
      <c r="AW214" s="14" t="s">
        <v>34</v>
      </c>
      <c r="AX214" s="14" t="s">
        <v>78</v>
      </c>
      <c r="AY214" s="184" t="s">
        <v>153</v>
      </c>
    </row>
    <row r="215" spans="1:65" s="14" customFormat="1" ht="10.199999999999999">
      <c r="B215" s="183"/>
      <c r="D215" s="176" t="s">
        <v>161</v>
      </c>
      <c r="E215" s="184" t="s">
        <v>1</v>
      </c>
      <c r="F215" s="185" t="s">
        <v>967</v>
      </c>
      <c r="H215" s="186">
        <v>0.12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161</v>
      </c>
      <c r="AU215" s="184" t="s">
        <v>88</v>
      </c>
      <c r="AV215" s="14" t="s">
        <v>88</v>
      </c>
      <c r="AW215" s="14" t="s">
        <v>34</v>
      </c>
      <c r="AX215" s="14" t="s">
        <v>78</v>
      </c>
      <c r="AY215" s="184" t="s">
        <v>153</v>
      </c>
    </row>
    <row r="216" spans="1:65" s="16" customFormat="1" ht="10.199999999999999">
      <c r="B216" s="202"/>
      <c r="D216" s="176" t="s">
        <v>161</v>
      </c>
      <c r="E216" s="203" t="s">
        <v>1</v>
      </c>
      <c r="F216" s="204" t="s">
        <v>321</v>
      </c>
      <c r="H216" s="205">
        <v>1.6739999999999999</v>
      </c>
      <c r="I216" s="206"/>
      <c r="L216" s="202"/>
      <c r="M216" s="207"/>
      <c r="N216" s="208"/>
      <c r="O216" s="208"/>
      <c r="P216" s="208"/>
      <c r="Q216" s="208"/>
      <c r="R216" s="208"/>
      <c r="S216" s="208"/>
      <c r="T216" s="209"/>
      <c r="AT216" s="203" t="s">
        <v>161</v>
      </c>
      <c r="AU216" s="203" t="s">
        <v>88</v>
      </c>
      <c r="AV216" s="16" t="s">
        <v>169</v>
      </c>
      <c r="AW216" s="16" t="s">
        <v>34</v>
      </c>
      <c r="AX216" s="16" t="s">
        <v>78</v>
      </c>
      <c r="AY216" s="203" t="s">
        <v>153</v>
      </c>
    </row>
    <row r="217" spans="1:65" s="13" customFormat="1" ht="10.199999999999999">
      <c r="B217" s="175"/>
      <c r="D217" s="176" t="s">
        <v>161</v>
      </c>
      <c r="E217" s="177" t="s">
        <v>1</v>
      </c>
      <c r="F217" s="178" t="s">
        <v>968</v>
      </c>
      <c r="H217" s="177" t="s">
        <v>1</v>
      </c>
      <c r="I217" s="179"/>
      <c r="L217" s="175"/>
      <c r="M217" s="180"/>
      <c r="N217" s="181"/>
      <c r="O217" s="181"/>
      <c r="P217" s="181"/>
      <c r="Q217" s="181"/>
      <c r="R217" s="181"/>
      <c r="S217" s="181"/>
      <c r="T217" s="182"/>
      <c r="AT217" s="177" t="s">
        <v>161</v>
      </c>
      <c r="AU217" s="177" t="s">
        <v>88</v>
      </c>
      <c r="AV217" s="13" t="s">
        <v>86</v>
      </c>
      <c r="AW217" s="13" t="s">
        <v>34</v>
      </c>
      <c r="AX217" s="13" t="s">
        <v>78</v>
      </c>
      <c r="AY217" s="177" t="s">
        <v>153</v>
      </c>
    </row>
    <row r="218" spans="1:65" s="14" customFormat="1" ht="10.199999999999999">
      <c r="B218" s="183"/>
      <c r="D218" s="176" t="s">
        <v>161</v>
      </c>
      <c r="E218" s="184" t="s">
        <v>1</v>
      </c>
      <c r="F218" s="185" t="s">
        <v>969</v>
      </c>
      <c r="H218" s="186">
        <v>1.958</v>
      </c>
      <c r="I218" s="187"/>
      <c r="L218" s="183"/>
      <c r="M218" s="188"/>
      <c r="N218" s="189"/>
      <c r="O218" s="189"/>
      <c r="P218" s="189"/>
      <c r="Q218" s="189"/>
      <c r="R218" s="189"/>
      <c r="S218" s="189"/>
      <c r="T218" s="190"/>
      <c r="AT218" s="184" t="s">
        <v>161</v>
      </c>
      <c r="AU218" s="184" t="s">
        <v>88</v>
      </c>
      <c r="AV218" s="14" t="s">
        <v>88</v>
      </c>
      <c r="AW218" s="14" t="s">
        <v>34</v>
      </c>
      <c r="AX218" s="14" t="s">
        <v>78</v>
      </c>
      <c r="AY218" s="184" t="s">
        <v>153</v>
      </c>
    </row>
    <row r="219" spans="1:65" s="14" customFormat="1" ht="10.199999999999999">
      <c r="B219" s="183"/>
      <c r="D219" s="176" t="s">
        <v>161</v>
      </c>
      <c r="E219" s="184" t="s">
        <v>1</v>
      </c>
      <c r="F219" s="185" t="s">
        <v>970</v>
      </c>
      <c r="H219" s="186">
        <v>1.046</v>
      </c>
      <c r="I219" s="187"/>
      <c r="L219" s="183"/>
      <c r="M219" s="188"/>
      <c r="N219" s="189"/>
      <c r="O219" s="189"/>
      <c r="P219" s="189"/>
      <c r="Q219" s="189"/>
      <c r="R219" s="189"/>
      <c r="S219" s="189"/>
      <c r="T219" s="190"/>
      <c r="AT219" s="184" t="s">
        <v>161</v>
      </c>
      <c r="AU219" s="184" t="s">
        <v>88</v>
      </c>
      <c r="AV219" s="14" t="s">
        <v>88</v>
      </c>
      <c r="AW219" s="14" t="s">
        <v>34</v>
      </c>
      <c r="AX219" s="14" t="s">
        <v>78</v>
      </c>
      <c r="AY219" s="184" t="s">
        <v>153</v>
      </c>
    </row>
    <row r="220" spans="1:65" s="14" customFormat="1" ht="10.199999999999999">
      <c r="B220" s="183"/>
      <c r="D220" s="176" t="s">
        <v>161</v>
      </c>
      <c r="E220" s="184" t="s">
        <v>1</v>
      </c>
      <c r="F220" s="185" t="s">
        <v>971</v>
      </c>
      <c r="H220" s="186">
        <v>1.671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161</v>
      </c>
      <c r="AU220" s="184" t="s">
        <v>88</v>
      </c>
      <c r="AV220" s="14" t="s">
        <v>88</v>
      </c>
      <c r="AW220" s="14" t="s">
        <v>34</v>
      </c>
      <c r="AX220" s="14" t="s">
        <v>78</v>
      </c>
      <c r="AY220" s="184" t="s">
        <v>153</v>
      </c>
    </row>
    <row r="221" spans="1:65" s="14" customFormat="1" ht="10.199999999999999">
      <c r="B221" s="183"/>
      <c r="D221" s="176" t="s">
        <v>161</v>
      </c>
      <c r="E221" s="184" t="s">
        <v>1</v>
      </c>
      <c r="F221" s="185" t="s">
        <v>972</v>
      </c>
      <c r="H221" s="186">
        <v>1.98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161</v>
      </c>
      <c r="AU221" s="184" t="s">
        <v>88</v>
      </c>
      <c r="AV221" s="14" t="s">
        <v>88</v>
      </c>
      <c r="AW221" s="14" t="s">
        <v>34</v>
      </c>
      <c r="AX221" s="14" t="s">
        <v>78</v>
      </c>
      <c r="AY221" s="184" t="s">
        <v>153</v>
      </c>
    </row>
    <row r="222" spans="1:65" s="14" customFormat="1" ht="10.199999999999999">
      <c r="B222" s="183"/>
      <c r="D222" s="176" t="s">
        <v>161</v>
      </c>
      <c r="E222" s="184" t="s">
        <v>1</v>
      </c>
      <c r="F222" s="185" t="s">
        <v>973</v>
      </c>
      <c r="H222" s="186">
        <v>0.39800000000000002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161</v>
      </c>
      <c r="AU222" s="184" t="s">
        <v>88</v>
      </c>
      <c r="AV222" s="14" t="s">
        <v>88</v>
      </c>
      <c r="AW222" s="14" t="s">
        <v>34</v>
      </c>
      <c r="AX222" s="14" t="s">
        <v>78</v>
      </c>
      <c r="AY222" s="184" t="s">
        <v>153</v>
      </c>
    </row>
    <row r="223" spans="1:65" s="14" customFormat="1" ht="10.199999999999999">
      <c r="B223" s="183"/>
      <c r="D223" s="176" t="s">
        <v>161</v>
      </c>
      <c r="E223" s="184" t="s">
        <v>1</v>
      </c>
      <c r="F223" s="185" t="s">
        <v>974</v>
      </c>
      <c r="H223" s="186">
        <v>7.625</v>
      </c>
      <c r="I223" s="187"/>
      <c r="L223" s="183"/>
      <c r="M223" s="188"/>
      <c r="N223" s="189"/>
      <c r="O223" s="189"/>
      <c r="P223" s="189"/>
      <c r="Q223" s="189"/>
      <c r="R223" s="189"/>
      <c r="S223" s="189"/>
      <c r="T223" s="190"/>
      <c r="AT223" s="184" t="s">
        <v>161</v>
      </c>
      <c r="AU223" s="184" t="s">
        <v>88</v>
      </c>
      <c r="AV223" s="14" t="s">
        <v>88</v>
      </c>
      <c r="AW223" s="14" t="s">
        <v>34</v>
      </c>
      <c r="AX223" s="14" t="s">
        <v>78</v>
      </c>
      <c r="AY223" s="184" t="s">
        <v>153</v>
      </c>
    </row>
    <row r="224" spans="1:65" s="16" customFormat="1" ht="10.199999999999999">
      <c r="B224" s="202"/>
      <c r="D224" s="176" t="s">
        <v>161</v>
      </c>
      <c r="E224" s="203" t="s">
        <v>1</v>
      </c>
      <c r="F224" s="204" t="s">
        <v>321</v>
      </c>
      <c r="H224" s="205">
        <v>14.678000000000001</v>
      </c>
      <c r="I224" s="206"/>
      <c r="L224" s="202"/>
      <c r="M224" s="207"/>
      <c r="N224" s="208"/>
      <c r="O224" s="208"/>
      <c r="P224" s="208"/>
      <c r="Q224" s="208"/>
      <c r="R224" s="208"/>
      <c r="S224" s="208"/>
      <c r="T224" s="209"/>
      <c r="AT224" s="203" t="s">
        <v>161</v>
      </c>
      <c r="AU224" s="203" t="s">
        <v>88</v>
      </c>
      <c r="AV224" s="16" t="s">
        <v>169</v>
      </c>
      <c r="AW224" s="16" t="s">
        <v>34</v>
      </c>
      <c r="AX224" s="16" t="s">
        <v>78</v>
      </c>
      <c r="AY224" s="203" t="s">
        <v>153</v>
      </c>
    </row>
    <row r="225" spans="1:65" s="15" customFormat="1" ht="10.199999999999999">
      <c r="B225" s="191"/>
      <c r="D225" s="176" t="s">
        <v>161</v>
      </c>
      <c r="E225" s="192" t="s">
        <v>1</v>
      </c>
      <c r="F225" s="193" t="s">
        <v>165</v>
      </c>
      <c r="H225" s="194">
        <v>16.352</v>
      </c>
      <c r="I225" s="195"/>
      <c r="L225" s="191"/>
      <c r="M225" s="196"/>
      <c r="N225" s="197"/>
      <c r="O225" s="197"/>
      <c r="P225" s="197"/>
      <c r="Q225" s="197"/>
      <c r="R225" s="197"/>
      <c r="S225" s="197"/>
      <c r="T225" s="198"/>
      <c r="AT225" s="192" t="s">
        <v>161</v>
      </c>
      <c r="AU225" s="192" t="s">
        <v>88</v>
      </c>
      <c r="AV225" s="15" t="s">
        <v>159</v>
      </c>
      <c r="AW225" s="15" t="s">
        <v>34</v>
      </c>
      <c r="AX225" s="15" t="s">
        <v>86</v>
      </c>
      <c r="AY225" s="192" t="s">
        <v>153</v>
      </c>
    </row>
    <row r="226" spans="1:65" s="2" customFormat="1" ht="24" customHeight="1">
      <c r="A226" s="33"/>
      <c r="B226" s="161"/>
      <c r="C226" s="162" t="s">
        <v>219</v>
      </c>
      <c r="D226" s="162" t="s">
        <v>155</v>
      </c>
      <c r="E226" s="163" t="s">
        <v>975</v>
      </c>
      <c r="F226" s="164" t="s">
        <v>976</v>
      </c>
      <c r="G226" s="165" t="s">
        <v>158</v>
      </c>
      <c r="H226" s="166">
        <v>13.666</v>
      </c>
      <c r="I226" s="167"/>
      <c r="J226" s="168">
        <f>ROUND(I226*H226,2)</f>
        <v>0</v>
      </c>
      <c r="K226" s="164" t="s">
        <v>254</v>
      </c>
      <c r="L226" s="34"/>
      <c r="M226" s="169" t="s">
        <v>1</v>
      </c>
      <c r="N226" s="170" t="s">
        <v>43</v>
      </c>
      <c r="O226" s="59"/>
      <c r="P226" s="171">
        <f>O226*H226</f>
        <v>0</v>
      </c>
      <c r="Q226" s="171">
        <v>2.45329</v>
      </c>
      <c r="R226" s="171">
        <f>Q226*H226</f>
        <v>33.526661140000002</v>
      </c>
      <c r="S226" s="171">
        <v>0</v>
      </c>
      <c r="T226" s="172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159</v>
      </c>
      <c r="AT226" s="173" t="s">
        <v>155</v>
      </c>
      <c r="AU226" s="173" t="s">
        <v>88</v>
      </c>
      <c r="AY226" s="18" t="s">
        <v>153</v>
      </c>
      <c r="BE226" s="174">
        <f>IF(N226="základní",J226,0)</f>
        <v>0</v>
      </c>
      <c r="BF226" s="174">
        <f>IF(N226="snížená",J226,0)</f>
        <v>0</v>
      </c>
      <c r="BG226" s="174">
        <f>IF(N226="zákl. přenesená",J226,0)</f>
        <v>0</v>
      </c>
      <c r="BH226" s="174">
        <f>IF(N226="sníž. přenesená",J226,0)</f>
        <v>0</v>
      </c>
      <c r="BI226" s="174">
        <f>IF(N226="nulová",J226,0)</f>
        <v>0</v>
      </c>
      <c r="BJ226" s="18" t="s">
        <v>86</v>
      </c>
      <c r="BK226" s="174">
        <f>ROUND(I226*H226,2)</f>
        <v>0</v>
      </c>
      <c r="BL226" s="18" t="s">
        <v>159</v>
      </c>
      <c r="BM226" s="173" t="s">
        <v>977</v>
      </c>
    </row>
    <row r="227" spans="1:65" s="13" customFormat="1" ht="10.199999999999999">
      <c r="B227" s="175"/>
      <c r="D227" s="176" t="s">
        <v>161</v>
      </c>
      <c r="E227" s="177" t="s">
        <v>1</v>
      </c>
      <c r="F227" s="178" t="s">
        <v>978</v>
      </c>
      <c r="H227" s="177" t="s">
        <v>1</v>
      </c>
      <c r="I227" s="179"/>
      <c r="L227" s="175"/>
      <c r="M227" s="180"/>
      <c r="N227" s="181"/>
      <c r="O227" s="181"/>
      <c r="P227" s="181"/>
      <c r="Q227" s="181"/>
      <c r="R227" s="181"/>
      <c r="S227" s="181"/>
      <c r="T227" s="182"/>
      <c r="AT227" s="177" t="s">
        <v>161</v>
      </c>
      <c r="AU227" s="177" t="s">
        <v>88</v>
      </c>
      <c r="AV227" s="13" t="s">
        <v>86</v>
      </c>
      <c r="AW227" s="13" t="s">
        <v>34</v>
      </c>
      <c r="AX227" s="13" t="s">
        <v>78</v>
      </c>
      <c r="AY227" s="177" t="s">
        <v>153</v>
      </c>
    </row>
    <row r="228" spans="1:65" s="14" customFormat="1" ht="10.199999999999999">
      <c r="B228" s="183"/>
      <c r="D228" s="176" t="s">
        <v>161</v>
      </c>
      <c r="E228" s="184" t="s">
        <v>1</v>
      </c>
      <c r="F228" s="185" t="s">
        <v>979</v>
      </c>
      <c r="H228" s="186">
        <v>1.6279999999999999</v>
      </c>
      <c r="I228" s="187"/>
      <c r="L228" s="183"/>
      <c r="M228" s="188"/>
      <c r="N228" s="189"/>
      <c r="O228" s="189"/>
      <c r="P228" s="189"/>
      <c r="Q228" s="189"/>
      <c r="R228" s="189"/>
      <c r="S228" s="189"/>
      <c r="T228" s="190"/>
      <c r="AT228" s="184" t="s">
        <v>161</v>
      </c>
      <c r="AU228" s="184" t="s">
        <v>88</v>
      </c>
      <c r="AV228" s="14" t="s">
        <v>88</v>
      </c>
      <c r="AW228" s="14" t="s">
        <v>34</v>
      </c>
      <c r="AX228" s="14" t="s">
        <v>78</v>
      </c>
      <c r="AY228" s="184" t="s">
        <v>153</v>
      </c>
    </row>
    <row r="229" spans="1:65" s="14" customFormat="1" ht="10.199999999999999">
      <c r="B229" s="183"/>
      <c r="D229" s="176" t="s">
        <v>161</v>
      </c>
      <c r="E229" s="184" t="s">
        <v>1</v>
      </c>
      <c r="F229" s="185" t="s">
        <v>980</v>
      </c>
      <c r="H229" s="186">
        <v>0.441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161</v>
      </c>
      <c r="AU229" s="184" t="s">
        <v>88</v>
      </c>
      <c r="AV229" s="14" t="s">
        <v>88</v>
      </c>
      <c r="AW229" s="14" t="s">
        <v>34</v>
      </c>
      <c r="AX229" s="14" t="s">
        <v>78</v>
      </c>
      <c r="AY229" s="184" t="s">
        <v>153</v>
      </c>
    </row>
    <row r="230" spans="1:65" s="14" customFormat="1" ht="10.199999999999999">
      <c r="B230" s="183"/>
      <c r="D230" s="176" t="s">
        <v>161</v>
      </c>
      <c r="E230" s="184" t="s">
        <v>1</v>
      </c>
      <c r="F230" s="185" t="s">
        <v>981</v>
      </c>
      <c r="H230" s="186">
        <v>1.8919999999999999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161</v>
      </c>
      <c r="AU230" s="184" t="s">
        <v>88</v>
      </c>
      <c r="AV230" s="14" t="s">
        <v>88</v>
      </c>
      <c r="AW230" s="14" t="s">
        <v>34</v>
      </c>
      <c r="AX230" s="14" t="s">
        <v>78</v>
      </c>
      <c r="AY230" s="184" t="s">
        <v>153</v>
      </c>
    </row>
    <row r="231" spans="1:65" s="14" customFormat="1" ht="10.199999999999999">
      <c r="B231" s="183"/>
      <c r="D231" s="176" t="s">
        <v>161</v>
      </c>
      <c r="E231" s="184" t="s">
        <v>1</v>
      </c>
      <c r="F231" s="185" t="s">
        <v>982</v>
      </c>
      <c r="H231" s="186">
        <v>0.34599999999999997</v>
      </c>
      <c r="I231" s="187"/>
      <c r="L231" s="183"/>
      <c r="M231" s="188"/>
      <c r="N231" s="189"/>
      <c r="O231" s="189"/>
      <c r="P231" s="189"/>
      <c r="Q231" s="189"/>
      <c r="R231" s="189"/>
      <c r="S231" s="189"/>
      <c r="T231" s="190"/>
      <c r="AT231" s="184" t="s">
        <v>161</v>
      </c>
      <c r="AU231" s="184" t="s">
        <v>88</v>
      </c>
      <c r="AV231" s="14" t="s">
        <v>88</v>
      </c>
      <c r="AW231" s="14" t="s">
        <v>34</v>
      </c>
      <c r="AX231" s="14" t="s">
        <v>78</v>
      </c>
      <c r="AY231" s="184" t="s">
        <v>153</v>
      </c>
    </row>
    <row r="232" spans="1:65" s="14" customFormat="1" ht="10.199999999999999">
      <c r="B232" s="183"/>
      <c r="D232" s="176" t="s">
        <v>161</v>
      </c>
      <c r="E232" s="184" t="s">
        <v>1</v>
      </c>
      <c r="F232" s="185" t="s">
        <v>983</v>
      </c>
      <c r="H232" s="186">
        <v>1.403</v>
      </c>
      <c r="I232" s="187"/>
      <c r="L232" s="183"/>
      <c r="M232" s="188"/>
      <c r="N232" s="189"/>
      <c r="O232" s="189"/>
      <c r="P232" s="189"/>
      <c r="Q232" s="189"/>
      <c r="R232" s="189"/>
      <c r="S232" s="189"/>
      <c r="T232" s="190"/>
      <c r="AT232" s="184" t="s">
        <v>161</v>
      </c>
      <c r="AU232" s="184" t="s">
        <v>88</v>
      </c>
      <c r="AV232" s="14" t="s">
        <v>88</v>
      </c>
      <c r="AW232" s="14" t="s">
        <v>34</v>
      </c>
      <c r="AX232" s="14" t="s">
        <v>78</v>
      </c>
      <c r="AY232" s="184" t="s">
        <v>153</v>
      </c>
    </row>
    <row r="233" spans="1:65" s="14" customFormat="1" ht="10.199999999999999">
      <c r="B233" s="183"/>
      <c r="D233" s="176" t="s">
        <v>161</v>
      </c>
      <c r="E233" s="184" t="s">
        <v>1</v>
      </c>
      <c r="F233" s="185" t="s">
        <v>984</v>
      </c>
      <c r="H233" s="186">
        <v>1.2509999999999999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161</v>
      </c>
      <c r="AU233" s="184" t="s">
        <v>88</v>
      </c>
      <c r="AV233" s="14" t="s">
        <v>88</v>
      </c>
      <c r="AW233" s="14" t="s">
        <v>34</v>
      </c>
      <c r="AX233" s="14" t="s">
        <v>78</v>
      </c>
      <c r="AY233" s="184" t="s">
        <v>153</v>
      </c>
    </row>
    <row r="234" spans="1:65" s="14" customFormat="1" ht="10.199999999999999">
      <c r="B234" s="183"/>
      <c r="D234" s="176" t="s">
        <v>161</v>
      </c>
      <c r="E234" s="184" t="s">
        <v>1</v>
      </c>
      <c r="F234" s="185" t="s">
        <v>985</v>
      </c>
      <c r="H234" s="186">
        <v>1.5029999999999999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161</v>
      </c>
      <c r="AU234" s="184" t="s">
        <v>88</v>
      </c>
      <c r="AV234" s="14" t="s">
        <v>88</v>
      </c>
      <c r="AW234" s="14" t="s">
        <v>34</v>
      </c>
      <c r="AX234" s="14" t="s">
        <v>78</v>
      </c>
      <c r="AY234" s="184" t="s">
        <v>153</v>
      </c>
    </row>
    <row r="235" spans="1:65" s="14" customFormat="1" ht="10.199999999999999">
      <c r="B235" s="183"/>
      <c r="D235" s="176" t="s">
        <v>161</v>
      </c>
      <c r="E235" s="184" t="s">
        <v>1</v>
      </c>
      <c r="F235" s="185" t="s">
        <v>986</v>
      </c>
      <c r="H235" s="186">
        <v>1.52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161</v>
      </c>
      <c r="AU235" s="184" t="s">
        <v>88</v>
      </c>
      <c r="AV235" s="14" t="s">
        <v>88</v>
      </c>
      <c r="AW235" s="14" t="s">
        <v>34</v>
      </c>
      <c r="AX235" s="14" t="s">
        <v>78</v>
      </c>
      <c r="AY235" s="184" t="s">
        <v>153</v>
      </c>
    </row>
    <row r="236" spans="1:65" s="14" customFormat="1" ht="10.199999999999999">
      <c r="B236" s="183"/>
      <c r="D236" s="176" t="s">
        <v>161</v>
      </c>
      <c r="E236" s="184" t="s">
        <v>1</v>
      </c>
      <c r="F236" s="185" t="s">
        <v>987</v>
      </c>
      <c r="H236" s="186">
        <v>1.667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161</v>
      </c>
      <c r="AU236" s="184" t="s">
        <v>88</v>
      </c>
      <c r="AV236" s="14" t="s">
        <v>88</v>
      </c>
      <c r="AW236" s="14" t="s">
        <v>34</v>
      </c>
      <c r="AX236" s="14" t="s">
        <v>78</v>
      </c>
      <c r="AY236" s="184" t="s">
        <v>153</v>
      </c>
    </row>
    <row r="237" spans="1:65" s="14" customFormat="1" ht="10.199999999999999">
      <c r="B237" s="183"/>
      <c r="D237" s="176" t="s">
        <v>161</v>
      </c>
      <c r="E237" s="184" t="s">
        <v>1</v>
      </c>
      <c r="F237" s="185" t="s">
        <v>988</v>
      </c>
      <c r="H237" s="186">
        <v>0.48399999999999999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161</v>
      </c>
      <c r="AU237" s="184" t="s">
        <v>88</v>
      </c>
      <c r="AV237" s="14" t="s">
        <v>88</v>
      </c>
      <c r="AW237" s="14" t="s">
        <v>34</v>
      </c>
      <c r="AX237" s="14" t="s">
        <v>78</v>
      </c>
      <c r="AY237" s="184" t="s">
        <v>153</v>
      </c>
    </row>
    <row r="238" spans="1:65" s="14" customFormat="1" ht="10.199999999999999">
      <c r="B238" s="183"/>
      <c r="D238" s="176" t="s">
        <v>161</v>
      </c>
      <c r="E238" s="184" t="s">
        <v>1</v>
      </c>
      <c r="F238" s="185" t="s">
        <v>988</v>
      </c>
      <c r="H238" s="186">
        <v>0.48399999999999999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161</v>
      </c>
      <c r="AU238" s="184" t="s">
        <v>88</v>
      </c>
      <c r="AV238" s="14" t="s">
        <v>88</v>
      </c>
      <c r="AW238" s="14" t="s">
        <v>34</v>
      </c>
      <c r="AX238" s="14" t="s">
        <v>78</v>
      </c>
      <c r="AY238" s="184" t="s">
        <v>153</v>
      </c>
    </row>
    <row r="239" spans="1:65" s="14" customFormat="1" ht="10.199999999999999">
      <c r="B239" s="183"/>
      <c r="D239" s="176" t="s">
        <v>161</v>
      </c>
      <c r="E239" s="184" t="s">
        <v>1</v>
      </c>
      <c r="F239" s="185" t="s">
        <v>989</v>
      </c>
      <c r="H239" s="186">
        <v>1.0469999999999999</v>
      </c>
      <c r="I239" s="187"/>
      <c r="L239" s="183"/>
      <c r="M239" s="188"/>
      <c r="N239" s="189"/>
      <c r="O239" s="189"/>
      <c r="P239" s="189"/>
      <c r="Q239" s="189"/>
      <c r="R239" s="189"/>
      <c r="S239" s="189"/>
      <c r="T239" s="190"/>
      <c r="AT239" s="184" t="s">
        <v>161</v>
      </c>
      <c r="AU239" s="184" t="s">
        <v>88</v>
      </c>
      <c r="AV239" s="14" t="s">
        <v>88</v>
      </c>
      <c r="AW239" s="14" t="s">
        <v>34</v>
      </c>
      <c r="AX239" s="14" t="s">
        <v>78</v>
      </c>
      <c r="AY239" s="184" t="s">
        <v>153</v>
      </c>
    </row>
    <row r="240" spans="1:65" s="15" customFormat="1" ht="10.199999999999999">
      <c r="B240" s="191"/>
      <c r="D240" s="176" t="s">
        <v>161</v>
      </c>
      <c r="E240" s="192" t="s">
        <v>1</v>
      </c>
      <c r="F240" s="193" t="s">
        <v>165</v>
      </c>
      <c r="H240" s="194">
        <v>13.666</v>
      </c>
      <c r="I240" s="195"/>
      <c r="L240" s="191"/>
      <c r="M240" s="196"/>
      <c r="N240" s="197"/>
      <c r="O240" s="197"/>
      <c r="P240" s="197"/>
      <c r="Q240" s="197"/>
      <c r="R240" s="197"/>
      <c r="S240" s="197"/>
      <c r="T240" s="198"/>
      <c r="AT240" s="192" t="s">
        <v>161</v>
      </c>
      <c r="AU240" s="192" t="s">
        <v>88</v>
      </c>
      <c r="AV240" s="15" t="s">
        <v>159</v>
      </c>
      <c r="AW240" s="15" t="s">
        <v>34</v>
      </c>
      <c r="AX240" s="15" t="s">
        <v>86</v>
      </c>
      <c r="AY240" s="192" t="s">
        <v>153</v>
      </c>
    </row>
    <row r="241" spans="1:65" s="2" customFormat="1" ht="24" customHeight="1">
      <c r="A241" s="33"/>
      <c r="B241" s="161"/>
      <c r="C241" s="162" t="s">
        <v>224</v>
      </c>
      <c r="D241" s="162" t="s">
        <v>155</v>
      </c>
      <c r="E241" s="163" t="s">
        <v>990</v>
      </c>
      <c r="F241" s="164" t="s">
        <v>991</v>
      </c>
      <c r="G241" s="165" t="s">
        <v>158</v>
      </c>
      <c r="H241" s="166">
        <v>2.5110000000000001</v>
      </c>
      <c r="I241" s="167"/>
      <c r="J241" s="168">
        <f>ROUND(I241*H241,2)</f>
        <v>0</v>
      </c>
      <c r="K241" s="164" t="s">
        <v>254</v>
      </c>
      <c r="L241" s="34"/>
      <c r="M241" s="169" t="s">
        <v>1</v>
      </c>
      <c r="N241" s="170" t="s">
        <v>43</v>
      </c>
      <c r="O241" s="59"/>
      <c r="P241" s="171">
        <f>O241*H241</f>
        <v>0</v>
      </c>
      <c r="Q241" s="171">
        <v>2.45329</v>
      </c>
      <c r="R241" s="171">
        <f>Q241*H241</f>
        <v>6.1602111900000001</v>
      </c>
      <c r="S241" s="171">
        <v>0</v>
      </c>
      <c r="T241" s="172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159</v>
      </c>
      <c r="AT241" s="173" t="s">
        <v>155</v>
      </c>
      <c r="AU241" s="173" t="s">
        <v>88</v>
      </c>
      <c r="AY241" s="18" t="s">
        <v>153</v>
      </c>
      <c r="BE241" s="174">
        <f>IF(N241="základní",J241,0)</f>
        <v>0</v>
      </c>
      <c r="BF241" s="174">
        <f>IF(N241="snížená",J241,0)</f>
        <v>0</v>
      </c>
      <c r="BG241" s="174">
        <f>IF(N241="zákl. přenesená",J241,0)</f>
        <v>0</v>
      </c>
      <c r="BH241" s="174">
        <f>IF(N241="sníž. přenesená",J241,0)</f>
        <v>0</v>
      </c>
      <c r="BI241" s="174">
        <f>IF(N241="nulová",J241,0)</f>
        <v>0</v>
      </c>
      <c r="BJ241" s="18" t="s">
        <v>86</v>
      </c>
      <c r="BK241" s="174">
        <f>ROUND(I241*H241,2)</f>
        <v>0</v>
      </c>
      <c r="BL241" s="18" t="s">
        <v>159</v>
      </c>
      <c r="BM241" s="173" t="s">
        <v>992</v>
      </c>
    </row>
    <row r="242" spans="1:65" s="13" customFormat="1" ht="10.199999999999999">
      <c r="B242" s="175"/>
      <c r="D242" s="176" t="s">
        <v>161</v>
      </c>
      <c r="E242" s="177" t="s">
        <v>1</v>
      </c>
      <c r="F242" s="178" t="s">
        <v>923</v>
      </c>
      <c r="H242" s="177" t="s">
        <v>1</v>
      </c>
      <c r="I242" s="179"/>
      <c r="L242" s="175"/>
      <c r="M242" s="180"/>
      <c r="N242" s="181"/>
      <c r="O242" s="181"/>
      <c r="P242" s="181"/>
      <c r="Q242" s="181"/>
      <c r="R242" s="181"/>
      <c r="S242" s="181"/>
      <c r="T242" s="182"/>
      <c r="AT242" s="177" t="s">
        <v>161</v>
      </c>
      <c r="AU242" s="177" t="s">
        <v>88</v>
      </c>
      <c r="AV242" s="13" t="s">
        <v>86</v>
      </c>
      <c r="AW242" s="13" t="s">
        <v>34</v>
      </c>
      <c r="AX242" s="13" t="s">
        <v>78</v>
      </c>
      <c r="AY242" s="177" t="s">
        <v>153</v>
      </c>
    </row>
    <row r="243" spans="1:65" s="14" customFormat="1" ht="10.199999999999999">
      <c r="B243" s="183"/>
      <c r="D243" s="176" t="s">
        <v>161</v>
      </c>
      <c r="E243" s="184" t="s">
        <v>1</v>
      </c>
      <c r="F243" s="185" t="s">
        <v>993</v>
      </c>
      <c r="H243" s="186">
        <v>1.131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161</v>
      </c>
      <c r="AU243" s="184" t="s">
        <v>88</v>
      </c>
      <c r="AV243" s="14" t="s">
        <v>88</v>
      </c>
      <c r="AW243" s="14" t="s">
        <v>34</v>
      </c>
      <c r="AX243" s="14" t="s">
        <v>78</v>
      </c>
      <c r="AY243" s="184" t="s">
        <v>153</v>
      </c>
    </row>
    <row r="244" spans="1:65" s="14" customFormat="1" ht="10.199999999999999">
      <c r="B244" s="183"/>
      <c r="D244" s="176" t="s">
        <v>161</v>
      </c>
      <c r="E244" s="184" t="s">
        <v>1</v>
      </c>
      <c r="F244" s="185" t="s">
        <v>994</v>
      </c>
      <c r="H244" s="186">
        <v>0.18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161</v>
      </c>
      <c r="AU244" s="184" t="s">
        <v>88</v>
      </c>
      <c r="AV244" s="14" t="s">
        <v>88</v>
      </c>
      <c r="AW244" s="14" t="s">
        <v>34</v>
      </c>
      <c r="AX244" s="14" t="s">
        <v>78</v>
      </c>
      <c r="AY244" s="184" t="s">
        <v>153</v>
      </c>
    </row>
    <row r="245" spans="1:65" s="14" customFormat="1" ht="10.199999999999999">
      <c r="B245" s="183"/>
      <c r="D245" s="176" t="s">
        <v>161</v>
      </c>
      <c r="E245" s="184" t="s">
        <v>1</v>
      </c>
      <c r="F245" s="185" t="s">
        <v>995</v>
      </c>
      <c r="H245" s="186">
        <v>0.30599999999999999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161</v>
      </c>
      <c r="AU245" s="184" t="s">
        <v>88</v>
      </c>
      <c r="AV245" s="14" t="s">
        <v>88</v>
      </c>
      <c r="AW245" s="14" t="s">
        <v>34</v>
      </c>
      <c r="AX245" s="14" t="s">
        <v>78</v>
      </c>
      <c r="AY245" s="184" t="s">
        <v>153</v>
      </c>
    </row>
    <row r="246" spans="1:65" s="14" customFormat="1" ht="10.199999999999999">
      <c r="B246" s="183"/>
      <c r="D246" s="176" t="s">
        <v>161</v>
      </c>
      <c r="E246" s="184" t="s">
        <v>1</v>
      </c>
      <c r="F246" s="185" t="s">
        <v>996</v>
      </c>
      <c r="H246" s="186">
        <v>0.71399999999999997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161</v>
      </c>
      <c r="AU246" s="184" t="s">
        <v>88</v>
      </c>
      <c r="AV246" s="14" t="s">
        <v>88</v>
      </c>
      <c r="AW246" s="14" t="s">
        <v>34</v>
      </c>
      <c r="AX246" s="14" t="s">
        <v>78</v>
      </c>
      <c r="AY246" s="184" t="s">
        <v>153</v>
      </c>
    </row>
    <row r="247" spans="1:65" s="14" customFormat="1" ht="10.199999999999999">
      <c r="B247" s="183"/>
      <c r="D247" s="176" t="s">
        <v>161</v>
      </c>
      <c r="E247" s="184" t="s">
        <v>1</v>
      </c>
      <c r="F247" s="185" t="s">
        <v>997</v>
      </c>
      <c r="H247" s="186">
        <v>0.18</v>
      </c>
      <c r="I247" s="187"/>
      <c r="L247" s="183"/>
      <c r="M247" s="188"/>
      <c r="N247" s="189"/>
      <c r="O247" s="189"/>
      <c r="P247" s="189"/>
      <c r="Q247" s="189"/>
      <c r="R247" s="189"/>
      <c r="S247" s="189"/>
      <c r="T247" s="190"/>
      <c r="AT247" s="184" t="s">
        <v>161</v>
      </c>
      <c r="AU247" s="184" t="s">
        <v>88</v>
      </c>
      <c r="AV247" s="14" t="s">
        <v>88</v>
      </c>
      <c r="AW247" s="14" t="s">
        <v>34</v>
      </c>
      <c r="AX247" s="14" t="s">
        <v>78</v>
      </c>
      <c r="AY247" s="184" t="s">
        <v>153</v>
      </c>
    </row>
    <row r="248" spans="1:65" s="15" customFormat="1" ht="10.199999999999999">
      <c r="B248" s="191"/>
      <c r="D248" s="176" t="s">
        <v>161</v>
      </c>
      <c r="E248" s="192" t="s">
        <v>1</v>
      </c>
      <c r="F248" s="193" t="s">
        <v>165</v>
      </c>
      <c r="H248" s="194">
        <v>2.5110000000000001</v>
      </c>
      <c r="I248" s="195"/>
      <c r="L248" s="191"/>
      <c r="M248" s="196"/>
      <c r="N248" s="197"/>
      <c r="O248" s="197"/>
      <c r="P248" s="197"/>
      <c r="Q248" s="197"/>
      <c r="R248" s="197"/>
      <c r="S248" s="197"/>
      <c r="T248" s="198"/>
      <c r="AT248" s="192" t="s">
        <v>161</v>
      </c>
      <c r="AU248" s="192" t="s">
        <v>88</v>
      </c>
      <c r="AV248" s="15" t="s">
        <v>159</v>
      </c>
      <c r="AW248" s="15" t="s">
        <v>34</v>
      </c>
      <c r="AX248" s="15" t="s">
        <v>86</v>
      </c>
      <c r="AY248" s="192" t="s">
        <v>153</v>
      </c>
    </row>
    <row r="249" spans="1:65" s="2" customFormat="1" ht="16.5" customHeight="1">
      <c r="A249" s="33"/>
      <c r="B249" s="161"/>
      <c r="C249" s="162" t="s">
        <v>229</v>
      </c>
      <c r="D249" s="162" t="s">
        <v>155</v>
      </c>
      <c r="E249" s="163" t="s">
        <v>998</v>
      </c>
      <c r="F249" s="164" t="s">
        <v>999</v>
      </c>
      <c r="G249" s="165" t="s">
        <v>235</v>
      </c>
      <c r="H249" s="166">
        <v>11.16</v>
      </c>
      <c r="I249" s="167"/>
      <c r="J249" s="168">
        <f>ROUND(I249*H249,2)</f>
        <v>0</v>
      </c>
      <c r="K249" s="164" t="s">
        <v>254</v>
      </c>
      <c r="L249" s="34"/>
      <c r="M249" s="169" t="s">
        <v>1</v>
      </c>
      <c r="N249" s="170" t="s">
        <v>43</v>
      </c>
      <c r="O249" s="59"/>
      <c r="P249" s="171">
        <f>O249*H249</f>
        <v>0</v>
      </c>
      <c r="Q249" s="171">
        <v>2.6900000000000001E-3</v>
      </c>
      <c r="R249" s="171">
        <f>Q249*H249</f>
        <v>3.0020400000000003E-2</v>
      </c>
      <c r="S249" s="171">
        <v>0</v>
      </c>
      <c r="T249" s="172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159</v>
      </c>
      <c r="AT249" s="173" t="s">
        <v>155</v>
      </c>
      <c r="AU249" s="173" t="s">
        <v>88</v>
      </c>
      <c r="AY249" s="18" t="s">
        <v>153</v>
      </c>
      <c r="BE249" s="174">
        <f>IF(N249="základní",J249,0)</f>
        <v>0</v>
      </c>
      <c r="BF249" s="174">
        <f>IF(N249="snížená",J249,0)</f>
        <v>0</v>
      </c>
      <c r="BG249" s="174">
        <f>IF(N249="zákl. přenesená",J249,0)</f>
        <v>0</v>
      </c>
      <c r="BH249" s="174">
        <f>IF(N249="sníž. přenesená",J249,0)</f>
        <v>0</v>
      </c>
      <c r="BI249" s="174">
        <f>IF(N249="nulová",J249,0)</f>
        <v>0</v>
      </c>
      <c r="BJ249" s="18" t="s">
        <v>86</v>
      </c>
      <c r="BK249" s="174">
        <f>ROUND(I249*H249,2)</f>
        <v>0</v>
      </c>
      <c r="BL249" s="18" t="s">
        <v>159</v>
      </c>
      <c r="BM249" s="173" t="s">
        <v>1000</v>
      </c>
    </row>
    <row r="250" spans="1:65" s="13" customFormat="1" ht="10.199999999999999">
      <c r="B250" s="175"/>
      <c r="D250" s="176" t="s">
        <v>161</v>
      </c>
      <c r="E250" s="177" t="s">
        <v>1</v>
      </c>
      <c r="F250" s="178" t="s">
        <v>923</v>
      </c>
      <c r="H250" s="177" t="s">
        <v>1</v>
      </c>
      <c r="I250" s="179"/>
      <c r="L250" s="175"/>
      <c r="M250" s="180"/>
      <c r="N250" s="181"/>
      <c r="O250" s="181"/>
      <c r="P250" s="181"/>
      <c r="Q250" s="181"/>
      <c r="R250" s="181"/>
      <c r="S250" s="181"/>
      <c r="T250" s="182"/>
      <c r="AT250" s="177" t="s">
        <v>161</v>
      </c>
      <c r="AU250" s="177" t="s">
        <v>88</v>
      </c>
      <c r="AV250" s="13" t="s">
        <v>86</v>
      </c>
      <c r="AW250" s="13" t="s">
        <v>34</v>
      </c>
      <c r="AX250" s="13" t="s">
        <v>78</v>
      </c>
      <c r="AY250" s="177" t="s">
        <v>153</v>
      </c>
    </row>
    <row r="251" spans="1:65" s="14" customFormat="1" ht="10.199999999999999">
      <c r="B251" s="183"/>
      <c r="D251" s="176" t="s">
        <v>161</v>
      </c>
      <c r="E251" s="184" t="s">
        <v>1</v>
      </c>
      <c r="F251" s="185" t="s">
        <v>1001</v>
      </c>
      <c r="H251" s="186">
        <v>5.0259999999999998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161</v>
      </c>
      <c r="AU251" s="184" t="s">
        <v>88</v>
      </c>
      <c r="AV251" s="14" t="s">
        <v>88</v>
      </c>
      <c r="AW251" s="14" t="s">
        <v>34</v>
      </c>
      <c r="AX251" s="14" t="s">
        <v>78</v>
      </c>
      <c r="AY251" s="184" t="s">
        <v>153</v>
      </c>
    </row>
    <row r="252" spans="1:65" s="14" customFormat="1" ht="10.199999999999999">
      <c r="B252" s="183"/>
      <c r="D252" s="176" t="s">
        <v>161</v>
      </c>
      <c r="E252" s="184" t="s">
        <v>1</v>
      </c>
      <c r="F252" s="185" t="s">
        <v>1002</v>
      </c>
      <c r="H252" s="186">
        <v>0.8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161</v>
      </c>
      <c r="AU252" s="184" t="s">
        <v>88</v>
      </c>
      <c r="AV252" s="14" t="s">
        <v>88</v>
      </c>
      <c r="AW252" s="14" t="s">
        <v>34</v>
      </c>
      <c r="AX252" s="14" t="s">
        <v>78</v>
      </c>
      <c r="AY252" s="184" t="s">
        <v>153</v>
      </c>
    </row>
    <row r="253" spans="1:65" s="14" customFormat="1" ht="10.199999999999999">
      <c r="B253" s="183"/>
      <c r="D253" s="176" t="s">
        <v>161</v>
      </c>
      <c r="E253" s="184" t="s">
        <v>1</v>
      </c>
      <c r="F253" s="185" t="s">
        <v>1003</v>
      </c>
      <c r="H253" s="186">
        <v>1.36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161</v>
      </c>
      <c r="AU253" s="184" t="s">
        <v>88</v>
      </c>
      <c r="AV253" s="14" t="s">
        <v>88</v>
      </c>
      <c r="AW253" s="14" t="s">
        <v>34</v>
      </c>
      <c r="AX253" s="14" t="s">
        <v>78</v>
      </c>
      <c r="AY253" s="184" t="s">
        <v>153</v>
      </c>
    </row>
    <row r="254" spans="1:65" s="14" customFormat="1" ht="10.199999999999999">
      <c r="B254" s="183"/>
      <c r="D254" s="176" t="s">
        <v>161</v>
      </c>
      <c r="E254" s="184" t="s">
        <v>1</v>
      </c>
      <c r="F254" s="185" t="s">
        <v>1004</v>
      </c>
      <c r="H254" s="186">
        <v>3.1739999999999999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161</v>
      </c>
      <c r="AU254" s="184" t="s">
        <v>88</v>
      </c>
      <c r="AV254" s="14" t="s">
        <v>88</v>
      </c>
      <c r="AW254" s="14" t="s">
        <v>34</v>
      </c>
      <c r="AX254" s="14" t="s">
        <v>78</v>
      </c>
      <c r="AY254" s="184" t="s">
        <v>153</v>
      </c>
    </row>
    <row r="255" spans="1:65" s="14" customFormat="1" ht="10.199999999999999">
      <c r="B255" s="183"/>
      <c r="D255" s="176" t="s">
        <v>161</v>
      </c>
      <c r="E255" s="184" t="s">
        <v>1</v>
      </c>
      <c r="F255" s="185" t="s">
        <v>1005</v>
      </c>
      <c r="H255" s="186">
        <v>0.8</v>
      </c>
      <c r="I255" s="187"/>
      <c r="L255" s="183"/>
      <c r="M255" s="188"/>
      <c r="N255" s="189"/>
      <c r="O255" s="189"/>
      <c r="P255" s="189"/>
      <c r="Q255" s="189"/>
      <c r="R255" s="189"/>
      <c r="S255" s="189"/>
      <c r="T255" s="190"/>
      <c r="AT255" s="184" t="s">
        <v>161</v>
      </c>
      <c r="AU255" s="184" t="s">
        <v>88</v>
      </c>
      <c r="AV255" s="14" t="s">
        <v>88</v>
      </c>
      <c r="AW255" s="14" t="s">
        <v>34</v>
      </c>
      <c r="AX255" s="14" t="s">
        <v>78</v>
      </c>
      <c r="AY255" s="184" t="s">
        <v>153</v>
      </c>
    </row>
    <row r="256" spans="1:65" s="15" customFormat="1" ht="10.199999999999999">
      <c r="B256" s="191"/>
      <c r="D256" s="176" t="s">
        <v>161</v>
      </c>
      <c r="E256" s="192" t="s">
        <v>1</v>
      </c>
      <c r="F256" s="193" t="s">
        <v>165</v>
      </c>
      <c r="H256" s="194">
        <v>11.16</v>
      </c>
      <c r="I256" s="195"/>
      <c r="L256" s="191"/>
      <c r="M256" s="196"/>
      <c r="N256" s="197"/>
      <c r="O256" s="197"/>
      <c r="P256" s="197"/>
      <c r="Q256" s="197"/>
      <c r="R256" s="197"/>
      <c r="S256" s="197"/>
      <c r="T256" s="198"/>
      <c r="AT256" s="192" t="s">
        <v>161</v>
      </c>
      <c r="AU256" s="192" t="s">
        <v>88</v>
      </c>
      <c r="AV256" s="15" t="s">
        <v>159</v>
      </c>
      <c r="AW256" s="15" t="s">
        <v>34</v>
      </c>
      <c r="AX256" s="15" t="s">
        <v>86</v>
      </c>
      <c r="AY256" s="192" t="s">
        <v>153</v>
      </c>
    </row>
    <row r="257" spans="1:65" s="2" customFormat="1" ht="16.5" customHeight="1">
      <c r="A257" s="33"/>
      <c r="B257" s="161"/>
      <c r="C257" s="162" t="s">
        <v>8</v>
      </c>
      <c r="D257" s="162" t="s">
        <v>155</v>
      </c>
      <c r="E257" s="163" t="s">
        <v>1006</v>
      </c>
      <c r="F257" s="164" t="s">
        <v>1007</v>
      </c>
      <c r="G257" s="165" t="s">
        <v>235</v>
      </c>
      <c r="H257" s="166">
        <v>11.16</v>
      </c>
      <c r="I257" s="167"/>
      <c r="J257" s="168">
        <f>ROUND(I257*H257,2)</f>
        <v>0</v>
      </c>
      <c r="K257" s="164" t="s">
        <v>254</v>
      </c>
      <c r="L257" s="34"/>
      <c r="M257" s="169" t="s">
        <v>1</v>
      </c>
      <c r="N257" s="170" t="s">
        <v>43</v>
      </c>
      <c r="O257" s="59"/>
      <c r="P257" s="171">
        <f>O257*H257</f>
        <v>0</v>
      </c>
      <c r="Q257" s="171">
        <v>0</v>
      </c>
      <c r="R257" s="171">
        <f>Q257*H257</f>
        <v>0</v>
      </c>
      <c r="S257" s="171">
        <v>0</v>
      </c>
      <c r="T257" s="172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159</v>
      </c>
      <c r="AT257" s="173" t="s">
        <v>155</v>
      </c>
      <c r="AU257" s="173" t="s">
        <v>88</v>
      </c>
      <c r="AY257" s="18" t="s">
        <v>153</v>
      </c>
      <c r="BE257" s="174">
        <f>IF(N257="základní",J257,0)</f>
        <v>0</v>
      </c>
      <c r="BF257" s="174">
        <f>IF(N257="snížená",J257,0)</f>
        <v>0</v>
      </c>
      <c r="BG257" s="174">
        <f>IF(N257="zákl. přenesená",J257,0)</f>
        <v>0</v>
      </c>
      <c r="BH257" s="174">
        <f>IF(N257="sníž. přenesená",J257,0)</f>
        <v>0</v>
      </c>
      <c r="BI257" s="174">
        <f>IF(N257="nulová",J257,0)</f>
        <v>0</v>
      </c>
      <c r="BJ257" s="18" t="s">
        <v>86</v>
      </c>
      <c r="BK257" s="174">
        <f>ROUND(I257*H257,2)</f>
        <v>0</v>
      </c>
      <c r="BL257" s="18" t="s">
        <v>159</v>
      </c>
      <c r="BM257" s="173" t="s">
        <v>1008</v>
      </c>
    </row>
    <row r="258" spans="1:65" s="13" customFormat="1" ht="10.199999999999999">
      <c r="B258" s="175"/>
      <c r="D258" s="176" t="s">
        <v>161</v>
      </c>
      <c r="E258" s="177" t="s">
        <v>1</v>
      </c>
      <c r="F258" s="178" t="s">
        <v>923</v>
      </c>
      <c r="H258" s="177" t="s">
        <v>1</v>
      </c>
      <c r="I258" s="179"/>
      <c r="L258" s="175"/>
      <c r="M258" s="180"/>
      <c r="N258" s="181"/>
      <c r="O258" s="181"/>
      <c r="P258" s="181"/>
      <c r="Q258" s="181"/>
      <c r="R258" s="181"/>
      <c r="S258" s="181"/>
      <c r="T258" s="182"/>
      <c r="AT258" s="177" t="s">
        <v>161</v>
      </c>
      <c r="AU258" s="177" t="s">
        <v>88</v>
      </c>
      <c r="AV258" s="13" t="s">
        <v>86</v>
      </c>
      <c r="AW258" s="13" t="s">
        <v>34</v>
      </c>
      <c r="AX258" s="13" t="s">
        <v>78</v>
      </c>
      <c r="AY258" s="177" t="s">
        <v>153</v>
      </c>
    </row>
    <row r="259" spans="1:65" s="14" customFormat="1" ht="10.199999999999999">
      <c r="B259" s="183"/>
      <c r="D259" s="176" t="s">
        <v>161</v>
      </c>
      <c r="E259" s="184" t="s">
        <v>1</v>
      </c>
      <c r="F259" s="185" t="s">
        <v>1001</v>
      </c>
      <c r="H259" s="186">
        <v>5.0259999999999998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161</v>
      </c>
      <c r="AU259" s="184" t="s">
        <v>88</v>
      </c>
      <c r="AV259" s="14" t="s">
        <v>88</v>
      </c>
      <c r="AW259" s="14" t="s">
        <v>34</v>
      </c>
      <c r="AX259" s="14" t="s">
        <v>78</v>
      </c>
      <c r="AY259" s="184" t="s">
        <v>153</v>
      </c>
    </row>
    <row r="260" spans="1:65" s="14" customFormat="1" ht="10.199999999999999">
      <c r="B260" s="183"/>
      <c r="D260" s="176" t="s">
        <v>161</v>
      </c>
      <c r="E260" s="184" t="s">
        <v>1</v>
      </c>
      <c r="F260" s="185" t="s">
        <v>1002</v>
      </c>
      <c r="H260" s="186">
        <v>0.8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161</v>
      </c>
      <c r="AU260" s="184" t="s">
        <v>88</v>
      </c>
      <c r="AV260" s="14" t="s">
        <v>88</v>
      </c>
      <c r="AW260" s="14" t="s">
        <v>34</v>
      </c>
      <c r="AX260" s="14" t="s">
        <v>78</v>
      </c>
      <c r="AY260" s="184" t="s">
        <v>153</v>
      </c>
    </row>
    <row r="261" spans="1:65" s="14" customFormat="1" ht="10.199999999999999">
      <c r="B261" s="183"/>
      <c r="D261" s="176" t="s">
        <v>161</v>
      </c>
      <c r="E261" s="184" t="s">
        <v>1</v>
      </c>
      <c r="F261" s="185" t="s">
        <v>1003</v>
      </c>
      <c r="H261" s="186">
        <v>1.36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161</v>
      </c>
      <c r="AU261" s="184" t="s">
        <v>88</v>
      </c>
      <c r="AV261" s="14" t="s">
        <v>88</v>
      </c>
      <c r="AW261" s="14" t="s">
        <v>34</v>
      </c>
      <c r="AX261" s="14" t="s">
        <v>78</v>
      </c>
      <c r="AY261" s="184" t="s">
        <v>153</v>
      </c>
    </row>
    <row r="262" spans="1:65" s="14" customFormat="1" ht="10.199999999999999">
      <c r="B262" s="183"/>
      <c r="D262" s="176" t="s">
        <v>161</v>
      </c>
      <c r="E262" s="184" t="s">
        <v>1</v>
      </c>
      <c r="F262" s="185" t="s">
        <v>1004</v>
      </c>
      <c r="H262" s="186">
        <v>3.1739999999999999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161</v>
      </c>
      <c r="AU262" s="184" t="s">
        <v>88</v>
      </c>
      <c r="AV262" s="14" t="s">
        <v>88</v>
      </c>
      <c r="AW262" s="14" t="s">
        <v>34</v>
      </c>
      <c r="AX262" s="14" t="s">
        <v>78</v>
      </c>
      <c r="AY262" s="184" t="s">
        <v>153</v>
      </c>
    </row>
    <row r="263" spans="1:65" s="14" customFormat="1" ht="10.199999999999999">
      <c r="B263" s="183"/>
      <c r="D263" s="176" t="s">
        <v>161</v>
      </c>
      <c r="E263" s="184" t="s">
        <v>1</v>
      </c>
      <c r="F263" s="185" t="s">
        <v>1005</v>
      </c>
      <c r="H263" s="186">
        <v>0.8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161</v>
      </c>
      <c r="AU263" s="184" t="s">
        <v>88</v>
      </c>
      <c r="AV263" s="14" t="s">
        <v>88</v>
      </c>
      <c r="AW263" s="14" t="s">
        <v>34</v>
      </c>
      <c r="AX263" s="14" t="s">
        <v>78</v>
      </c>
      <c r="AY263" s="184" t="s">
        <v>153</v>
      </c>
    </row>
    <row r="264" spans="1:65" s="15" customFormat="1" ht="10.199999999999999">
      <c r="B264" s="191"/>
      <c r="D264" s="176" t="s">
        <v>161</v>
      </c>
      <c r="E264" s="192" t="s">
        <v>1</v>
      </c>
      <c r="F264" s="193" t="s">
        <v>165</v>
      </c>
      <c r="H264" s="194">
        <v>11.16</v>
      </c>
      <c r="I264" s="195"/>
      <c r="L264" s="191"/>
      <c r="M264" s="196"/>
      <c r="N264" s="197"/>
      <c r="O264" s="197"/>
      <c r="P264" s="197"/>
      <c r="Q264" s="197"/>
      <c r="R264" s="197"/>
      <c r="S264" s="197"/>
      <c r="T264" s="198"/>
      <c r="AT264" s="192" t="s">
        <v>161</v>
      </c>
      <c r="AU264" s="192" t="s">
        <v>88</v>
      </c>
      <c r="AV264" s="15" t="s">
        <v>159</v>
      </c>
      <c r="AW264" s="15" t="s">
        <v>34</v>
      </c>
      <c r="AX264" s="15" t="s">
        <v>86</v>
      </c>
      <c r="AY264" s="192" t="s">
        <v>153</v>
      </c>
    </row>
    <row r="265" spans="1:65" s="2" customFormat="1" ht="36" customHeight="1">
      <c r="A265" s="33"/>
      <c r="B265" s="161"/>
      <c r="C265" s="162" t="s">
        <v>239</v>
      </c>
      <c r="D265" s="162" t="s">
        <v>155</v>
      </c>
      <c r="E265" s="163" t="s">
        <v>1009</v>
      </c>
      <c r="F265" s="164" t="s">
        <v>1010</v>
      </c>
      <c r="G265" s="165" t="s">
        <v>235</v>
      </c>
      <c r="H265" s="166">
        <v>87.417000000000002</v>
      </c>
      <c r="I265" s="167"/>
      <c r="J265" s="168">
        <f>ROUND(I265*H265,2)</f>
        <v>0</v>
      </c>
      <c r="K265" s="164" t="s">
        <v>254</v>
      </c>
      <c r="L265" s="34"/>
      <c r="M265" s="169" t="s">
        <v>1</v>
      </c>
      <c r="N265" s="170" t="s">
        <v>43</v>
      </c>
      <c r="O265" s="59"/>
      <c r="P265" s="171">
        <f>O265*H265</f>
        <v>0</v>
      </c>
      <c r="Q265" s="171">
        <v>0.34661999999999998</v>
      </c>
      <c r="R265" s="171">
        <f>Q265*H265</f>
        <v>30.300480539999999</v>
      </c>
      <c r="S265" s="171">
        <v>0</v>
      </c>
      <c r="T265" s="172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159</v>
      </c>
      <c r="AT265" s="173" t="s">
        <v>155</v>
      </c>
      <c r="AU265" s="173" t="s">
        <v>88</v>
      </c>
      <c r="AY265" s="18" t="s">
        <v>153</v>
      </c>
      <c r="BE265" s="174">
        <f>IF(N265="základní",J265,0)</f>
        <v>0</v>
      </c>
      <c r="BF265" s="174">
        <f>IF(N265="snížená",J265,0)</f>
        <v>0</v>
      </c>
      <c r="BG265" s="174">
        <f>IF(N265="zákl. přenesená",J265,0)</f>
        <v>0</v>
      </c>
      <c r="BH265" s="174">
        <f>IF(N265="sníž. přenesená",J265,0)</f>
        <v>0</v>
      </c>
      <c r="BI265" s="174">
        <f>IF(N265="nulová",J265,0)</f>
        <v>0</v>
      </c>
      <c r="BJ265" s="18" t="s">
        <v>86</v>
      </c>
      <c r="BK265" s="174">
        <f>ROUND(I265*H265,2)</f>
        <v>0</v>
      </c>
      <c r="BL265" s="18" t="s">
        <v>159</v>
      </c>
      <c r="BM265" s="173" t="s">
        <v>1011</v>
      </c>
    </row>
    <row r="266" spans="1:65" s="13" customFormat="1" ht="10.199999999999999">
      <c r="B266" s="175"/>
      <c r="D266" s="176" t="s">
        <v>161</v>
      </c>
      <c r="E266" s="177" t="s">
        <v>1</v>
      </c>
      <c r="F266" s="178" t="s">
        <v>923</v>
      </c>
      <c r="H266" s="177" t="s">
        <v>1</v>
      </c>
      <c r="I266" s="179"/>
      <c r="L266" s="175"/>
      <c r="M266" s="180"/>
      <c r="N266" s="181"/>
      <c r="O266" s="181"/>
      <c r="P266" s="181"/>
      <c r="Q266" s="181"/>
      <c r="R266" s="181"/>
      <c r="S266" s="181"/>
      <c r="T266" s="182"/>
      <c r="AT266" s="177" t="s">
        <v>161</v>
      </c>
      <c r="AU266" s="177" t="s">
        <v>88</v>
      </c>
      <c r="AV266" s="13" t="s">
        <v>86</v>
      </c>
      <c r="AW266" s="13" t="s">
        <v>34</v>
      </c>
      <c r="AX266" s="13" t="s">
        <v>78</v>
      </c>
      <c r="AY266" s="177" t="s">
        <v>153</v>
      </c>
    </row>
    <row r="267" spans="1:65" s="14" customFormat="1" ht="10.199999999999999">
      <c r="B267" s="183"/>
      <c r="D267" s="176" t="s">
        <v>161</v>
      </c>
      <c r="E267" s="184" t="s">
        <v>1</v>
      </c>
      <c r="F267" s="185" t="s">
        <v>1012</v>
      </c>
      <c r="H267" s="186">
        <v>38.951999999999998</v>
      </c>
      <c r="I267" s="187"/>
      <c r="L267" s="183"/>
      <c r="M267" s="188"/>
      <c r="N267" s="189"/>
      <c r="O267" s="189"/>
      <c r="P267" s="189"/>
      <c r="Q267" s="189"/>
      <c r="R267" s="189"/>
      <c r="S267" s="189"/>
      <c r="T267" s="190"/>
      <c r="AT267" s="184" t="s">
        <v>161</v>
      </c>
      <c r="AU267" s="184" t="s">
        <v>88</v>
      </c>
      <c r="AV267" s="14" t="s">
        <v>88</v>
      </c>
      <c r="AW267" s="14" t="s">
        <v>34</v>
      </c>
      <c r="AX267" s="14" t="s">
        <v>78</v>
      </c>
      <c r="AY267" s="184" t="s">
        <v>153</v>
      </c>
    </row>
    <row r="268" spans="1:65" s="14" customFormat="1" ht="10.199999999999999">
      <c r="B268" s="183"/>
      <c r="D268" s="176" t="s">
        <v>161</v>
      </c>
      <c r="E268" s="184" t="s">
        <v>1</v>
      </c>
      <c r="F268" s="185" t="s">
        <v>1013</v>
      </c>
      <c r="H268" s="186">
        <v>6.2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161</v>
      </c>
      <c r="AU268" s="184" t="s">
        <v>88</v>
      </c>
      <c r="AV268" s="14" t="s">
        <v>88</v>
      </c>
      <c r="AW268" s="14" t="s">
        <v>34</v>
      </c>
      <c r="AX268" s="14" t="s">
        <v>78</v>
      </c>
      <c r="AY268" s="184" t="s">
        <v>153</v>
      </c>
    </row>
    <row r="269" spans="1:65" s="14" customFormat="1" ht="10.199999999999999">
      <c r="B269" s="183"/>
      <c r="D269" s="176" t="s">
        <v>161</v>
      </c>
      <c r="E269" s="184" t="s">
        <v>1</v>
      </c>
      <c r="F269" s="185" t="s">
        <v>1014</v>
      </c>
      <c r="H269" s="186">
        <v>0.55000000000000004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161</v>
      </c>
      <c r="AU269" s="184" t="s">
        <v>88</v>
      </c>
      <c r="AV269" s="14" t="s">
        <v>88</v>
      </c>
      <c r="AW269" s="14" t="s">
        <v>34</v>
      </c>
      <c r="AX269" s="14" t="s">
        <v>78</v>
      </c>
      <c r="AY269" s="184" t="s">
        <v>153</v>
      </c>
    </row>
    <row r="270" spans="1:65" s="14" customFormat="1" ht="10.199999999999999">
      <c r="B270" s="183"/>
      <c r="D270" s="176" t="s">
        <v>161</v>
      </c>
      <c r="E270" s="184" t="s">
        <v>1</v>
      </c>
      <c r="F270" s="185" t="s">
        <v>1015</v>
      </c>
      <c r="H270" s="186">
        <v>10.54</v>
      </c>
      <c r="I270" s="187"/>
      <c r="L270" s="183"/>
      <c r="M270" s="188"/>
      <c r="N270" s="189"/>
      <c r="O270" s="189"/>
      <c r="P270" s="189"/>
      <c r="Q270" s="189"/>
      <c r="R270" s="189"/>
      <c r="S270" s="189"/>
      <c r="T270" s="190"/>
      <c r="AT270" s="184" t="s">
        <v>161</v>
      </c>
      <c r="AU270" s="184" t="s">
        <v>88</v>
      </c>
      <c r="AV270" s="14" t="s">
        <v>88</v>
      </c>
      <c r="AW270" s="14" t="s">
        <v>34</v>
      </c>
      <c r="AX270" s="14" t="s">
        <v>78</v>
      </c>
      <c r="AY270" s="184" t="s">
        <v>153</v>
      </c>
    </row>
    <row r="271" spans="1:65" s="14" customFormat="1" ht="10.199999999999999">
      <c r="B271" s="183"/>
      <c r="D271" s="176" t="s">
        <v>161</v>
      </c>
      <c r="E271" s="184" t="s">
        <v>1</v>
      </c>
      <c r="F271" s="185" t="s">
        <v>1016</v>
      </c>
      <c r="H271" s="186">
        <v>0.188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161</v>
      </c>
      <c r="AU271" s="184" t="s">
        <v>88</v>
      </c>
      <c r="AV271" s="14" t="s">
        <v>88</v>
      </c>
      <c r="AW271" s="14" t="s">
        <v>34</v>
      </c>
      <c r="AX271" s="14" t="s">
        <v>78</v>
      </c>
      <c r="AY271" s="184" t="s">
        <v>153</v>
      </c>
    </row>
    <row r="272" spans="1:65" s="14" customFormat="1" ht="10.199999999999999">
      <c r="B272" s="183"/>
      <c r="D272" s="176" t="s">
        <v>161</v>
      </c>
      <c r="E272" s="184" t="s">
        <v>1</v>
      </c>
      <c r="F272" s="185" t="s">
        <v>1017</v>
      </c>
      <c r="H272" s="186">
        <v>24.599</v>
      </c>
      <c r="I272" s="187"/>
      <c r="L272" s="183"/>
      <c r="M272" s="188"/>
      <c r="N272" s="189"/>
      <c r="O272" s="189"/>
      <c r="P272" s="189"/>
      <c r="Q272" s="189"/>
      <c r="R272" s="189"/>
      <c r="S272" s="189"/>
      <c r="T272" s="190"/>
      <c r="AT272" s="184" t="s">
        <v>161</v>
      </c>
      <c r="AU272" s="184" t="s">
        <v>88</v>
      </c>
      <c r="AV272" s="14" t="s">
        <v>88</v>
      </c>
      <c r="AW272" s="14" t="s">
        <v>34</v>
      </c>
      <c r="AX272" s="14" t="s">
        <v>78</v>
      </c>
      <c r="AY272" s="184" t="s">
        <v>153</v>
      </c>
    </row>
    <row r="273" spans="1:65" s="14" customFormat="1" ht="10.199999999999999">
      <c r="B273" s="183"/>
      <c r="D273" s="176" t="s">
        <v>161</v>
      </c>
      <c r="E273" s="184" t="s">
        <v>1</v>
      </c>
      <c r="F273" s="185" t="s">
        <v>1018</v>
      </c>
      <c r="H273" s="186">
        <v>6.2</v>
      </c>
      <c r="I273" s="187"/>
      <c r="L273" s="183"/>
      <c r="M273" s="188"/>
      <c r="N273" s="189"/>
      <c r="O273" s="189"/>
      <c r="P273" s="189"/>
      <c r="Q273" s="189"/>
      <c r="R273" s="189"/>
      <c r="S273" s="189"/>
      <c r="T273" s="190"/>
      <c r="AT273" s="184" t="s">
        <v>161</v>
      </c>
      <c r="AU273" s="184" t="s">
        <v>88</v>
      </c>
      <c r="AV273" s="14" t="s">
        <v>88</v>
      </c>
      <c r="AW273" s="14" t="s">
        <v>34</v>
      </c>
      <c r="AX273" s="14" t="s">
        <v>78</v>
      </c>
      <c r="AY273" s="184" t="s">
        <v>153</v>
      </c>
    </row>
    <row r="274" spans="1:65" s="14" customFormat="1" ht="10.199999999999999">
      <c r="B274" s="183"/>
      <c r="D274" s="176" t="s">
        <v>161</v>
      </c>
      <c r="E274" s="184" t="s">
        <v>1</v>
      </c>
      <c r="F274" s="185" t="s">
        <v>1016</v>
      </c>
      <c r="H274" s="186">
        <v>0.188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161</v>
      </c>
      <c r="AU274" s="184" t="s">
        <v>88</v>
      </c>
      <c r="AV274" s="14" t="s">
        <v>88</v>
      </c>
      <c r="AW274" s="14" t="s">
        <v>34</v>
      </c>
      <c r="AX274" s="14" t="s">
        <v>78</v>
      </c>
      <c r="AY274" s="184" t="s">
        <v>153</v>
      </c>
    </row>
    <row r="275" spans="1:65" s="15" customFormat="1" ht="10.199999999999999">
      <c r="B275" s="191"/>
      <c r="D275" s="176" t="s">
        <v>161</v>
      </c>
      <c r="E275" s="192" t="s">
        <v>1</v>
      </c>
      <c r="F275" s="193" t="s">
        <v>165</v>
      </c>
      <c r="H275" s="194">
        <v>87.417000000000002</v>
      </c>
      <c r="I275" s="195"/>
      <c r="L275" s="191"/>
      <c r="M275" s="196"/>
      <c r="N275" s="197"/>
      <c r="O275" s="197"/>
      <c r="P275" s="197"/>
      <c r="Q275" s="197"/>
      <c r="R275" s="197"/>
      <c r="S275" s="197"/>
      <c r="T275" s="198"/>
      <c r="AT275" s="192" t="s">
        <v>161</v>
      </c>
      <c r="AU275" s="192" t="s">
        <v>88</v>
      </c>
      <c r="AV275" s="15" t="s">
        <v>159</v>
      </c>
      <c r="AW275" s="15" t="s">
        <v>34</v>
      </c>
      <c r="AX275" s="15" t="s">
        <v>86</v>
      </c>
      <c r="AY275" s="192" t="s">
        <v>153</v>
      </c>
    </row>
    <row r="276" spans="1:65" s="12" customFormat="1" ht="22.8" customHeight="1">
      <c r="B276" s="148"/>
      <c r="D276" s="149" t="s">
        <v>77</v>
      </c>
      <c r="E276" s="159" t="s">
        <v>169</v>
      </c>
      <c r="F276" s="159" t="s">
        <v>1019</v>
      </c>
      <c r="I276" s="151"/>
      <c r="J276" s="160">
        <f>BK276</f>
        <v>0</v>
      </c>
      <c r="L276" s="148"/>
      <c r="M276" s="153"/>
      <c r="N276" s="154"/>
      <c r="O276" s="154"/>
      <c r="P276" s="155">
        <f>SUM(P277:P301)</f>
        <v>0</v>
      </c>
      <c r="Q276" s="154"/>
      <c r="R276" s="155">
        <f>SUM(R277:R301)</f>
        <v>43.614504499999995</v>
      </c>
      <c r="S276" s="154"/>
      <c r="T276" s="156">
        <f>SUM(T277:T301)</f>
        <v>0</v>
      </c>
      <c r="AR276" s="149" t="s">
        <v>86</v>
      </c>
      <c r="AT276" s="157" t="s">
        <v>77</v>
      </c>
      <c r="AU276" s="157" t="s">
        <v>86</v>
      </c>
      <c r="AY276" s="149" t="s">
        <v>153</v>
      </c>
      <c r="BK276" s="158">
        <f>SUM(BK277:BK301)</f>
        <v>0</v>
      </c>
    </row>
    <row r="277" spans="1:65" s="2" customFormat="1" ht="36" customHeight="1">
      <c r="A277" s="33"/>
      <c r="B277" s="161"/>
      <c r="C277" s="162" t="s">
        <v>244</v>
      </c>
      <c r="D277" s="162" t="s">
        <v>155</v>
      </c>
      <c r="E277" s="163" t="s">
        <v>1020</v>
      </c>
      <c r="F277" s="164" t="s">
        <v>1021</v>
      </c>
      <c r="G277" s="165" t="s">
        <v>235</v>
      </c>
      <c r="H277" s="166">
        <v>63.89</v>
      </c>
      <c r="I277" s="167"/>
      <c r="J277" s="168">
        <f>ROUND(I277*H277,2)</f>
        <v>0</v>
      </c>
      <c r="K277" s="164" t="s">
        <v>254</v>
      </c>
      <c r="L277" s="34"/>
      <c r="M277" s="169" t="s">
        <v>1</v>
      </c>
      <c r="N277" s="170" t="s">
        <v>43</v>
      </c>
      <c r="O277" s="59"/>
      <c r="P277" s="171">
        <f>O277*H277</f>
        <v>0</v>
      </c>
      <c r="Q277" s="171">
        <v>0.14854000000000001</v>
      </c>
      <c r="R277" s="171">
        <f>Q277*H277</f>
        <v>9.4902206000000007</v>
      </c>
      <c r="S277" s="171">
        <v>0</v>
      </c>
      <c r="T277" s="172">
        <f>S277*H277</f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159</v>
      </c>
      <c r="AT277" s="173" t="s">
        <v>155</v>
      </c>
      <c r="AU277" s="173" t="s">
        <v>88</v>
      </c>
      <c r="AY277" s="18" t="s">
        <v>153</v>
      </c>
      <c r="BE277" s="174">
        <f>IF(N277="základní",J277,0)</f>
        <v>0</v>
      </c>
      <c r="BF277" s="174">
        <f>IF(N277="snížená",J277,0)</f>
        <v>0</v>
      </c>
      <c r="BG277" s="174">
        <f>IF(N277="zákl. přenesená",J277,0)</f>
        <v>0</v>
      </c>
      <c r="BH277" s="174">
        <f>IF(N277="sníž. přenesená",J277,0)</f>
        <v>0</v>
      </c>
      <c r="BI277" s="174">
        <f>IF(N277="nulová",J277,0)</f>
        <v>0</v>
      </c>
      <c r="BJ277" s="18" t="s">
        <v>86</v>
      </c>
      <c r="BK277" s="174">
        <f>ROUND(I277*H277,2)</f>
        <v>0</v>
      </c>
      <c r="BL277" s="18" t="s">
        <v>159</v>
      </c>
      <c r="BM277" s="173" t="s">
        <v>1022</v>
      </c>
    </row>
    <row r="278" spans="1:65" s="13" customFormat="1" ht="10.199999999999999">
      <c r="B278" s="175"/>
      <c r="D278" s="176" t="s">
        <v>161</v>
      </c>
      <c r="E278" s="177" t="s">
        <v>1</v>
      </c>
      <c r="F278" s="178" t="s">
        <v>1023</v>
      </c>
      <c r="H278" s="177" t="s">
        <v>1</v>
      </c>
      <c r="I278" s="179"/>
      <c r="L278" s="175"/>
      <c r="M278" s="180"/>
      <c r="N278" s="181"/>
      <c r="O278" s="181"/>
      <c r="P278" s="181"/>
      <c r="Q278" s="181"/>
      <c r="R278" s="181"/>
      <c r="S278" s="181"/>
      <c r="T278" s="182"/>
      <c r="AT278" s="177" t="s">
        <v>161</v>
      </c>
      <c r="AU278" s="177" t="s">
        <v>88</v>
      </c>
      <c r="AV278" s="13" t="s">
        <v>86</v>
      </c>
      <c r="AW278" s="13" t="s">
        <v>34</v>
      </c>
      <c r="AX278" s="13" t="s">
        <v>78</v>
      </c>
      <c r="AY278" s="177" t="s">
        <v>153</v>
      </c>
    </row>
    <row r="279" spans="1:65" s="14" customFormat="1" ht="10.199999999999999">
      <c r="B279" s="183"/>
      <c r="D279" s="176" t="s">
        <v>161</v>
      </c>
      <c r="E279" s="184" t="s">
        <v>1</v>
      </c>
      <c r="F279" s="185" t="s">
        <v>1024</v>
      </c>
      <c r="H279" s="186">
        <v>3.81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161</v>
      </c>
      <c r="AU279" s="184" t="s">
        <v>88</v>
      </c>
      <c r="AV279" s="14" t="s">
        <v>88</v>
      </c>
      <c r="AW279" s="14" t="s">
        <v>34</v>
      </c>
      <c r="AX279" s="14" t="s">
        <v>78</v>
      </c>
      <c r="AY279" s="184" t="s">
        <v>153</v>
      </c>
    </row>
    <row r="280" spans="1:65" s="14" customFormat="1" ht="10.199999999999999">
      <c r="B280" s="183"/>
      <c r="D280" s="176" t="s">
        <v>161</v>
      </c>
      <c r="E280" s="184" t="s">
        <v>1</v>
      </c>
      <c r="F280" s="185" t="s">
        <v>1025</v>
      </c>
      <c r="H280" s="186">
        <v>60.08</v>
      </c>
      <c r="I280" s="187"/>
      <c r="L280" s="183"/>
      <c r="M280" s="188"/>
      <c r="N280" s="189"/>
      <c r="O280" s="189"/>
      <c r="P280" s="189"/>
      <c r="Q280" s="189"/>
      <c r="R280" s="189"/>
      <c r="S280" s="189"/>
      <c r="T280" s="190"/>
      <c r="AT280" s="184" t="s">
        <v>161</v>
      </c>
      <c r="AU280" s="184" t="s">
        <v>88</v>
      </c>
      <c r="AV280" s="14" t="s">
        <v>88</v>
      </c>
      <c r="AW280" s="14" t="s">
        <v>34</v>
      </c>
      <c r="AX280" s="14" t="s">
        <v>78</v>
      </c>
      <c r="AY280" s="184" t="s">
        <v>153</v>
      </c>
    </row>
    <row r="281" spans="1:65" s="15" customFormat="1" ht="10.199999999999999">
      <c r="B281" s="191"/>
      <c r="D281" s="176" t="s">
        <v>161</v>
      </c>
      <c r="E281" s="192" t="s">
        <v>1</v>
      </c>
      <c r="F281" s="193" t="s">
        <v>165</v>
      </c>
      <c r="H281" s="194">
        <v>63.89</v>
      </c>
      <c r="I281" s="195"/>
      <c r="L281" s="191"/>
      <c r="M281" s="196"/>
      <c r="N281" s="197"/>
      <c r="O281" s="197"/>
      <c r="P281" s="197"/>
      <c r="Q281" s="197"/>
      <c r="R281" s="197"/>
      <c r="S281" s="197"/>
      <c r="T281" s="198"/>
      <c r="AT281" s="192" t="s">
        <v>161</v>
      </c>
      <c r="AU281" s="192" t="s">
        <v>88</v>
      </c>
      <c r="AV281" s="15" t="s">
        <v>159</v>
      </c>
      <c r="AW281" s="15" t="s">
        <v>34</v>
      </c>
      <c r="AX281" s="15" t="s">
        <v>86</v>
      </c>
      <c r="AY281" s="192" t="s">
        <v>153</v>
      </c>
    </row>
    <row r="282" spans="1:65" s="2" customFormat="1" ht="36" customHeight="1">
      <c r="A282" s="33"/>
      <c r="B282" s="161"/>
      <c r="C282" s="162" t="s">
        <v>251</v>
      </c>
      <c r="D282" s="162" t="s">
        <v>155</v>
      </c>
      <c r="E282" s="163" t="s">
        <v>1026</v>
      </c>
      <c r="F282" s="164" t="s">
        <v>1027</v>
      </c>
      <c r="G282" s="165" t="s">
        <v>235</v>
      </c>
      <c r="H282" s="166">
        <v>111.78</v>
      </c>
      <c r="I282" s="167"/>
      <c r="J282" s="168">
        <f>ROUND(I282*H282,2)</f>
        <v>0</v>
      </c>
      <c r="K282" s="164" t="s">
        <v>254</v>
      </c>
      <c r="L282" s="34"/>
      <c r="M282" s="169" t="s">
        <v>1</v>
      </c>
      <c r="N282" s="170" t="s">
        <v>43</v>
      </c>
      <c r="O282" s="59"/>
      <c r="P282" s="171">
        <f>O282*H282</f>
        <v>0</v>
      </c>
      <c r="Q282" s="171">
        <v>0.17351</v>
      </c>
      <c r="R282" s="171">
        <f>Q282*H282</f>
        <v>19.394947800000001</v>
      </c>
      <c r="S282" s="171">
        <v>0</v>
      </c>
      <c r="T282" s="172">
        <f>S282*H282</f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173" t="s">
        <v>159</v>
      </c>
      <c r="AT282" s="173" t="s">
        <v>155</v>
      </c>
      <c r="AU282" s="173" t="s">
        <v>88</v>
      </c>
      <c r="AY282" s="18" t="s">
        <v>153</v>
      </c>
      <c r="BE282" s="174">
        <f>IF(N282="základní",J282,0)</f>
        <v>0</v>
      </c>
      <c r="BF282" s="174">
        <f>IF(N282="snížená",J282,0)</f>
        <v>0</v>
      </c>
      <c r="BG282" s="174">
        <f>IF(N282="zákl. přenesená",J282,0)</f>
        <v>0</v>
      </c>
      <c r="BH282" s="174">
        <f>IF(N282="sníž. přenesená",J282,0)</f>
        <v>0</v>
      </c>
      <c r="BI282" s="174">
        <f>IF(N282="nulová",J282,0)</f>
        <v>0</v>
      </c>
      <c r="BJ282" s="18" t="s">
        <v>86</v>
      </c>
      <c r="BK282" s="174">
        <f>ROUND(I282*H282,2)</f>
        <v>0</v>
      </c>
      <c r="BL282" s="18" t="s">
        <v>159</v>
      </c>
      <c r="BM282" s="173" t="s">
        <v>1028</v>
      </c>
    </row>
    <row r="283" spans="1:65" s="13" customFormat="1" ht="10.199999999999999">
      <c r="B283" s="175"/>
      <c r="D283" s="176" t="s">
        <v>161</v>
      </c>
      <c r="E283" s="177" t="s">
        <v>1</v>
      </c>
      <c r="F283" s="178" t="s">
        <v>1029</v>
      </c>
      <c r="H283" s="177" t="s">
        <v>1</v>
      </c>
      <c r="I283" s="179"/>
      <c r="L283" s="175"/>
      <c r="M283" s="180"/>
      <c r="N283" s="181"/>
      <c r="O283" s="181"/>
      <c r="P283" s="181"/>
      <c r="Q283" s="181"/>
      <c r="R283" s="181"/>
      <c r="S283" s="181"/>
      <c r="T283" s="182"/>
      <c r="AT283" s="177" t="s">
        <v>161</v>
      </c>
      <c r="AU283" s="177" t="s">
        <v>88</v>
      </c>
      <c r="AV283" s="13" t="s">
        <v>86</v>
      </c>
      <c r="AW283" s="13" t="s">
        <v>34</v>
      </c>
      <c r="AX283" s="13" t="s">
        <v>78</v>
      </c>
      <c r="AY283" s="177" t="s">
        <v>153</v>
      </c>
    </row>
    <row r="284" spans="1:65" s="14" customFormat="1" ht="10.199999999999999">
      <c r="B284" s="183"/>
      <c r="D284" s="176" t="s">
        <v>161</v>
      </c>
      <c r="E284" s="184" t="s">
        <v>1</v>
      </c>
      <c r="F284" s="185" t="s">
        <v>1030</v>
      </c>
      <c r="H284" s="186">
        <v>16.989999999999998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161</v>
      </c>
      <c r="AU284" s="184" t="s">
        <v>88</v>
      </c>
      <c r="AV284" s="14" t="s">
        <v>88</v>
      </c>
      <c r="AW284" s="14" t="s">
        <v>34</v>
      </c>
      <c r="AX284" s="14" t="s">
        <v>78</v>
      </c>
      <c r="AY284" s="184" t="s">
        <v>153</v>
      </c>
    </row>
    <row r="285" spans="1:65" s="14" customFormat="1" ht="10.199999999999999">
      <c r="B285" s="183"/>
      <c r="D285" s="176" t="s">
        <v>161</v>
      </c>
      <c r="E285" s="184" t="s">
        <v>1</v>
      </c>
      <c r="F285" s="185" t="s">
        <v>1031</v>
      </c>
      <c r="H285" s="186">
        <v>2.34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161</v>
      </c>
      <c r="AU285" s="184" t="s">
        <v>88</v>
      </c>
      <c r="AV285" s="14" t="s">
        <v>88</v>
      </c>
      <c r="AW285" s="14" t="s">
        <v>34</v>
      </c>
      <c r="AX285" s="14" t="s">
        <v>78</v>
      </c>
      <c r="AY285" s="184" t="s">
        <v>153</v>
      </c>
    </row>
    <row r="286" spans="1:65" s="14" customFormat="1" ht="10.199999999999999">
      <c r="B286" s="183"/>
      <c r="D286" s="176" t="s">
        <v>161</v>
      </c>
      <c r="E286" s="184" t="s">
        <v>1</v>
      </c>
      <c r="F286" s="185" t="s">
        <v>1032</v>
      </c>
      <c r="H286" s="186">
        <v>92.45</v>
      </c>
      <c r="I286" s="187"/>
      <c r="L286" s="183"/>
      <c r="M286" s="188"/>
      <c r="N286" s="189"/>
      <c r="O286" s="189"/>
      <c r="P286" s="189"/>
      <c r="Q286" s="189"/>
      <c r="R286" s="189"/>
      <c r="S286" s="189"/>
      <c r="T286" s="190"/>
      <c r="AT286" s="184" t="s">
        <v>161</v>
      </c>
      <c r="AU286" s="184" t="s">
        <v>88</v>
      </c>
      <c r="AV286" s="14" t="s">
        <v>88</v>
      </c>
      <c r="AW286" s="14" t="s">
        <v>34</v>
      </c>
      <c r="AX286" s="14" t="s">
        <v>78</v>
      </c>
      <c r="AY286" s="184" t="s">
        <v>153</v>
      </c>
    </row>
    <row r="287" spans="1:65" s="15" customFormat="1" ht="10.199999999999999">
      <c r="B287" s="191"/>
      <c r="D287" s="176" t="s">
        <v>161</v>
      </c>
      <c r="E287" s="192" t="s">
        <v>1</v>
      </c>
      <c r="F287" s="193" t="s">
        <v>165</v>
      </c>
      <c r="H287" s="194">
        <v>111.78</v>
      </c>
      <c r="I287" s="195"/>
      <c r="L287" s="191"/>
      <c r="M287" s="196"/>
      <c r="N287" s="197"/>
      <c r="O287" s="197"/>
      <c r="P287" s="197"/>
      <c r="Q287" s="197"/>
      <c r="R287" s="197"/>
      <c r="S287" s="197"/>
      <c r="T287" s="198"/>
      <c r="AT287" s="192" t="s">
        <v>161</v>
      </c>
      <c r="AU287" s="192" t="s">
        <v>88</v>
      </c>
      <c r="AV287" s="15" t="s">
        <v>159</v>
      </c>
      <c r="AW287" s="15" t="s">
        <v>34</v>
      </c>
      <c r="AX287" s="15" t="s">
        <v>86</v>
      </c>
      <c r="AY287" s="192" t="s">
        <v>153</v>
      </c>
    </row>
    <row r="288" spans="1:65" s="2" customFormat="1" ht="36" customHeight="1">
      <c r="A288" s="33"/>
      <c r="B288" s="161"/>
      <c r="C288" s="162" t="s">
        <v>256</v>
      </c>
      <c r="D288" s="162" t="s">
        <v>155</v>
      </c>
      <c r="E288" s="163" t="s">
        <v>1033</v>
      </c>
      <c r="F288" s="164" t="s">
        <v>1034</v>
      </c>
      <c r="G288" s="165" t="s">
        <v>235</v>
      </c>
      <c r="H288" s="166">
        <v>159.58000000000001</v>
      </c>
      <c r="I288" s="167"/>
      <c r="J288" s="168">
        <f>ROUND(I288*H288,2)</f>
        <v>0</v>
      </c>
      <c r="K288" s="164" t="s">
        <v>254</v>
      </c>
      <c r="L288" s="34"/>
      <c r="M288" s="169" t="s">
        <v>1</v>
      </c>
      <c r="N288" s="170" t="s">
        <v>43</v>
      </c>
      <c r="O288" s="59"/>
      <c r="P288" s="171">
        <f>O288*H288</f>
        <v>0</v>
      </c>
      <c r="Q288" s="171">
        <v>6.9169999999999995E-2</v>
      </c>
      <c r="R288" s="171">
        <f>Q288*H288</f>
        <v>11.0381486</v>
      </c>
      <c r="S288" s="171">
        <v>0</v>
      </c>
      <c r="T288" s="172">
        <f>S288*H288</f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159</v>
      </c>
      <c r="AT288" s="173" t="s">
        <v>155</v>
      </c>
      <c r="AU288" s="173" t="s">
        <v>88</v>
      </c>
      <c r="AY288" s="18" t="s">
        <v>153</v>
      </c>
      <c r="BE288" s="174">
        <f>IF(N288="základní",J288,0)</f>
        <v>0</v>
      </c>
      <c r="BF288" s="174">
        <f>IF(N288="snížená",J288,0)</f>
        <v>0</v>
      </c>
      <c r="BG288" s="174">
        <f>IF(N288="zákl. přenesená",J288,0)</f>
        <v>0</v>
      </c>
      <c r="BH288" s="174">
        <f>IF(N288="sníž. přenesená",J288,0)</f>
        <v>0</v>
      </c>
      <c r="BI288" s="174">
        <f>IF(N288="nulová",J288,0)</f>
        <v>0</v>
      </c>
      <c r="BJ288" s="18" t="s">
        <v>86</v>
      </c>
      <c r="BK288" s="174">
        <f>ROUND(I288*H288,2)</f>
        <v>0</v>
      </c>
      <c r="BL288" s="18" t="s">
        <v>159</v>
      </c>
      <c r="BM288" s="173" t="s">
        <v>1035</v>
      </c>
    </row>
    <row r="289" spans="1:65" s="13" customFormat="1" ht="10.199999999999999">
      <c r="B289" s="175"/>
      <c r="D289" s="176" t="s">
        <v>161</v>
      </c>
      <c r="E289" s="177" t="s">
        <v>1</v>
      </c>
      <c r="F289" s="178" t="s">
        <v>1036</v>
      </c>
      <c r="H289" s="177" t="s">
        <v>1</v>
      </c>
      <c r="I289" s="179"/>
      <c r="L289" s="175"/>
      <c r="M289" s="180"/>
      <c r="N289" s="181"/>
      <c r="O289" s="181"/>
      <c r="P289" s="181"/>
      <c r="Q289" s="181"/>
      <c r="R289" s="181"/>
      <c r="S289" s="181"/>
      <c r="T289" s="182"/>
      <c r="AT289" s="177" t="s">
        <v>161</v>
      </c>
      <c r="AU289" s="177" t="s">
        <v>88</v>
      </c>
      <c r="AV289" s="13" t="s">
        <v>86</v>
      </c>
      <c r="AW289" s="13" t="s">
        <v>34</v>
      </c>
      <c r="AX289" s="13" t="s">
        <v>78</v>
      </c>
      <c r="AY289" s="177" t="s">
        <v>153</v>
      </c>
    </row>
    <row r="290" spans="1:65" s="14" customFormat="1" ht="10.199999999999999">
      <c r="B290" s="183"/>
      <c r="D290" s="176" t="s">
        <v>161</v>
      </c>
      <c r="E290" s="184" t="s">
        <v>1</v>
      </c>
      <c r="F290" s="185" t="s">
        <v>1037</v>
      </c>
      <c r="H290" s="186">
        <v>22.06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161</v>
      </c>
      <c r="AU290" s="184" t="s">
        <v>88</v>
      </c>
      <c r="AV290" s="14" t="s">
        <v>88</v>
      </c>
      <c r="AW290" s="14" t="s">
        <v>34</v>
      </c>
      <c r="AX290" s="14" t="s">
        <v>78</v>
      </c>
      <c r="AY290" s="184" t="s">
        <v>153</v>
      </c>
    </row>
    <row r="291" spans="1:65" s="14" customFormat="1" ht="10.199999999999999">
      <c r="B291" s="183"/>
      <c r="D291" s="176" t="s">
        <v>161</v>
      </c>
      <c r="E291" s="184" t="s">
        <v>1</v>
      </c>
      <c r="F291" s="185" t="s">
        <v>1038</v>
      </c>
      <c r="H291" s="186">
        <v>30.79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161</v>
      </c>
      <c r="AU291" s="184" t="s">
        <v>88</v>
      </c>
      <c r="AV291" s="14" t="s">
        <v>88</v>
      </c>
      <c r="AW291" s="14" t="s">
        <v>34</v>
      </c>
      <c r="AX291" s="14" t="s">
        <v>78</v>
      </c>
      <c r="AY291" s="184" t="s">
        <v>153</v>
      </c>
    </row>
    <row r="292" spans="1:65" s="14" customFormat="1" ht="10.199999999999999">
      <c r="B292" s="183"/>
      <c r="D292" s="176" t="s">
        <v>161</v>
      </c>
      <c r="E292" s="184" t="s">
        <v>1</v>
      </c>
      <c r="F292" s="185" t="s">
        <v>1039</v>
      </c>
      <c r="H292" s="186">
        <v>38.51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161</v>
      </c>
      <c r="AU292" s="184" t="s">
        <v>88</v>
      </c>
      <c r="AV292" s="14" t="s">
        <v>88</v>
      </c>
      <c r="AW292" s="14" t="s">
        <v>34</v>
      </c>
      <c r="AX292" s="14" t="s">
        <v>78</v>
      </c>
      <c r="AY292" s="184" t="s">
        <v>153</v>
      </c>
    </row>
    <row r="293" spans="1:65" s="14" customFormat="1" ht="10.199999999999999">
      <c r="B293" s="183"/>
      <c r="D293" s="176" t="s">
        <v>161</v>
      </c>
      <c r="E293" s="184" t="s">
        <v>1</v>
      </c>
      <c r="F293" s="185" t="s">
        <v>1040</v>
      </c>
      <c r="H293" s="186">
        <v>68.22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161</v>
      </c>
      <c r="AU293" s="184" t="s">
        <v>88</v>
      </c>
      <c r="AV293" s="14" t="s">
        <v>88</v>
      </c>
      <c r="AW293" s="14" t="s">
        <v>34</v>
      </c>
      <c r="AX293" s="14" t="s">
        <v>78</v>
      </c>
      <c r="AY293" s="184" t="s">
        <v>153</v>
      </c>
    </row>
    <row r="294" spans="1:65" s="15" customFormat="1" ht="10.199999999999999">
      <c r="B294" s="191"/>
      <c r="D294" s="176" t="s">
        <v>161</v>
      </c>
      <c r="E294" s="192" t="s">
        <v>1</v>
      </c>
      <c r="F294" s="193" t="s">
        <v>165</v>
      </c>
      <c r="H294" s="194">
        <v>159.58000000000001</v>
      </c>
      <c r="I294" s="195"/>
      <c r="L294" s="191"/>
      <c r="M294" s="196"/>
      <c r="N294" s="197"/>
      <c r="O294" s="197"/>
      <c r="P294" s="197"/>
      <c r="Q294" s="197"/>
      <c r="R294" s="197"/>
      <c r="S294" s="197"/>
      <c r="T294" s="198"/>
      <c r="AT294" s="192" t="s">
        <v>161</v>
      </c>
      <c r="AU294" s="192" t="s">
        <v>88</v>
      </c>
      <c r="AV294" s="15" t="s">
        <v>159</v>
      </c>
      <c r="AW294" s="15" t="s">
        <v>34</v>
      </c>
      <c r="AX294" s="15" t="s">
        <v>86</v>
      </c>
      <c r="AY294" s="192" t="s">
        <v>153</v>
      </c>
    </row>
    <row r="295" spans="1:65" s="2" customFormat="1" ht="36" customHeight="1">
      <c r="A295" s="33"/>
      <c r="B295" s="161"/>
      <c r="C295" s="162" t="s">
        <v>260</v>
      </c>
      <c r="D295" s="162" t="s">
        <v>155</v>
      </c>
      <c r="E295" s="163" t="s">
        <v>1041</v>
      </c>
      <c r="F295" s="164" t="s">
        <v>1042</v>
      </c>
      <c r="G295" s="165" t="s">
        <v>235</v>
      </c>
      <c r="H295" s="166">
        <v>35.75</v>
      </c>
      <c r="I295" s="167"/>
      <c r="J295" s="168">
        <f>ROUND(I295*H295,2)</f>
        <v>0</v>
      </c>
      <c r="K295" s="164" t="s">
        <v>254</v>
      </c>
      <c r="L295" s="34"/>
      <c r="M295" s="169" t="s">
        <v>1</v>
      </c>
      <c r="N295" s="170" t="s">
        <v>43</v>
      </c>
      <c r="O295" s="59"/>
      <c r="P295" s="171">
        <f>O295*H295</f>
        <v>0</v>
      </c>
      <c r="Q295" s="171">
        <v>0.10324999999999999</v>
      </c>
      <c r="R295" s="171">
        <f>Q295*H295</f>
        <v>3.6911874999999998</v>
      </c>
      <c r="S295" s="171">
        <v>0</v>
      </c>
      <c r="T295" s="172">
        <f>S295*H295</f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173" t="s">
        <v>159</v>
      </c>
      <c r="AT295" s="173" t="s">
        <v>155</v>
      </c>
      <c r="AU295" s="173" t="s">
        <v>88</v>
      </c>
      <c r="AY295" s="18" t="s">
        <v>153</v>
      </c>
      <c r="BE295" s="174">
        <f>IF(N295="základní",J295,0)</f>
        <v>0</v>
      </c>
      <c r="BF295" s="174">
        <f>IF(N295="snížená",J295,0)</f>
        <v>0</v>
      </c>
      <c r="BG295" s="174">
        <f>IF(N295="zákl. přenesená",J295,0)</f>
        <v>0</v>
      </c>
      <c r="BH295" s="174">
        <f>IF(N295="sníž. přenesená",J295,0)</f>
        <v>0</v>
      </c>
      <c r="BI295" s="174">
        <f>IF(N295="nulová",J295,0)</f>
        <v>0</v>
      </c>
      <c r="BJ295" s="18" t="s">
        <v>86</v>
      </c>
      <c r="BK295" s="174">
        <f>ROUND(I295*H295,2)</f>
        <v>0</v>
      </c>
      <c r="BL295" s="18" t="s">
        <v>159</v>
      </c>
      <c r="BM295" s="173" t="s">
        <v>1043</v>
      </c>
    </row>
    <row r="296" spans="1:65" s="13" customFormat="1" ht="10.199999999999999">
      <c r="B296" s="175"/>
      <c r="D296" s="176" t="s">
        <v>161</v>
      </c>
      <c r="E296" s="177" t="s">
        <v>1</v>
      </c>
      <c r="F296" s="178" t="s">
        <v>1044</v>
      </c>
      <c r="H296" s="177" t="s">
        <v>1</v>
      </c>
      <c r="I296" s="179"/>
      <c r="L296" s="175"/>
      <c r="M296" s="180"/>
      <c r="N296" s="181"/>
      <c r="O296" s="181"/>
      <c r="P296" s="181"/>
      <c r="Q296" s="181"/>
      <c r="R296" s="181"/>
      <c r="S296" s="181"/>
      <c r="T296" s="182"/>
      <c r="AT296" s="177" t="s">
        <v>161</v>
      </c>
      <c r="AU296" s="177" t="s">
        <v>88</v>
      </c>
      <c r="AV296" s="13" t="s">
        <v>86</v>
      </c>
      <c r="AW296" s="13" t="s">
        <v>34</v>
      </c>
      <c r="AX296" s="13" t="s">
        <v>78</v>
      </c>
      <c r="AY296" s="177" t="s">
        <v>153</v>
      </c>
    </row>
    <row r="297" spans="1:65" s="14" customFormat="1" ht="10.199999999999999">
      <c r="B297" s="183"/>
      <c r="D297" s="176" t="s">
        <v>161</v>
      </c>
      <c r="E297" s="184" t="s">
        <v>1</v>
      </c>
      <c r="F297" s="185" t="s">
        <v>1045</v>
      </c>
      <c r="H297" s="186">
        <v>1.76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161</v>
      </c>
      <c r="AU297" s="184" t="s">
        <v>88</v>
      </c>
      <c r="AV297" s="14" t="s">
        <v>88</v>
      </c>
      <c r="AW297" s="14" t="s">
        <v>34</v>
      </c>
      <c r="AX297" s="14" t="s">
        <v>78</v>
      </c>
      <c r="AY297" s="184" t="s">
        <v>153</v>
      </c>
    </row>
    <row r="298" spans="1:65" s="14" customFormat="1" ht="10.199999999999999">
      <c r="B298" s="183"/>
      <c r="D298" s="176" t="s">
        <v>161</v>
      </c>
      <c r="E298" s="184" t="s">
        <v>1</v>
      </c>
      <c r="F298" s="185" t="s">
        <v>1046</v>
      </c>
      <c r="H298" s="186">
        <v>19.079999999999998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161</v>
      </c>
      <c r="AU298" s="184" t="s">
        <v>88</v>
      </c>
      <c r="AV298" s="14" t="s">
        <v>88</v>
      </c>
      <c r="AW298" s="14" t="s">
        <v>34</v>
      </c>
      <c r="AX298" s="14" t="s">
        <v>78</v>
      </c>
      <c r="AY298" s="184" t="s">
        <v>153</v>
      </c>
    </row>
    <row r="299" spans="1:65" s="14" customFormat="1" ht="10.199999999999999">
      <c r="B299" s="183"/>
      <c r="D299" s="176" t="s">
        <v>161</v>
      </c>
      <c r="E299" s="184" t="s">
        <v>1</v>
      </c>
      <c r="F299" s="185" t="s">
        <v>1047</v>
      </c>
      <c r="H299" s="186">
        <v>13.04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161</v>
      </c>
      <c r="AU299" s="184" t="s">
        <v>88</v>
      </c>
      <c r="AV299" s="14" t="s">
        <v>88</v>
      </c>
      <c r="AW299" s="14" t="s">
        <v>34</v>
      </c>
      <c r="AX299" s="14" t="s">
        <v>78</v>
      </c>
      <c r="AY299" s="184" t="s">
        <v>153</v>
      </c>
    </row>
    <row r="300" spans="1:65" s="14" customFormat="1" ht="10.199999999999999">
      <c r="B300" s="183"/>
      <c r="D300" s="176" t="s">
        <v>161</v>
      </c>
      <c r="E300" s="184" t="s">
        <v>1</v>
      </c>
      <c r="F300" s="185" t="s">
        <v>1048</v>
      </c>
      <c r="H300" s="186">
        <v>1.87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161</v>
      </c>
      <c r="AU300" s="184" t="s">
        <v>88</v>
      </c>
      <c r="AV300" s="14" t="s">
        <v>88</v>
      </c>
      <c r="AW300" s="14" t="s">
        <v>34</v>
      </c>
      <c r="AX300" s="14" t="s">
        <v>78</v>
      </c>
      <c r="AY300" s="184" t="s">
        <v>153</v>
      </c>
    </row>
    <row r="301" spans="1:65" s="15" customFormat="1" ht="10.199999999999999">
      <c r="B301" s="191"/>
      <c r="D301" s="176" t="s">
        <v>161</v>
      </c>
      <c r="E301" s="192" t="s">
        <v>1</v>
      </c>
      <c r="F301" s="193" t="s">
        <v>165</v>
      </c>
      <c r="H301" s="194">
        <v>35.75</v>
      </c>
      <c r="I301" s="195"/>
      <c r="L301" s="191"/>
      <c r="M301" s="196"/>
      <c r="N301" s="197"/>
      <c r="O301" s="197"/>
      <c r="P301" s="197"/>
      <c r="Q301" s="197"/>
      <c r="R301" s="197"/>
      <c r="S301" s="197"/>
      <c r="T301" s="198"/>
      <c r="AT301" s="192" t="s">
        <v>161</v>
      </c>
      <c r="AU301" s="192" t="s">
        <v>88</v>
      </c>
      <c r="AV301" s="15" t="s">
        <v>159</v>
      </c>
      <c r="AW301" s="15" t="s">
        <v>34</v>
      </c>
      <c r="AX301" s="15" t="s">
        <v>86</v>
      </c>
      <c r="AY301" s="192" t="s">
        <v>153</v>
      </c>
    </row>
    <row r="302" spans="1:65" s="12" customFormat="1" ht="22.8" customHeight="1">
      <c r="B302" s="148"/>
      <c r="D302" s="149" t="s">
        <v>77</v>
      </c>
      <c r="E302" s="159" t="s">
        <v>159</v>
      </c>
      <c r="F302" s="159" t="s">
        <v>1049</v>
      </c>
      <c r="I302" s="151"/>
      <c r="J302" s="160">
        <f>BK302</f>
        <v>0</v>
      </c>
      <c r="L302" s="148"/>
      <c r="M302" s="153"/>
      <c r="N302" s="154"/>
      <c r="O302" s="154"/>
      <c r="P302" s="155">
        <f>SUM(P303:P338)</f>
        <v>0</v>
      </c>
      <c r="Q302" s="154"/>
      <c r="R302" s="155">
        <f>SUM(R303:R338)</f>
        <v>0</v>
      </c>
      <c r="S302" s="154"/>
      <c r="T302" s="156">
        <f>SUM(T303:T338)</f>
        <v>0</v>
      </c>
      <c r="AR302" s="149" t="s">
        <v>86</v>
      </c>
      <c r="AT302" s="157" t="s">
        <v>77</v>
      </c>
      <c r="AU302" s="157" t="s">
        <v>86</v>
      </c>
      <c r="AY302" s="149" t="s">
        <v>153</v>
      </c>
      <c r="BK302" s="158">
        <f>SUM(BK303:BK338)</f>
        <v>0</v>
      </c>
    </row>
    <row r="303" spans="1:65" s="2" customFormat="1" ht="48" customHeight="1">
      <c r="A303" s="33"/>
      <c r="B303" s="161"/>
      <c r="C303" s="162" t="s">
        <v>7</v>
      </c>
      <c r="D303" s="162" t="s">
        <v>155</v>
      </c>
      <c r="E303" s="163" t="s">
        <v>1050</v>
      </c>
      <c r="F303" s="164" t="s">
        <v>1051</v>
      </c>
      <c r="G303" s="165" t="s">
        <v>189</v>
      </c>
      <c r="H303" s="166">
        <v>13.246</v>
      </c>
      <c r="I303" s="167"/>
      <c r="J303" s="168">
        <f>ROUND(I303*H303,2)</f>
        <v>0</v>
      </c>
      <c r="K303" s="164" t="s">
        <v>1</v>
      </c>
      <c r="L303" s="34"/>
      <c r="M303" s="169" t="s">
        <v>1</v>
      </c>
      <c r="N303" s="170" t="s">
        <v>43</v>
      </c>
      <c r="O303" s="59"/>
      <c r="P303" s="171">
        <f>O303*H303</f>
        <v>0</v>
      </c>
      <c r="Q303" s="171">
        <v>0</v>
      </c>
      <c r="R303" s="171">
        <f>Q303*H303</f>
        <v>0</v>
      </c>
      <c r="S303" s="171">
        <v>0</v>
      </c>
      <c r="T303" s="172">
        <f>S303*H303</f>
        <v>0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R303" s="173" t="s">
        <v>159</v>
      </c>
      <c r="AT303" s="173" t="s">
        <v>155</v>
      </c>
      <c r="AU303" s="173" t="s">
        <v>88</v>
      </c>
      <c r="AY303" s="18" t="s">
        <v>153</v>
      </c>
      <c r="BE303" s="174">
        <f>IF(N303="základní",J303,0)</f>
        <v>0</v>
      </c>
      <c r="BF303" s="174">
        <f>IF(N303="snížená",J303,0)</f>
        <v>0</v>
      </c>
      <c r="BG303" s="174">
        <f>IF(N303="zákl. přenesená",J303,0)</f>
        <v>0</v>
      </c>
      <c r="BH303" s="174">
        <f>IF(N303="sníž. přenesená",J303,0)</f>
        <v>0</v>
      </c>
      <c r="BI303" s="174">
        <f>IF(N303="nulová",J303,0)</f>
        <v>0</v>
      </c>
      <c r="BJ303" s="18" t="s">
        <v>86</v>
      </c>
      <c r="BK303" s="174">
        <f>ROUND(I303*H303,2)</f>
        <v>0</v>
      </c>
      <c r="BL303" s="18" t="s">
        <v>159</v>
      </c>
      <c r="BM303" s="173" t="s">
        <v>1052</v>
      </c>
    </row>
    <row r="304" spans="1:65" s="2" customFormat="1" ht="16.5" customHeight="1">
      <c r="A304" s="33"/>
      <c r="B304" s="161"/>
      <c r="C304" s="211" t="s">
        <v>273</v>
      </c>
      <c r="D304" s="211" t="s">
        <v>707</v>
      </c>
      <c r="E304" s="212" t="s">
        <v>1053</v>
      </c>
      <c r="F304" s="213" t="s">
        <v>1054</v>
      </c>
      <c r="G304" s="214" t="s">
        <v>189</v>
      </c>
      <c r="H304" s="215">
        <v>13.246</v>
      </c>
      <c r="I304" s="216"/>
      <c r="J304" s="217">
        <f>ROUND(I304*H304,2)</f>
        <v>0</v>
      </c>
      <c r="K304" s="213" t="s">
        <v>1</v>
      </c>
      <c r="L304" s="218"/>
      <c r="M304" s="219" t="s">
        <v>1</v>
      </c>
      <c r="N304" s="220" t="s">
        <v>43</v>
      </c>
      <c r="O304" s="59"/>
      <c r="P304" s="171">
        <f>O304*H304</f>
        <v>0</v>
      </c>
      <c r="Q304" s="171">
        <v>0</v>
      </c>
      <c r="R304" s="171">
        <f>Q304*H304</f>
        <v>0</v>
      </c>
      <c r="S304" s="171">
        <v>0</v>
      </c>
      <c r="T304" s="172">
        <f>S304*H304</f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173" t="s">
        <v>195</v>
      </c>
      <c r="AT304" s="173" t="s">
        <v>707</v>
      </c>
      <c r="AU304" s="173" t="s">
        <v>88</v>
      </c>
      <c r="AY304" s="18" t="s">
        <v>153</v>
      </c>
      <c r="BE304" s="174">
        <f>IF(N304="základní",J304,0)</f>
        <v>0</v>
      </c>
      <c r="BF304" s="174">
        <f>IF(N304="snížená",J304,0)</f>
        <v>0</v>
      </c>
      <c r="BG304" s="174">
        <f>IF(N304="zákl. přenesená",J304,0)</f>
        <v>0</v>
      </c>
      <c r="BH304" s="174">
        <f>IF(N304="sníž. přenesená",J304,0)</f>
        <v>0</v>
      </c>
      <c r="BI304" s="174">
        <f>IF(N304="nulová",J304,0)</f>
        <v>0</v>
      </c>
      <c r="BJ304" s="18" t="s">
        <v>86</v>
      </c>
      <c r="BK304" s="174">
        <f>ROUND(I304*H304,2)</f>
        <v>0</v>
      </c>
      <c r="BL304" s="18" t="s">
        <v>159</v>
      </c>
      <c r="BM304" s="173" t="s">
        <v>1055</v>
      </c>
    </row>
    <row r="305" spans="1:51" s="2" customFormat="1" ht="19.2">
      <c r="A305" s="33"/>
      <c r="B305" s="34"/>
      <c r="C305" s="33"/>
      <c r="D305" s="176" t="s">
        <v>711</v>
      </c>
      <c r="E305" s="33"/>
      <c r="F305" s="221" t="s">
        <v>877</v>
      </c>
      <c r="G305" s="33"/>
      <c r="H305" s="33"/>
      <c r="I305" s="97"/>
      <c r="J305" s="33"/>
      <c r="K305" s="33"/>
      <c r="L305" s="34"/>
      <c r="M305" s="222"/>
      <c r="N305" s="223"/>
      <c r="O305" s="59"/>
      <c r="P305" s="59"/>
      <c r="Q305" s="59"/>
      <c r="R305" s="59"/>
      <c r="S305" s="59"/>
      <c r="T305" s="60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T305" s="18" t="s">
        <v>711</v>
      </c>
      <c r="AU305" s="18" t="s">
        <v>88</v>
      </c>
    </row>
    <row r="306" spans="1:51" s="13" customFormat="1" ht="10.199999999999999">
      <c r="B306" s="175"/>
      <c r="D306" s="176" t="s">
        <v>161</v>
      </c>
      <c r="E306" s="177" t="s">
        <v>1</v>
      </c>
      <c r="F306" s="178" t="s">
        <v>1056</v>
      </c>
      <c r="H306" s="177" t="s">
        <v>1</v>
      </c>
      <c r="I306" s="179"/>
      <c r="L306" s="175"/>
      <c r="M306" s="180"/>
      <c r="N306" s="181"/>
      <c r="O306" s="181"/>
      <c r="P306" s="181"/>
      <c r="Q306" s="181"/>
      <c r="R306" s="181"/>
      <c r="S306" s="181"/>
      <c r="T306" s="182"/>
      <c r="AT306" s="177" t="s">
        <v>161</v>
      </c>
      <c r="AU306" s="177" t="s">
        <v>88</v>
      </c>
      <c r="AV306" s="13" t="s">
        <v>86</v>
      </c>
      <c r="AW306" s="13" t="s">
        <v>34</v>
      </c>
      <c r="AX306" s="13" t="s">
        <v>78</v>
      </c>
      <c r="AY306" s="177" t="s">
        <v>153</v>
      </c>
    </row>
    <row r="307" spans="1:51" s="14" customFormat="1" ht="10.199999999999999">
      <c r="B307" s="183"/>
      <c r="D307" s="176" t="s">
        <v>161</v>
      </c>
      <c r="E307" s="184" t="s">
        <v>1</v>
      </c>
      <c r="F307" s="185" t="s">
        <v>1057</v>
      </c>
      <c r="H307" s="186">
        <v>2.9980000000000002</v>
      </c>
      <c r="I307" s="187"/>
      <c r="L307" s="183"/>
      <c r="M307" s="188"/>
      <c r="N307" s="189"/>
      <c r="O307" s="189"/>
      <c r="P307" s="189"/>
      <c r="Q307" s="189"/>
      <c r="R307" s="189"/>
      <c r="S307" s="189"/>
      <c r="T307" s="190"/>
      <c r="AT307" s="184" t="s">
        <v>161</v>
      </c>
      <c r="AU307" s="184" t="s">
        <v>88</v>
      </c>
      <c r="AV307" s="14" t="s">
        <v>88</v>
      </c>
      <c r="AW307" s="14" t="s">
        <v>34</v>
      </c>
      <c r="AX307" s="14" t="s">
        <v>78</v>
      </c>
      <c r="AY307" s="184" t="s">
        <v>153</v>
      </c>
    </row>
    <row r="308" spans="1:51" s="14" customFormat="1" ht="10.199999999999999">
      <c r="B308" s="183"/>
      <c r="D308" s="176" t="s">
        <v>161</v>
      </c>
      <c r="E308" s="184" t="s">
        <v>1</v>
      </c>
      <c r="F308" s="185" t="s">
        <v>1058</v>
      </c>
      <c r="H308" s="186">
        <v>1.7609999999999999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161</v>
      </c>
      <c r="AU308" s="184" t="s">
        <v>88</v>
      </c>
      <c r="AV308" s="14" t="s">
        <v>88</v>
      </c>
      <c r="AW308" s="14" t="s">
        <v>34</v>
      </c>
      <c r="AX308" s="14" t="s">
        <v>78</v>
      </c>
      <c r="AY308" s="184" t="s">
        <v>153</v>
      </c>
    </row>
    <row r="309" spans="1:51" s="14" customFormat="1" ht="10.199999999999999">
      <c r="B309" s="183"/>
      <c r="D309" s="176" t="s">
        <v>161</v>
      </c>
      <c r="E309" s="184" t="s">
        <v>1</v>
      </c>
      <c r="F309" s="185" t="s">
        <v>1059</v>
      </c>
      <c r="H309" s="186">
        <v>0.44900000000000001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161</v>
      </c>
      <c r="AU309" s="184" t="s">
        <v>88</v>
      </c>
      <c r="AV309" s="14" t="s">
        <v>88</v>
      </c>
      <c r="AW309" s="14" t="s">
        <v>34</v>
      </c>
      <c r="AX309" s="14" t="s">
        <v>78</v>
      </c>
      <c r="AY309" s="184" t="s">
        <v>153</v>
      </c>
    </row>
    <row r="310" spans="1:51" s="14" customFormat="1" ht="10.199999999999999">
      <c r="B310" s="183"/>
      <c r="D310" s="176" t="s">
        <v>161</v>
      </c>
      <c r="E310" s="184" t="s">
        <v>1</v>
      </c>
      <c r="F310" s="185" t="s">
        <v>1060</v>
      </c>
      <c r="H310" s="186">
        <v>0.14099999999999999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161</v>
      </c>
      <c r="AU310" s="184" t="s">
        <v>88</v>
      </c>
      <c r="AV310" s="14" t="s">
        <v>88</v>
      </c>
      <c r="AW310" s="14" t="s">
        <v>34</v>
      </c>
      <c r="AX310" s="14" t="s">
        <v>78</v>
      </c>
      <c r="AY310" s="184" t="s">
        <v>153</v>
      </c>
    </row>
    <row r="311" spans="1:51" s="14" customFormat="1" ht="10.199999999999999">
      <c r="B311" s="183"/>
      <c r="D311" s="176" t="s">
        <v>161</v>
      </c>
      <c r="E311" s="184" t="s">
        <v>1</v>
      </c>
      <c r="F311" s="185" t="s">
        <v>1061</v>
      </c>
      <c r="H311" s="186">
        <v>0.11899999999999999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161</v>
      </c>
      <c r="AU311" s="184" t="s">
        <v>88</v>
      </c>
      <c r="AV311" s="14" t="s">
        <v>88</v>
      </c>
      <c r="AW311" s="14" t="s">
        <v>34</v>
      </c>
      <c r="AX311" s="14" t="s">
        <v>78</v>
      </c>
      <c r="AY311" s="184" t="s">
        <v>153</v>
      </c>
    </row>
    <row r="312" spans="1:51" s="14" customFormat="1" ht="10.199999999999999">
      <c r="B312" s="183"/>
      <c r="D312" s="176" t="s">
        <v>161</v>
      </c>
      <c r="E312" s="184" t="s">
        <v>1</v>
      </c>
      <c r="F312" s="185" t="s">
        <v>1062</v>
      </c>
      <c r="H312" s="186">
        <v>1.012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161</v>
      </c>
      <c r="AU312" s="184" t="s">
        <v>88</v>
      </c>
      <c r="AV312" s="14" t="s">
        <v>88</v>
      </c>
      <c r="AW312" s="14" t="s">
        <v>34</v>
      </c>
      <c r="AX312" s="14" t="s">
        <v>78</v>
      </c>
      <c r="AY312" s="184" t="s">
        <v>153</v>
      </c>
    </row>
    <row r="313" spans="1:51" s="14" customFormat="1" ht="10.199999999999999">
      <c r="B313" s="183"/>
      <c r="D313" s="176" t="s">
        <v>161</v>
      </c>
      <c r="E313" s="184" t="s">
        <v>1</v>
      </c>
      <c r="F313" s="185" t="s">
        <v>1063</v>
      </c>
      <c r="H313" s="186">
        <v>0.13300000000000001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161</v>
      </c>
      <c r="AU313" s="184" t="s">
        <v>88</v>
      </c>
      <c r="AV313" s="14" t="s">
        <v>88</v>
      </c>
      <c r="AW313" s="14" t="s">
        <v>34</v>
      </c>
      <c r="AX313" s="14" t="s">
        <v>78</v>
      </c>
      <c r="AY313" s="184" t="s">
        <v>153</v>
      </c>
    </row>
    <row r="314" spans="1:51" s="16" customFormat="1" ht="10.199999999999999">
      <c r="B314" s="202"/>
      <c r="D314" s="176" t="s">
        <v>161</v>
      </c>
      <c r="E314" s="203" t="s">
        <v>1</v>
      </c>
      <c r="F314" s="204" t="s">
        <v>321</v>
      </c>
      <c r="H314" s="205">
        <v>6.6130000000000004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161</v>
      </c>
      <c r="AU314" s="203" t="s">
        <v>88</v>
      </c>
      <c r="AV314" s="16" t="s">
        <v>169</v>
      </c>
      <c r="AW314" s="16" t="s">
        <v>34</v>
      </c>
      <c r="AX314" s="16" t="s">
        <v>78</v>
      </c>
      <c r="AY314" s="203" t="s">
        <v>153</v>
      </c>
    </row>
    <row r="315" spans="1:51" s="13" customFormat="1" ht="10.199999999999999">
      <c r="B315" s="175"/>
      <c r="D315" s="176" t="s">
        <v>161</v>
      </c>
      <c r="E315" s="177" t="s">
        <v>1</v>
      </c>
      <c r="F315" s="178" t="s">
        <v>1064</v>
      </c>
      <c r="H315" s="177" t="s">
        <v>1</v>
      </c>
      <c r="I315" s="179"/>
      <c r="L315" s="175"/>
      <c r="M315" s="180"/>
      <c r="N315" s="181"/>
      <c r="O315" s="181"/>
      <c r="P315" s="181"/>
      <c r="Q315" s="181"/>
      <c r="R315" s="181"/>
      <c r="S315" s="181"/>
      <c r="T315" s="182"/>
      <c r="AT315" s="177" t="s">
        <v>161</v>
      </c>
      <c r="AU315" s="177" t="s">
        <v>88</v>
      </c>
      <c r="AV315" s="13" t="s">
        <v>86</v>
      </c>
      <c r="AW315" s="13" t="s">
        <v>34</v>
      </c>
      <c r="AX315" s="13" t="s">
        <v>78</v>
      </c>
      <c r="AY315" s="177" t="s">
        <v>153</v>
      </c>
    </row>
    <row r="316" spans="1:51" s="14" customFormat="1" ht="10.199999999999999">
      <c r="B316" s="183"/>
      <c r="D316" s="176" t="s">
        <v>161</v>
      </c>
      <c r="E316" s="184" t="s">
        <v>1</v>
      </c>
      <c r="F316" s="185" t="s">
        <v>1065</v>
      </c>
      <c r="H316" s="186">
        <v>2.9980000000000002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161</v>
      </c>
      <c r="AU316" s="184" t="s">
        <v>88</v>
      </c>
      <c r="AV316" s="14" t="s">
        <v>88</v>
      </c>
      <c r="AW316" s="14" t="s">
        <v>34</v>
      </c>
      <c r="AX316" s="14" t="s">
        <v>78</v>
      </c>
      <c r="AY316" s="184" t="s">
        <v>153</v>
      </c>
    </row>
    <row r="317" spans="1:51" s="14" customFormat="1" ht="10.199999999999999">
      <c r="B317" s="183"/>
      <c r="D317" s="176" t="s">
        <v>161</v>
      </c>
      <c r="E317" s="184" t="s">
        <v>1</v>
      </c>
      <c r="F317" s="185" t="s">
        <v>1066</v>
      </c>
      <c r="H317" s="186">
        <v>1.7609999999999999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161</v>
      </c>
      <c r="AU317" s="184" t="s">
        <v>88</v>
      </c>
      <c r="AV317" s="14" t="s">
        <v>88</v>
      </c>
      <c r="AW317" s="14" t="s">
        <v>34</v>
      </c>
      <c r="AX317" s="14" t="s">
        <v>78</v>
      </c>
      <c r="AY317" s="184" t="s">
        <v>153</v>
      </c>
    </row>
    <row r="318" spans="1:51" s="14" customFormat="1" ht="10.199999999999999">
      <c r="B318" s="183"/>
      <c r="D318" s="176" t="s">
        <v>161</v>
      </c>
      <c r="E318" s="184" t="s">
        <v>1</v>
      </c>
      <c r="F318" s="185" t="s">
        <v>1059</v>
      </c>
      <c r="H318" s="186">
        <v>0.44900000000000001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161</v>
      </c>
      <c r="AU318" s="184" t="s">
        <v>88</v>
      </c>
      <c r="AV318" s="14" t="s">
        <v>88</v>
      </c>
      <c r="AW318" s="14" t="s">
        <v>34</v>
      </c>
      <c r="AX318" s="14" t="s">
        <v>78</v>
      </c>
      <c r="AY318" s="184" t="s">
        <v>153</v>
      </c>
    </row>
    <row r="319" spans="1:51" s="14" customFormat="1" ht="10.199999999999999">
      <c r="B319" s="183"/>
      <c r="D319" s="176" t="s">
        <v>161</v>
      </c>
      <c r="E319" s="184" t="s">
        <v>1</v>
      </c>
      <c r="F319" s="185" t="s">
        <v>1060</v>
      </c>
      <c r="H319" s="186">
        <v>0.14099999999999999</v>
      </c>
      <c r="I319" s="187"/>
      <c r="L319" s="183"/>
      <c r="M319" s="188"/>
      <c r="N319" s="189"/>
      <c r="O319" s="189"/>
      <c r="P319" s="189"/>
      <c r="Q319" s="189"/>
      <c r="R319" s="189"/>
      <c r="S319" s="189"/>
      <c r="T319" s="190"/>
      <c r="AT319" s="184" t="s">
        <v>161</v>
      </c>
      <c r="AU319" s="184" t="s">
        <v>88</v>
      </c>
      <c r="AV319" s="14" t="s">
        <v>88</v>
      </c>
      <c r="AW319" s="14" t="s">
        <v>34</v>
      </c>
      <c r="AX319" s="14" t="s">
        <v>78</v>
      </c>
      <c r="AY319" s="184" t="s">
        <v>153</v>
      </c>
    </row>
    <row r="320" spans="1:51" s="14" customFormat="1" ht="10.199999999999999">
      <c r="B320" s="183"/>
      <c r="D320" s="176" t="s">
        <v>161</v>
      </c>
      <c r="E320" s="184" t="s">
        <v>1</v>
      </c>
      <c r="F320" s="185" t="s">
        <v>1061</v>
      </c>
      <c r="H320" s="186">
        <v>0.11899999999999999</v>
      </c>
      <c r="I320" s="187"/>
      <c r="L320" s="183"/>
      <c r="M320" s="188"/>
      <c r="N320" s="189"/>
      <c r="O320" s="189"/>
      <c r="P320" s="189"/>
      <c r="Q320" s="189"/>
      <c r="R320" s="189"/>
      <c r="S320" s="189"/>
      <c r="T320" s="190"/>
      <c r="AT320" s="184" t="s">
        <v>161</v>
      </c>
      <c r="AU320" s="184" t="s">
        <v>88</v>
      </c>
      <c r="AV320" s="14" t="s">
        <v>88</v>
      </c>
      <c r="AW320" s="14" t="s">
        <v>34</v>
      </c>
      <c r="AX320" s="14" t="s">
        <v>78</v>
      </c>
      <c r="AY320" s="184" t="s">
        <v>153</v>
      </c>
    </row>
    <row r="321" spans="1:65" s="14" customFormat="1" ht="10.199999999999999">
      <c r="B321" s="183"/>
      <c r="D321" s="176" t="s">
        <v>161</v>
      </c>
      <c r="E321" s="184" t="s">
        <v>1</v>
      </c>
      <c r="F321" s="185" t="s">
        <v>1067</v>
      </c>
      <c r="H321" s="186">
        <v>1.032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161</v>
      </c>
      <c r="AU321" s="184" t="s">
        <v>88</v>
      </c>
      <c r="AV321" s="14" t="s">
        <v>88</v>
      </c>
      <c r="AW321" s="14" t="s">
        <v>34</v>
      </c>
      <c r="AX321" s="14" t="s">
        <v>78</v>
      </c>
      <c r="AY321" s="184" t="s">
        <v>153</v>
      </c>
    </row>
    <row r="322" spans="1:65" s="14" customFormat="1" ht="10.199999999999999">
      <c r="B322" s="183"/>
      <c r="D322" s="176" t="s">
        <v>161</v>
      </c>
      <c r="E322" s="184" t="s">
        <v>1</v>
      </c>
      <c r="F322" s="185" t="s">
        <v>1063</v>
      </c>
      <c r="H322" s="186">
        <v>0.13300000000000001</v>
      </c>
      <c r="I322" s="187"/>
      <c r="L322" s="183"/>
      <c r="M322" s="188"/>
      <c r="N322" s="189"/>
      <c r="O322" s="189"/>
      <c r="P322" s="189"/>
      <c r="Q322" s="189"/>
      <c r="R322" s="189"/>
      <c r="S322" s="189"/>
      <c r="T322" s="190"/>
      <c r="AT322" s="184" t="s">
        <v>161</v>
      </c>
      <c r="AU322" s="184" t="s">
        <v>88</v>
      </c>
      <c r="AV322" s="14" t="s">
        <v>88</v>
      </c>
      <c r="AW322" s="14" t="s">
        <v>34</v>
      </c>
      <c r="AX322" s="14" t="s">
        <v>78</v>
      </c>
      <c r="AY322" s="184" t="s">
        <v>153</v>
      </c>
    </row>
    <row r="323" spans="1:65" s="16" customFormat="1" ht="10.199999999999999">
      <c r="B323" s="202"/>
      <c r="D323" s="176" t="s">
        <v>161</v>
      </c>
      <c r="E323" s="203" t="s">
        <v>1</v>
      </c>
      <c r="F323" s="204" t="s">
        <v>321</v>
      </c>
      <c r="H323" s="205">
        <v>6.633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161</v>
      </c>
      <c r="AU323" s="203" t="s">
        <v>88</v>
      </c>
      <c r="AV323" s="16" t="s">
        <v>169</v>
      </c>
      <c r="AW323" s="16" t="s">
        <v>34</v>
      </c>
      <c r="AX323" s="16" t="s">
        <v>78</v>
      </c>
      <c r="AY323" s="203" t="s">
        <v>153</v>
      </c>
    </row>
    <row r="324" spans="1:65" s="15" customFormat="1" ht="10.199999999999999">
      <c r="B324" s="191"/>
      <c r="D324" s="176" t="s">
        <v>161</v>
      </c>
      <c r="E324" s="192" t="s">
        <v>1</v>
      </c>
      <c r="F324" s="193" t="s">
        <v>165</v>
      </c>
      <c r="H324" s="194">
        <v>13.246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161</v>
      </c>
      <c r="AU324" s="192" t="s">
        <v>88</v>
      </c>
      <c r="AV324" s="15" t="s">
        <v>159</v>
      </c>
      <c r="AW324" s="15" t="s">
        <v>34</v>
      </c>
      <c r="AX324" s="15" t="s">
        <v>86</v>
      </c>
      <c r="AY324" s="192" t="s">
        <v>153</v>
      </c>
    </row>
    <row r="325" spans="1:65" s="2" customFormat="1" ht="36" customHeight="1">
      <c r="A325" s="33"/>
      <c r="B325" s="161"/>
      <c r="C325" s="162" t="s">
        <v>279</v>
      </c>
      <c r="D325" s="162" t="s">
        <v>155</v>
      </c>
      <c r="E325" s="163" t="s">
        <v>1068</v>
      </c>
      <c r="F325" s="164" t="s">
        <v>1069</v>
      </c>
      <c r="G325" s="165" t="s">
        <v>189</v>
      </c>
      <c r="H325" s="166">
        <v>2.8660000000000001</v>
      </c>
      <c r="I325" s="167"/>
      <c r="J325" s="168">
        <f>ROUND(I325*H325,2)</f>
        <v>0</v>
      </c>
      <c r="K325" s="164" t="s">
        <v>1</v>
      </c>
      <c r="L325" s="34"/>
      <c r="M325" s="169" t="s">
        <v>1</v>
      </c>
      <c r="N325" s="170" t="s">
        <v>43</v>
      </c>
      <c r="O325" s="59"/>
      <c r="P325" s="171">
        <f>O325*H325</f>
        <v>0</v>
      </c>
      <c r="Q325" s="171">
        <v>0</v>
      </c>
      <c r="R325" s="171">
        <f>Q325*H325</f>
        <v>0</v>
      </c>
      <c r="S325" s="171">
        <v>0</v>
      </c>
      <c r="T325" s="172">
        <f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159</v>
      </c>
      <c r="AT325" s="173" t="s">
        <v>155</v>
      </c>
      <c r="AU325" s="173" t="s">
        <v>88</v>
      </c>
      <c r="AY325" s="18" t="s">
        <v>153</v>
      </c>
      <c r="BE325" s="174">
        <f>IF(N325="základní",J325,0)</f>
        <v>0</v>
      </c>
      <c r="BF325" s="174">
        <f>IF(N325="snížená",J325,0)</f>
        <v>0</v>
      </c>
      <c r="BG325" s="174">
        <f>IF(N325="zákl. přenesená",J325,0)</f>
        <v>0</v>
      </c>
      <c r="BH325" s="174">
        <f>IF(N325="sníž. přenesená",J325,0)</f>
        <v>0</v>
      </c>
      <c r="BI325" s="174">
        <f>IF(N325="nulová",J325,0)</f>
        <v>0</v>
      </c>
      <c r="BJ325" s="18" t="s">
        <v>86</v>
      </c>
      <c r="BK325" s="174">
        <f>ROUND(I325*H325,2)</f>
        <v>0</v>
      </c>
      <c r="BL325" s="18" t="s">
        <v>159</v>
      </c>
      <c r="BM325" s="173" t="s">
        <v>1070</v>
      </c>
    </row>
    <row r="326" spans="1:65" s="2" customFormat="1" ht="16.5" customHeight="1">
      <c r="A326" s="33"/>
      <c r="B326" s="161"/>
      <c r="C326" s="211" t="s">
        <v>284</v>
      </c>
      <c r="D326" s="211" t="s">
        <v>707</v>
      </c>
      <c r="E326" s="212" t="s">
        <v>1071</v>
      </c>
      <c r="F326" s="213" t="s">
        <v>1072</v>
      </c>
      <c r="G326" s="214" t="s">
        <v>189</v>
      </c>
      <c r="H326" s="215">
        <v>2.8660000000000001</v>
      </c>
      <c r="I326" s="216"/>
      <c r="J326" s="217">
        <f>ROUND(I326*H326,2)</f>
        <v>0</v>
      </c>
      <c r="K326" s="213" t="s">
        <v>1</v>
      </c>
      <c r="L326" s="218"/>
      <c r="M326" s="219" t="s">
        <v>1</v>
      </c>
      <c r="N326" s="220" t="s">
        <v>43</v>
      </c>
      <c r="O326" s="59"/>
      <c r="P326" s="171">
        <f>O326*H326</f>
        <v>0</v>
      </c>
      <c r="Q326" s="171">
        <v>0</v>
      </c>
      <c r="R326" s="171">
        <f>Q326*H326</f>
        <v>0</v>
      </c>
      <c r="S326" s="171">
        <v>0</v>
      </c>
      <c r="T326" s="172">
        <f>S326*H326</f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195</v>
      </c>
      <c r="AT326" s="173" t="s">
        <v>707</v>
      </c>
      <c r="AU326" s="173" t="s">
        <v>88</v>
      </c>
      <c r="AY326" s="18" t="s">
        <v>153</v>
      </c>
      <c r="BE326" s="174">
        <f>IF(N326="základní",J326,0)</f>
        <v>0</v>
      </c>
      <c r="BF326" s="174">
        <f>IF(N326="snížená",J326,0)</f>
        <v>0</v>
      </c>
      <c r="BG326" s="174">
        <f>IF(N326="zákl. přenesená",J326,0)</f>
        <v>0</v>
      </c>
      <c r="BH326" s="174">
        <f>IF(N326="sníž. přenesená",J326,0)</f>
        <v>0</v>
      </c>
      <c r="BI326" s="174">
        <f>IF(N326="nulová",J326,0)</f>
        <v>0</v>
      </c>
      <c r="BJ326" s="18" t="s">
        <v>86</v>
      </c>
      <c r="BK326" s="174">
        <f>ROUND(I326*H326,2)</f>
        <v>0</v>
      </c>
      <c r="BL326" s="18" t="s">
        <v>159</v>
      </c>
      <c r="BM326" s="173" t="s">
        <v>1073</v>
      </c>
    </row>
    <row r="327" spans="1:65" s="2" customFormat="1" ht="19.2">
      <c r="A327" s="33"/>
      <c r="B327" s="34"/>
      <c r="C327" s="33"/>
      <c r="D327" s="176" t="s">
        <v>711</v>
      </c>
      <c r="E327" s="33"/>
      <c r="F327" s="221" t="s">
        <v>877</v>
      </c>
      <c r="G327" s="33"/>
      <c r="H327" s="33"/>
      <c r="I327" s="97"/>
      <c r="J327" s="33"/>
      <c r="K327" s="33"/>
      <c r="L327" s="34"/>
      <c r="M327" s="222"/>
      <c r="N327" s="223"/>
      <c r="O327" s="59"/>
      <c r="P327" s="59"/>
      <c r="Q327" s="59"/>
      <c r="R327" s="59"/>
      <c r="S327" s="59"/>
      <c r="T327" s="60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T327" s="18" t="s">
        <v>711</v>
      </c>
      <c r="AU327" s="18" t="s">
        <v>88</v>
      </c>
    </row>
    <row r="328" spans="1:65" s="13" customFormat="1" ht="10.199999999999999">
      <c r="B328" s="175"/>
      <c r="D328" s="176" t="s">
        <v>161</v>
      </c>
      <c r="E328" s="177" t="s">
        <v>1</v>
      </c>
      <c r="F328" s="178" t="s">
        <v>1056</v>
      </c>
      <c r="H328" s="177" t="s">
        <v>1</v>
      </c>
      <c r="I328" s="179"/>
      <c r="L328" s="175"/>
      <c r="M328" s="180"/>
      <c r="N328" s="181"/>
      <c r="O328" s="181"/>
      <c r="P328" s="181"/>
      <c r="Q328" s="181"/>
      <c r="R328" s="181"/>
      <c r="S328" s="181"/>
      <c r="T328" s="182"/>
      <c r="AT328" s="177" t="s">
        <v>161</v>
      </c>
      <c r="AU328" s="177" t="s">
        <v>88</v>
      </c>
      <c r="AV328" s="13" t="s">
        <v>86</v>
      </c>
      <c r="AW328" s="13" t="s">
        <v>34</v>
      </c>
      <c r="AX328" s="13" t="s">
        <v>78</v>
      </c>
      <c r="AY328" s="177" t="s">
        <v>153</v>
      </c>
    </row>
    <row r="329" spans="1:65" s="14" customFormat="1" ht="10.199999999999999">
      <c r="B329" s="183"/>
      <c r="D329" s="176" t="s">
        <v>161</v>
      </c>
      <c r="E329" s="184" t="s">
        <v>1</v>
      </c>
      <c r="F329" s="185" t="s">
        <v>1074</v>
      </c>
      <c r="H329" s="186">
        <v>1.246</v>
      </c>
      <c r="I329" s="187"/>
      <c r="L329" s="183"/>
      <c r="M329" s="188"/>
      <c r="N329" s="189"/>
      <c r="O329" s="189"/>
      <c r="P329" s="189"/>
      <c r="Q329" s="189"/>
      <c r="R329" s="189"/>
      <c r="S329" s="189"/>
      <c r="T329" s="190"/>
      <c r="AT329" s="184" t="s">
        <v>161</v>
      </c>
      <c r="AU329" s="184" t="s">
        <v>88</v>
      </c>
      <c r="AV329" s="14" t="s">
        <v>88</v>
      </c>
      <c r="AW329" s="14" t="s">
        <v>34</v>
      </c>
      <c r="AX329" s="14" t="s">
        <v>78</v>
      </c>
      <c r="AY329" s="184" t="s">
        <v>153</v>
      </c>
    </row>
    <row r="330" spans="1:65" s="14" customFormat="1" ht="10.199999999999999">
      <c r="B330" s="183"/>
      <c r="D330" s="176" t="s">
        <v>161</v>
      </c>
      <c r="E330" s="184" t="s">
        <v>1</v>
      </c>
      <c r="F330" s="185" t="s">
        <v>1075</v>
      </c>
      <c r="H330" s="186">
        <v>0.125</v>
      </c>
      <c r="I330" s="187"/>
      <c r="L330" s="183"/>
      <c r="M330" s="188"/>
      <c r="N330" s="189"/>
      <c r="O330" s="189"/>
      <c r="P330" s="189"/>
      <c r="Q330" s="189"/>
      <c r="R330" s="189"/>
      <c r="S330" s="189"/>
      <c r="T330" s="190"/>
      <c r="AT330" s="184" t="s">
        <v>161</v>
      </c>
      <c r="AU330" s="184" t="s">
        <v>88</v>
      </c>
      <c r="AV330" s="14" t="s">
        <v>88</v>
      </c>
      <c r="AW330" s="14" t="s">
        <v>34</v>
      </c>
      <c r="AX330" s="14" t="s">
        <v>78</v>
      </c>
      <c r="AY330" s="184" t="s">
        <v>153</v>
      </c>
    </row>
    <row r="331" spans="1:65" s="14" customFormat="1" ht="10.199999999999999">
      <c r="B331" s="183"/>
      <c r="D331" s="176" t="s">
        <v>161</v>
      </c>
      <c r="E331" s="184" t="s">
        <v>1</v>
      </c>
      <c r="F331" s="185" t="s">
        <v>1076</v>
      </c>
      <c r="H331" s="186">
        <v>6.2E-2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161</v>
      </c>
      <c r="AU331" s="184" t="s">
        <v>88</v>
      </c>
      <c r="AV331" s="14" t="s">
        <v>88</v>
      </c>
      <c r="AW331" s="14" t="s">
        <v>34</v>
      </c>
      <c r="AX331" s="14" t="s">
        <v>78</v>
      </c>
      <c r="AY331" s="184" t="s">
        <v>153</v>
      </c>
    </row>
    <row r="332" spans="1:65" s="16" customFormat="1" ht="10.199999999999999">
      <c r="B332" s="202"/>
      <c r="D332" s="176" t="s">
        <v>161</v>
      </c>
      <c r="E332" s="203" t="s">
        <v>1</v>
      </c>
      <c r="F332" s="204" t="s">
        <v>321</v>
      </c>
      <c r="H332" s="205">
        <v>1.4330000000000001</v>
      </c>
      <c r="I332" s="206"/>
      <c r="L332" s="202"/>
      <c r="M332" s="207"/>
      <c r="N332" s="208"/>
      <c r="O332" s="208"/>
      <c r="P332" s="208"/>
      <c r="Q332" s="208"/>
      <c r="R332" s="208"/>
      <c r="S332" s="208"/>
      <c r="T332" s="209"/>
      <c r="AT332" s="203" t="s">
        <v>161</v>
      </c>
      <c r="AU332" s="203" t="s">
        <v>88</v>
      </c>
      <c r="AV332" s="16" t="s">
        <v>169</v>
      </c>
      <c r="AW332" s="16" t="s">
        <v>34</v>
      </c>
      <c r="AX332" s="16" t="s">
        <v>78</v>
      </c>
      <c r="AY332" s="203" t="s">
        <v>153</v>
      </c>
    </row>
    <row r="333" spans="1:65" s="13" customFormat="1" ht="10.199999999999999">
      <c r="B333" s="175"/>
      <c r="D333" s="176" t="s">
        <v>161</v>
      </c>
      <c r="E333" s="177" t="s">
        <v>1</v>
      </c>
      <c r="F333" s="178" t="s">
        <v>1064</v>
      </c>
      <c r="H333" s="177" t="s">
        <v>1</v>
      </c>
      <c r="I333" s="179"/>
      <c r="L333" s="175"/>
      <c r="M333" s="180"/>
      <c r="N333" s="181"/>
      <c r="O333" s="181"/>
      <c r="P333" s="181"/>
      <c r="Q333" s="181"/>
      <c r="R333" s="181"/>
      <c r="S333" s="181"/>
      <c r="T333" s="182"/>
      <c r="AT333" s="177" t="s">
        <v>161</v>
      </c>
      <c r="AU333" s="177" t="s">
        <v>88</v>
      </c>
      <c r="AV333" s="13" t="s">
        <v>86</v>
      </c>
      <c r="AW333" s="13" t="s">
        <v>34</v>
      </c>
      <c r="AX333" s="13" t="s">
        <v>78</v>
      </c>
      <c r="AY333" s="177" t="s">
        <v>153</v>
      </c>
    </row>
    <row r="334" spans="1:65" s="14" customFormat="1" ht="10.199999999999999">
      <c r="B334" s="183"/>
      <c r="D334" s="176" t="s">
        <v>161</v>
      </c>
      <c r="E334" s="184" t="s">
        <v>1</v>
      </c>
      <c r="F334" s="185" t="s">
        <v>1074</v>
      </c>
      <c r="H334" s="186">
        <v>1.246</v>
      </c>
      <c r="I334" s="187"/>
      <c r="L334" s="183"/>
      <c r="M334" s="188"/>
      <c r="N334" s="189"/>
      <c r="O334" s="189"/>
      <c r="P334" s="189"/>
      <c r="Q334" s="189"/>
      <c r="R334" s="189"/>
      <c r="S334" s="189"/>
      <c r="T334" s="190"/>
      <c r="AT334" s="184" t="s">
        <v>161</v>
      </c>
      <c r="AU334" s="184" t="s">
        <v>88</v>
      </c>
      <c r="AV334" s="14" t="s">
        <v>88</v>
      </c>
      <c r="AW334" s="14" t="s">
        <v>34</v>
      </c>
      <c r="AX334" s="14" t="s">
        <v>78</v>
      </c>
      <c r="AY334" s="184" t="s">
        <v>153</v>
      </c>
    </row>
    <row r="335" spans="1:65" s="14" customFormat="1" ht="10.199999999999999">
      <c r="B335" s="183"/>
      <c r="D335" s="176" t="s">
        <v>161</v>
      </c>
      <c r="E335" s="184" t="s">
        <v>1</v>
      </c>
      <c r="F335" s="185" t="s">
        <v>1075</v>
      </c>
      <c r="H335" s="186">
        <v>0.125</v>
      </c>
      <c r="I335" s="187"/>
      <c r="L335" s="183"/>
      <c r="M335" s="188"/>
      <c r="N335" s="189"/>
      <c r="O335" s="189"/>
      <c r="P335" s="189"/>
      <c r="Q335" s="189"/>
      <c r="R335" s="189"/>
      <c r="S335" s="189"/>
      <c r="T335" s="190"/>
      <c r="AT335" s="184" t="s">
        <v>161</v>
      </c>
      <c r="AU335" s="184" t="s">
        <v>88</v>
      </c>
      <c r="AV335" s="14" t="s">
        <v>88</v>
      </c>
      <c r="AW335" s="14" t="s">
        <v>34</v>
      </c>
      <c r="AX335" s="14" t="s">
        <v>78</v>
      </c>
      <c r="AY335" s="184" t="s">
        <v>153</v>
      </c>
    </row>
    <row r="336" spans="1:65" s="14" customFormat="1" ht="10.199999999999999">
      <c r="B336" s="183"/>
      <c r="D336" s="176" t="s">
        <v>161</v>
      </c>
      <c r="E336" s="184" t="s">
        <v>1</v>
      </c>
      <c r="F336" s="185" t="s">
        <v>1076</v>
      </c>
      <c r="H336" s="186">
        <v>6.2E-2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161</v>
      </c>
      <c r="AU336" s="184" t="s">
        <v>88</v>
      </c>
      <c r="AV336" s="14" t="s">
        <v>88</v>
      </c>
      <c r="AW336" s="14" t="s">
        <v>34</v>
      </c>
      <c r="AX336" s="14" t="s">
        <v>78</v>
      </c>
      <c r="AY336" s="184" t="s">
        <v>153</v>
      </c>
    </row>
    <row r="337" spans="1:65" s="16" customFormat="1" ht="10.199999999999999">
      <c r="B337" s="202"/>
      <c r="D337" s="176" t="s">
        <v>161</v>
      </c>
      <c r="E337" s="203" t="s">
        <v>1</v>
      </c>
      <c r="F337" s="204" t="s">
        <v>321</v>
      </c>
      <c r="H337" s="205">
        <v>1.4330000000000001</v>
      </c>
      <c r="I337" s="206"/>
      <c r="L337" s="202"/>
      <c r="M337" s="207"/>
      <c r="N337" s="208"/>
      <c r="O337" s="208"/>
      <c r="P337" s="208"/>
      <c r="Q337" s="208"/>
      <c r="R337" s="208"/>
      <c r="S337" s="208"/>
      <c r="T337" s="209"/>
      <c r="AT337" s="203" t="s">
        <v>161</v>
      </c>
      <c r="AU337" s="203" t="s">
        <v>88</v>
      </c>
      <c r="AV337" s="16" t="s">
        <v>169</v>
      </c>
      <c r="AW337" s="16" t="s">
        <v>34</v>
      </c>
      <c r="AX337" s="16" t="s">
        <v>78</v>
      </c>
      <c r="AY337" s="203" t="s">
        <v>153</v>
      </c>
    </row>
    <row r="338" spans="1:65" s="15" customFormat="1" ht="10.199999999999999">
      <c r="B338" s="191"/>
      <c r="D338" s="176" t="s">
        <v>161</v>
      </c>
      <c r="E338" s="192" t="s">
        <v>1</v>
      </c>
      <c r="F338" s="193" t="s">
        <v>165</v>
      </c>
      <c r="H338" s="194">
        <v>2.8660000000000001</v>
      </c>
      <c r="I338" s="195"/>
      <c r="L338" s="191"/>
      <c r="M338" s="196"/>
      <c r="N338" s="197"/>
      <c r="O338" s="197"/>
      <c r="P338" s="197"/>
      <c r="Q338" s="197"/>
      <c r="R338" s="197"/>
      <c r="S338" s="197"/>
      <c r="T338" s="198"/>
      <c r="AT338" s="192" t="s">
        <v>161</v>
      </c>
      <c r="AU338" s="192" t="s">
        <v>88</v>
      </c>
      <c r="AV338" s="15" t="s">
        <v>159</v>
      </c>
      <c r="AW338" s="15" t="s">
        <v>34</v>
      </c>
      <c r="AX338" s="15" t="s">
        <v>86</v>
      </c>
      <c r="AY338" s="192" t="s">
        <v>153</v>
      </c>
    </row>
    <row r="339" spans="1:65" s="12" customFormat="1" ht="22.8" customHeight="1">
      <c r="B339" s="148"/>
      <c r="D339" s="149" t="s">
        <v>77</v>
      </c>
      <c r="E339" s="159" t="s">
        <v>182</v>
      </c>
      <c r="F339" s="159" t="s">
        <v>349</v>
      </c>
      <c r="I339" s="151"/>
      <c r="J339" s="160">
        <f>BK339</f>
        <v>0</v>
      </c>
      <c r="L339" s="148"/>
      <c r="M339" s="153"/>
      <c r="N339" s="154"/>
      <c r="O339" s="154"/>
      <c r="P339" s="155">
        <f>SUM(P340:P646)</f>
        <v>0</v>
      </c>
      <c r="Q339" s="154"/>
      <c r="R339" s="155">
        <f>SUM(R340:R646)</f>
        <v>199.41791483</v>
      </c>
      <c r="S339" s="154"/>
      <c r="T339" s="156">
        <f>SUM(T340:T646)</f>
        <v>0</v>
      </c>
      <c r="AR339" s="149" t="s">
        <v>86</v>
      </c>
      <c r="AT339" s="157" t="s">
        <v>77</v>
      </c>
      <c r="AU339" s="157" t="s">
        <v>86</v>
      </c>
      <c r="AY339" s="149" t="s">
        <v>153</v>
      </c>
      <c r="BK339" s="158">
        <f>SUM(BK340:BK646)</f>
        <v>0</v>
      </c>
    </row>
    <row r="340" spans="1:65" s="2" customFormat="1" ht="48" customHeight="1">
      <c r="A340" s="33"/>
      <c r="B340" s="161"/>
      <c r="C340" s="162" t="s">
        <v>290</v>
      </c>
      <c r="D340" s="162" t="s">
        <v>155</v>
      </c>
      <c r="E340" s="163" t="s">
        <v>1077</v>
      </c>
      <c r="F340" s="164" t="s">
        <v>1078</v>
      </c>
      <c r="G340" s="165" t="s">
        <v>235</v>
      </c>
      <c r="H340" s="166">
        <v>225.4</v>
      </c>
      <c r="I340" s="167"/>
      <c r="J340" s="168">
        <f>ROUND(I340*H340,2)</f>
        <v>0</v>
      </c>
      <c r="K340" s="164" t="s">
        <v>254</v>
      </c>
      <c r="L340" s="34"/>
      <c r="M340" s="169" t="s">
        <v>1</v>
      </c>
      <c r="N340" s="170" t="s">
        <v>43</v>
      </c>
      <c r="O340" s="59"/>
      <c r="P340" s="171">
        <f>O340*H340</f>
        <v>0</v>
      </c>
      <c r="Q340" s="171">
        <v>1.7000000000000001E-2</v>
      </c>
      <c r="R340" s="171">
        <f>Q340*H340</f>
        <v>3.8318000000000003</v>
      </c>
      <c r="S340" s="171">
        <v>0</v>
      </c>
      <c r="T340" s="172">
        <f>S340*H340</f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159</v>
      </c>
      <c r="AT340" s="173" t="s">
        <v>155</v>
      </c>
      <c r="AU340" s="173" t="s">
        <v>88</v>
      </c>
      <c r="AY340" s="18" t="s">
        <v>153</v>
      </c>
      <c r="BE340" s="174">
        <f>IF(N340="základní",J340,0)</f>
        <v>0</v>
      </c>
      <c r="BF340" s="174">
        <f>IF(N340="snížená",J340,0)</f>
        <v>0</v>
      </c>
      <c r="BG340" s="174">
        <f>IF(N340="zákl. přenesená",J340,0)</f>
        <v>0</v>
      </c>
      <c r="BH340" s="174">
        <f>IF(N340="sníž. přenesená",J340,0)</f>
        <v>0</v>
      </c>
      <c r="BI340" s="174">
        <f>IF(N340="nulová",J340,0)</f>
        <v>0</v>
      </c>
      <c r="BJ340" s="18" t="s">
        <v>86</v>
      </c>
      <c r="BK340" s="174">
        <f>ROUND(I340*H340,2)</f>
        <v>0</v>
      </c>
      <c r="BL340" s="18" t="s">
        <v>159</v>
      </c>
      <c r="BM340" s="173" t="s">
        <v>1079</v>
      </c>
    </row>
    <row r="341" spans="1:65" s="13" customFormat="1" ht="10.199999999999999">
      <c r="B341" s="175"/>
      <c r="D341" s="176" t="s">
        <v>161</v>
      </c>
      <c r="E341" s="177" t="s">
        <v>1</v>
      </c>
      <c r="F341" s="178" t="s">
        <v>1080</v>
      </c>
      <c r="H341" s="177" t="s">
        <v>1</v>
      </c>
      <c r="I341" s="179"/>
      <c r="L341" s="175"/>
      <c r="M341" s="180"/>
      <c r="N341" s="181"/>
      <c r="O341" s="181"/>
      <c r="P341" s="181"/>
      <c r="Q341" s="181"/>
      <c r="R341" s="181"/>
      <c r="S341" s="181"/>
      <c r="T341" s="182"/>
      <c r="AT341" s="177" t="s">
        <v>161</v>
      </c>
      <c r="AU341" s="177" t="s">
        <v>88</v>
      </c>
      <c r="AV341" s="13" t="s">
        <v>86</v>
      </c>
      <c r="AW341" s="13" t="s">
        <v>34</v>
      </c>
      <c r="AX341" s="13" t="s">
        <v>78</v>
      </c>
      <c r="AY341" s="177" t="s">
        <v>153</v>
      </c>
    </row>
    <row r="342" spans="1:65" s="14" customFormat="1" ht="10.199999999999999">
      <c r="B342" s="183"/>
      <c r="D342" s="176" t="s">
        <v>161</v>
      </c>
      <c r="E342" s="184" t="s">
        <v>1</v>
      </c>
      <c r="F342" s="185" t="s">
        <v>1081</v>
      </c>
      <c r="H342" s="186">
        <v>103.45</v>
      </c>
      <c r="I342" s="187"/>
      <c r="L342" s="183"/>
      <c r="M342" s="188"/>
      <c r="N342" s="189"/>
      <c r="O342" s="189"/>
      <c r="P342" s="189"/>
      <c r="Q342" s="189"/>
      <c r="R342" s="189"/>
      <c r="S342" s="189"/>
      <c r="T342" s="190"/>
      <c r="AT342" s="184" t="s">
        <v>161</v>
      </c>
      <c r="AU342" s="184" t="s">
        <v>88</v>
      </c>
      <c r="AV342" s="14" t="s">
        <v>88</v>
      </c>
      <c r="AW342" s="14" t="s">
        <v>34</v>
      </c>
      <c r="AX342" s="14" t="s">
        <v>78</v>
      </c>
      <c r="AY342" s="184" t="s">
        <v>153</v>
      </c>
    </row>
    <row r="343" spans="1:65" s="13" customFormat="1" ht="10.199999999999999">
      <c r="B343" s="175"/>
      <c r="D343" s="176" t="s">
        <v>161</v>
      </c>
      <c r="E343" s="177" t="s">
        <v>1</v>
      </c>
      <c r="F343" s="178" t="s">
        <v>1082</v>
      </c>
      <c r="H343" s="177" t="s">
        <v>1</v>
      </c>
      <c r="I343" s="179"/>
      <c r="L343" s="175"/>
      <c r="M343" s="180"/>
      <c r="N343" s="181"/>
      <c r="O343" s="181"/>
      <c r="P343" s="181"/>
      <c r="Q343" s="181"/>
      <c r="R343" s="181"/>
      <c r="S343" s="181"/>
      <c r="T343" s="182"/>
      <c r="AT343" s="177" t="s">
        <v>161</v>
      </c>
      <c r="AU343" s="177" t="s">
        <v>88</v>
      </c>
      <c r="AV343" s="13" t="s">
        <v>86</v>
      </c>
      <c r="AW343" s="13" t="s">
        <v>34</v>
      </c>
      <c r="AX343" s="13" t="s">
        <v>78</v>
      </c>
      <c r="AY343" s="177" t="s">
        <v>153</v>
      </c>
    </row>
    <row r="344" spans="1:65" s="16" customFormat="1" ht="10.199999999999999">
      <c r="B344" s="202"/>
      <c r="D344" s="176" t="s">
        <v>161</v>
      </c>
      <c r="E344" s="203" t="s">
        <v>1</v>
      </c>
      <c r="F344" s="204" t="s">
        <v>321</v>
      </c>
      <c r="H344" s="205">
        <v>103.45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161</v>
      </c>
      <c r="AU344" s="203" t="s">
        <v>88</v>
      </c>
      <c r="AV344" s="16" t="s">
        <v>169</v>
      </c>
      <c r="AW344" s="16" t="s">
        <v>34</v>
      </c>
      <c r="AX344" s="16" t="s">
        <v>78</v>
      </c>
      <c r="AY344" s="203" t="s">
        <v>153</v>
      </c>
    </row>
    <row r="345" spans="1:65" s="13" customFormat="1" ht="10.199999999999999">
      <c r="B345" s="175"/>
      <c r="D345" s="176" t="s">
        <v>161</v>
      </c>
      <c r="E345" s="177" t="s">
        <v>1</v>
      </c>
      <c r="F345" s="178" t="s">
        <v>1083</v>
      </c>
      <c r="H345" s="177" t="s">
        <v>1</v>
      </c>
      <c r="I345" s="179"/>
      <c r="L345" s="175"/>
      <c r="M345" s="180"/>
      <c r="N345" s="181"/>
      <c r="O345" s="181"/>
      <c r="P345" s="181"/>
      <c r="Q345" s="181"/>
      <c r="R345" s="181"/>
      <c r="S345" s="181"/>
      <c r="T345" s="182"/>
      <c r="AT345" s="177" t="s">
        <v>161</v>
      </c>
      <c r="AU345" s="177" t="s">
        <v>88</v>
      </c>
      <c r="AV345" s="13" t="s">
        <v>86</v>
      </c>
      <c r="AW345" s="13" t="s">
        <v>34</v>
      </c>
      <c r="AX345" s="13" t="s">
        <v>78</v>
      </c>
      <c r="AY345" s="177" t="s">
        <v>153</v>
      </c>
    </row>
    <row r="346" spans="1:65" s="14" customFormat="1" ht="10.199999999999999">
      <c r="B346" s="183"/>
      <c r="D346" s="176" t="s">
        <v>161</v>
      </c>
      <c r="E346" s="184" t="s">
        <v>1</v>
      </c>
      <c r="F346" s="185" t="s">
        <v>1084</v>
      </c>
      <c r="H346" s="186">
        <v>93.24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161</v>
      </c>
      <c r="AU346" s="184" t="s">
        <v>88</v>
      </c>
      <c r="AV346" s="14" t="s">
        <v>88</v>
      </c>
      <c r="AW346" s="14" t="s">
        <v>34</v>
      </c>
      <c r="AX346" s="14" t="s">
        <v>78</v>
      </c>
      <c r="AY346" s="184" t="s">
        <v>153</v>
      </c>
    </row>
    <row r="347" spans="1:65" s="16" customFormat="1" ht="10.199999999999999">
      <c r="B347" s="202"/>
      <c r="D347" s="176" t="s">
        <v>161</v>
      </c>
      <c r="E347" s="203" t="s">
        <v>1</v>
      </c>
      <c r="F347" s="204" t="s">
        <v>321</v>
      </c>
      <c r="H347" s="205">
        <v>93.24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161</v>
      </c>
      <c r="AU347" s="203" t="s">
        <v>88</v>
      </c>
      <c r="AV347" s="16" t="s">
        <v>169</v>
      </c>
      <c r="AW347" s="16" t="s">
        <v>34</v>
      </c>
      <c r="AX347" s="16" t="s">
        <v>78</v>
      </c>
      <c r="AY347" s="203" t="s">
        <v>153</v>
      </c>
    </row>
    <row r="348" spans="1:65" s="13" customFormat="1" ht="10.199999999999999">
      <c r="B348" s="175"/>
      <c r="D348" s="176" t="s">
        <v>161</v>
      </c>
      <c r="E348" s="177" t="s">
        <v>1</v>
      </c>
      <c r="F348" s="178" t="s">
        <v>1085</v>
      </c>
      <c r="H348" s="177" t="s">
        <v>1</v>
      </c>
      <c r="I348" s="179"/>
      <c r="L348" s="175"/>
      <c r="M348" s="180"/>
      <c r="N348" s="181"/>
      <c r="O348" s="181"/>
      <c r="P348" s="181"/>
      <c r="Q348" s="181"/>
      <c r="R348" s="181"/>
      <c r="S348" s="181"/>
      <c r="T348" s="182"/>
      <c r="AT348" s="177" t="s">
        <v>161</v>
      </c>
      <c r="AU348" s="177" t="s">
        <v>88</v>
      </c>
      <c r="AV348" s="13" t="s">
        <v>86</v>
      </c>
      <c r="AW348" s="13" t="s">
        <v>34</v>
      </c>
      <c r="AX348" s="13" t="s">
        <v>78</v>
      </c>
      <c r="AY348" s="177" t="s">
        <v>153</v>
      </c>
    </row>
    <row r="349" spans="1:65" s="14" customFormat="1" ht="10.199999999999999">
      <c r="B349" s="183"/>
      <c r="D349" s="176" t="s">
        <v>161</v>
      </c>
      <c r="E349" s="184" t="s">
        <v>1</v>
      </c>
      <c r="F349" s="185" t="s">
        <v>1086</v>
      </c>
      <c r="H349" s="186">
        <v>28.71</v>
      </c>
      <c r="I349" s="187"/>
      <c r="L349" s="183"/>
      <c r="M349" s="188"/>
      <c r="N349" s="189"/>
      <c r="O349" s="189"/>
      <c r="P349" s="189"/>
      <c r="Q349" s="189"/>
      <c r="R349" s="189"/>
      <c r="S349" s="189"/>
      <c r="T349" s="190"/>
      <c r="AT349" s="184" t="s">
        <v>161</v>
      </c>
      <c r="AU349" s="184" t="s">
        <v>88</v>
      </c>
      <c r="AV349" s="14" t="s">
        <v>88</v>
      </c>
      <c r="AW349" s="14" t="s">
        <v>34</v>
      </c>
      <c r="AX349" s="14" t="s">
        <v>78</v>
      </c>
      <c r="AY349" s="184" t="s">
        <v>153</v>
      </c>
    </row>
    <row r="350" spans="1:65" s="16" customFormat="1" ht="10.199999999999999">
      <c r="B350" s="202"/>
      <c r="D350" s="176" t="s">
        <v>161</v>
      </c>
      <c r="E350" s="203" t="s">
        <v>1</v>
      </c>
      <c r="F350" s="204" t="s">
        <v>321</v>
      </c>
      <c r="H350" s="205">
        <v>28.71</v>
      </c>
      <c r="I350" s="206"/>
      <c r="L350" s="202"/>
      <c r="M350" s="207"/>
      <c r="N350" s="208"/>
      <c r="O350" s="208"/>
      <c r="P350" s="208"/>
      <c r="Q350" s="208"/>
      <c r="R350" s="208"/>
      <c r="S350" s="208"/>
      <c r="T350" s="209"/>
      <c r="AT350" s="203" t="s">
        <v>161</v>
      </c>
      <c r="AU350" s="203" t="s">
        <v>88</v>
      </c>
      <c r="AV350" s="16" t="s">
        <v>169</v>
      </c>
      <c r="AW350" s="16" t="s">
        <v>34</v>
      </c>
      <c r="AX350" s="16" t="s">
        <v>78</v>
      </c>
      <c r="AY350" s="203" t="s">
        <v>153</v>
      </c>
    </row>
    <row r="351" spans="1:65" s="15" customFormat="1" ht="10.199999999999999">
      <c r="B351" s="191"/>
      <c r="D351" s="176" t="s">
        <v>161</v>
      </c>
      <c r="E351" s="192" t="s">
        <v>1</v>
      </c>
      <c r="F351" s="193" t="s">
        <v>165</v>
      </c>
      <c r="H351" s="194">
        <v>225.4</v>
      </c>
      <c r="I351" s="195"/>
      <c r="L351" s="191"/>
      <c r="M351" s="196"/>
      <c r="N351" s="197"/>
      <c r="O351" s="197"/>
      <c r="P351" s="197"/>
      <c r="Q351" s="197"/>
      <c r="R351" s="197"/>
      <c r="S351" s="197"/>
      <c r="T351" s="198"/>
      <c r="AT351" s="192" t="s">
        <v>161</v>
      </c>
      <c r="AU351" s="192" t="s">
        <v>88</v>
      </c>
      <c r="AV351" s="15" t="s">
        <v>159</v>
      </c>
      <c r="AW351" s="15" t="s">
        <v>34</v>
      </c>
      <c r="AX351" s="15" t="s">
        <v>86</v>
      </c>
      <c r="AY351" s="192" t="s">
        <v>153</v>
      </c>
    </row>
    <row r="352" spans="1:65" s="2" customFormat="1" ht="24" customHeight="1">
      <c r="A352" s="33"/>
      <c r="B352" s="161"/>
      <c r="C352" s="162" t="s">
        <v>296</v>
      </c>
      <c r="D352" s="162" t="s">
        <v>155</v>
      </c>
      <c r="E352" s="163" t="s">
        <v>1087</v>
      </c>
      <c r="F352" s="164" t="s">
        <v>1088</v>
      </c>
      <c r="G352" s="165" t="s">
        <v>235</v>
      </c>
      <c r="H352" s="166">
        <v>466.13</v>
      </c>
      <c r="I352" s="167"/>
      <c r="J352" s="168">
        <f>ROUND(I352*H352,2)</f>
        <v>0</v>
      </c>
      <c r="K352" s="164" t="s">
        <v>254</v>
      </c>
      <c r="L352" s="34"/>
      <c r="M352" s="169" t="s">
        <v>1</v>
      </c>
      <c r="N352" s="170" t="s">
        <v>43</v>
      </c>
      <c r="O352" s="59"/>
      <c r="P352" s="171">
        <f>O352*H352</f>
        <v>0</v>
      </c>
      <c r="Q352" s="171">
        <v>2.5999999999999998E-4</v>
      </c>
      <c r="R352" s="171">
        <f>Q352*H352</f>
        <v>0.12119379999999999</v>
      </c>
      <c r="S352" s="171">
        <v>0</v>
      </c>
      <c r="T352" s="172">
        <f>S352*H352</f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159</v>
      </c>
      <c r="AT352" s="173" t="s">
        <v>155</v>
      </c>
      <c r="AU352" s="173" t="s">
        <v>88</v>
      </c>
      <c r="AY352" s="18" t="s">
        <v>153</v>
      </c>
      <c r="BE352" s="174">
        <f>IF(N352="základní",J352,0)</f>
        <v>0</v>
      </c>
      <c r="BF352" s="174">
        <f>IF(N352="snížená",J352,0)</f>
        <v>0</v>
      </c>
      <c r="BG352" s="174">
        <f>IF(N352="zákl. přenesená",J352,0)</f>
        <v>0</v>
      </c>
      <c r="BH352" s="174">
        <f>IF(N352="sníž. přenesená",J352,0)</f>
        <v>0</v>
      </c>
      <c r="BI352" s="174">
        <f>IF(N352="nulová",J352,0)</f>
        <v>0</v>
      </c>
      <c r="BJ352" s="18" t="s">
        <v>86</v>
      </c>
      <c r="BK352" s="174">
        <f>ROUND(I352*H352,2)</f>
        <v>0</v>
      </c>
      <c r="BL352" s="18" t="s">
        <v>159</v>
      </c>
      <c r="BM352" s="173" t="s">
        <v>1089</v>
      </c>
    </row>
    <row r="353" spans="1:65" s="13" customFormat="1" ht="10.199999999999999">
      <c r="B353" s="175"/>
      <c r="D353" s="176" t="s">
        <v>161</v>
      </c>
      <c r="E353" s="177" t="s">
        <v>1</v>
      </c>
      <c r="F353" s="178" t="s">
        <v>1090</v>
      </c>
      <c r="H353" s="177" t="s">
        <v>1</v>
      </c>
      <c r="I353" s="179"/>
      <c r="L353" s="175"/>
      <c r="M353" s="180"/>
      <c r="N353" s="181"/>
      <c r="O353" s="181"/>
      <c r="P353" s="181"/>
      <c r="Q353" s="181"/>
      <c r="R353" s="181"/>
      <c r="S353" s="181"/>
      <c r="T353" s="182"/>
      <c r="AT353" s="177" t="s">
        <v>161</v>
      </c>
      <c r="AU353" s="177" t="s">
        <v>88</v>
      </c>
      <c r="AV353" s="13" t="s">
        <v>86</v>
      </c>
      <c r="AW353" s="13" t="s">
        <v>34</v>
      </c>
      <c r="AX353" s="13" t="s">
        <v>78</v>
      </c>
      <c r="AY353" s="177" t="s">
        <v>153</v>
      </c>
    </row>
    <row r="354" spans="1:65" s="14" customFormat="1" ht="10.199999999999999">
      <c r="B354" s="183"/>
      <c r="D354" s="176" t="s">
        <v>161</v>
      </c>
      <c r="E354" s="184" t="s">
        <v>1</v>
      </c>
      <c r="F354" s="185" t="s">
        <v>1091</v>
      </c>
      <c r="H354" s="186">
        <v>32.590000000000003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161</v>
      </c>
      <c r="AU354" s="184" t="s">
        <v>88</v>
      </c>
      <c r="AV354" s="14" t="s">
        <v>88</v>
      </c>
      <c r="AW354" s="14" t="s">
        <v>34</v>
      </c>
      <c r="AX354" s="14" t="s">
        <v>78</v>
      </c>
      <c r="AY354" s="184" t="s">
        <v>153</v>
      </c>
    </row>
    <row r="355" spans="1:65" s="14" customFormat="1" ht="10.199999999999999">
      <c r="B355" s="183"/>
      <c r="D355" s="176" t="s">
        <v>161</v>
      </c>
      <c r="E355" s="184" t="s">
        <v>1</v>
      </c>
      <c r="F355" s="185" t="s">
        <v>1092</v>
      </c>
      <c r="H355" s="186">
        <v>61.29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161</v>
      </c>
      <c r="AU355" s="184" t="s">
        <v>88</v>
      </c>
      <c r="AV355" s="14" t="s">
        <v>88</v>
      </c>
      <c r="AW355" s="14" t="s">
        <v>34</v>
      </c>
      <c r="AX355" s="14" t="s">
        <v>78</v>
      </c>
      <c r="AY355" s="184" t="s">
        <v>153</v>
      </c>
    </row>
    <row r="356" spans="1:65" s="14" customFormat="1" ht="10.199999999999999">
      <c r="B356" s="183"/>
      <c r="D356" s="176" t="s">
        <v>161</v>
      </c>
      <c r="E356" s="184" t="s">
        <v>1</v>
      </c>
      <c r="F356" s="185" t="s">
        <v>1093</v>
      </c>
      <c r="H356" s="186">
        <v>47.03</v>
      </c>
      <c r="I356" s="187"/>
      <c r="L356" s="183"/>
      <c r="M356" s="188"/>
      <c r="N356" s="189"/>
      <c r="O356" s="189"/>
      <c r="P356" s="189"/>
      <c r="Q356" s="189"/>
      <c r="R356" s="189"/>
      <c r="S356" s="189"/>
      <c r="T356" s="190"/>
      <c r="AT356" s="184" t="s">
        <v>161</v>
      </c>
      <c r="AU356" s="184" t="s">
        <v>88</v>
      </c>
      <c r="AV356" s="14" t="s">
        <v>88</v>
      </c>
      <c r="AW356" s="14" t="s">
        <v>34</v>
      </c>
      <c r="AX356" s="14" t="s">
        <v>78</v>
      </c>
      <c r="AY356" s="184" t="s">
        <v>153</v>
      </c>
    </row>
    <row r="357" spans="1:65" s="14" customFormat="1" ht="10.199999999999999">
      <c r="B357" s="183"/>
      <c r="D357" s="176" t="s">
        <v>161</v>
      </c>
      <c r="E357" s="184" t="s">
        <v>1</v>
      </c>
      <c r="F357" s="185" t="s">
        <v>1094</v>
      </c>
      <c r="H357" s="186">
        <v>325.22000000000003</v>
      </c>
      <c r="I357" s="187"/>
      <c r="L357" s="183"/>
      <c r="M357" s="188"/>
      <c r="N357" s="189"/>
      <c r="O357" s="189"/>
      <c r="P357" s="189"/>
      <c r="Q357" s="189"/>
      <c r="R357" s="189"/>
      <c r="S357" s="189"/>
      <c r="T357" s="190"/>
      <c r="AT357" s="184" t="s">
        <v>161</v>
      </c>
      <c r="AU357" s="184" t="s">
        <v>88</v>
      </c>
      <c r="AV357" s="14" t="s">
        <v>88</v>
      </c>
      <c r="AW357" s="14" t="s">
        <v>34</v>
      </c>
      <c r="AX357" s="14" t="s">
        <v>78</v>
      </c>
      <c r="AY357" s="184" t="s">
        <v>153</v>
      </c>
    </row>
    <row r="358" spans="1:65" s="15" customFormat="1" ht="10.199999999999999">
      <c r="B358" s="191"/>
      <c r="D358" s="176" t="s">
        <v>161</v>
      </c>
      <c r="E358" s="192" t="s">
        <v>1</v>
      </c>
      <c r="F358" s="193" t="s">
        <v>165</v>
      </c>
      <c r="H358" s="194">
        <v>466.13</v>
      </c>
      <c r="I358" s="195"/>
      <c r="L358" s="191"/>
      <c r="M358" s="196"/>
      <c r="N358" s="197"/>
      <c r="O358" s="197"/>
      <c r="P358" s="197"/>
      <c r="Q358" s="197"/>
      <c r="R358" s="197"/>
      <c r="S358" s="197"/>
      <c r="T358" s="198"/>
      <c r="AT358" s="192" t="s">
        <v>161</v>
      </c>
      <c r="AU358" s="192" t="s">
        <v>88</v>
      </c>
      <c r="AV358" s="15" t="s">
        <v>159</v>
      </c>
      <c r="AW358" s="15" t="s">
        <v>34</v>
      </c>
      <c r="AX358" s="15" t="s">
        <v>86</v>
      </c>
      <c r="AY358" s="192" t="s">
        <v>153</v>
      </c>
    </row>
    <row r="359" spans="1:65" s="2" customFormat="1" ht="36" customHeight="1">
      <c r="A359" s="33"/>
      <c r="B359" s="161"/>
      <c r="C359" s="162" t="s">
        <v>302</v>
      </c>
      <c r="D359" s="162" t="s">
        <v>155</v>
      </c>
      <c r="E359" s="163" t="s">
        <v>1095</v>
      </c>
      <c r="F359" s="164" t="s">
        <v>1096</v>
      </c>
      <c r="G359" s="165" t="s">
        <v>235</v>
      </c>
      <c r="H359" s="166">
        <v>466.13</v>
      </c>
      <c r="I359" s="167"/>
      <c r="J359" s="168">
        <f>ROUND(I359*H359,2)</f>
        <v>0</v>
      </c>
      <c r="K359" s="164" t="s">
        <v>254</v>
      </c>
      <c r="L359" s="34"/>
      <c r="M359" s="169" t="s">
        <v>1</v>
      </c>
      <c r="N359" s="170" t="s">
        <v>43</v>
      </c>
      <c r="O359" s="59"/>
      <c r="P359" s="171">
        <f>O359*H359</f>
        <v>0</v>
      </c>
      <c r="Q359" s="171">
        <v>4.3800000000000002E-3</v>
      </c>
      <c r="R359" s="171">
        <f>Q359*H359</f>
        <v>2.0416494000000003</v>
      </c>
      <c r="S359" s="171">
        <v>0</v>
      </c>
      <c r="T359" s="172">
        <f>S359*H359</f>
        <v>0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R359" s="173" t="s">
        <v>159</v>
      </c>
      <c r="AT359" s="173" t="s">
        <v>155</v>
      </c>
      <c r="AU359" s="173" t="s">
        <v>88</v>
      </c>
      <c r="AY359" s="18" t="s">
        <v>153</v>
      </c>
      <c r="BE359" s="174">
        <f>IF(N359="základní",J359,0)</f>
        <v>0</v>
      </c>
      <c r="BF359" s="174">
        <f>IF(N359="snížená",J359,0)</f>
        <v>0</v>
      </c>
      <c r="BG359" s="174">
        <f>IF(N359="zákl. přenesená",J359,0)</f>
        <v>0</v>
      </c>
      <c r="BH359" s="174">
        <f>IF(N359="sníž. přenesená",J359,0)</f>
        <v>0</v>
      </c>
      <c r="BI359" s="174">
        <f>IF(N359="nulová",J359,0)</f>
        <v>0</v>
      </c>
      <c r="BJ359" s="18" t="s">
        <v>86</v>
      </c>
      <c r="BK359" s="174">
        <f>ROUND(I359*H359,2)</f>
        <v>0</v>
      </c>
      <c r="BL359" s="18" t="s">
        <v>159</v>
      </c>
      <c r="BM359" s="173" t="s">
        <v>1097</v>
      </c>
    </row>
    <row r="360" spans="1:65" s="13" customFormat="1" ht="10.199999999999999">
      <c r="B360" s="175"/>
      <c r="D360" s="176" t="s">
        <v>161</v>
      </c>
      <c r="E360" s="177" t="s">
        <v>1</v>
      </c>
      <c r="F360" s="178" t="s">
        <v>1090</v>
      </c>
      <c r="H360" s="177" t="s">
        <v>1</v>
      </c>
      <c r="I360" s="179"/>
      <c r="L360" s="175"/>
      <c r="M360" s="180"/>
      <c r="N360" s="181"/>
      <c r="O360" s="181"/>
      <c r="P360" s="181"/>
      <c r="Q360" s="181"/>
      <c r="R360" s="181"/>
      <c r="S360" s="181"/>
      <c r="T360" s="182"/>
      <c r="AT360" s="177" t="s">
        <v>161</v>
      </c>
      <c r="AU360" s="177" t="s">
        <v>88</v>
      </c>
      <c r="AV360" s="13" t="s">
        <v>86</v>
      </c>
      <c r="AW360" s="13" t="s">
        <v>34</v>
      </c>
      <c r="AX360" s="13" t="s">
        <v>78</v>
      </c>
      <c r="AY360" s="177" t="s">
        <v>153</v>
      </c>
    </row>
    <row r="361" spans="1:65" s="14" customFormat="1" ht="10.199999999999999">
      <c r="B361" s="183"/>
      <c r="D361" s="176" t="s">
        <v>161</v>
      </c>
      <c r="E361" s="184" t="s">
        <v>1</v>
      </c>
      <c r="F361" s="185" t="s">
        <v>1091</v>
      </c>
      <c r="H361" s="186">
        <v>32.590000000000003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161</v>
      </c>
      <c r="AU361" s="184" t="s">
        <v>88</v>
      </c>
      <c r="AV361" s="14" t="s">
        <v>88</v>
      </c>
      <c r="AW361" s="14" t="s">
        <v>34</v>
      </c>
      <c r="AX361" s="14" t="s">
        <v>78</v>
      </c>
      <c r="AY361" s="184" t="s">
        <v>153</v>
      </c>
    </row>
    <row r="362" spans="1:65" s="14" customFormat="1" ht="10.199999999999999">
      <c r="B362" s="183"/>
      <c r="D362" s="176" t="s">
        <v>161</v>
      </c>
      <c r="E362" s="184" t="s">
        <v>1</v>
      </c>
      <c r="F362" s="185" t="s">
        <v>1092</v>
      </c>
      <c r="H362" s="186">
        <v>61.29</v>
      </c>
      <c r="I362" s="187"/>
      <c r="L362" s="183"/>
      <c r="M362" s="188"/>
      <c r="N362" s="189"/>
      <c r="O362" s="189"/>
      <c r="P362" s="189"/>
      <c r="Q362" s="189"/>
      <c r="R362" s="189"/>
      <c r="S362" s="189"/>
      <c r="T362" s="190"/>
      <c r="AT362" s="184" t="s">
        <v>161</v>
      </c>
      <c r="AU362" s="184" t="s">
        <v>88</v>
      </c>
      <c r="AV362" s="14" t="s">
        <v>88</v>
      </c>
      <c r="AW362" s="14" t="s">
        <v>34</v>
      </c>
      <c r="AX362" s="14" t="s">
        <v>78</v>
      </c>
      <c r="AY362" s="184" t="s">
        <v>153</v>
      </c>
    </row>
    <row r="363" spans="1:65" s="14" customFormat="1" ht="10.199999999999999">
      <c r="B363" s="183"/>
      <c r="D363" s="176" t="s">
        <v>161</v>
      </c>
      <c r="E363" s="184" t="s">
        <v>1</v>
      </c>
      <c r="F363" s="185" t="s">
        <v>1093</v>
      </c>
      <c r="H363" s="186">
        <v>47.03</v>
      </c>
      <c r="I363" s="187"/>
      <c r="L363" s="183"/>
      <c r="M363" s="188"/>
      <c r="N363" s="189"/>
      <c r="O363" s="189"/>
      <c r="P363" s="189"/>
      <c r="Q363" s="189"/>
      <c r="R363" s="189"/>
      <c r="S363" s="189"/>
      <c r="T363" s="190"/>
      <c r="AT363" s="184" t="s">
        <v>161</v>
      </c>
      <c r="AU363" s="184" t="s">
        <v>88</v>
      </c>
      <c r="AV363" s="14" t="s">
        <v>88</v>
      </c>
      <c r="AW363" s="14" t="s">
        <v>34</v>
      </c>
      <c r="AX363" s="14" t="s">
        <v>78</v>
      </c>
      <c r="AY363" s="184" t="s">
        <v>153</v>
      </c>
    </row>
    <row r="364" spans="1:65" s="14" customFormat="1" ht="10.199999999999999">
      <c r="B364" s="183"/>
      <c r="D364" s="176" t="s">
        <v>161</v>
      </c>
      <c r="E364" s="184" t="s">
        <v>1</v>
      </c>
      <c r="F364" s="185" t="s">
        <v>1094</v>
      </c>
      <c r="H364" s="186">
        <v>325.22000000000003</v>
      </c>
      <c r="I364" s="187"/>
      <c r="L364" s="183"/>
      <c r="M364" s="188"/>
      <c r="N364" s="189"/>
      <c r="O364" s="189"/>
      <c r="P364" s="189"/>
      <c r="Q364" s="189"/>
      <c r="R364" s="189"/>
      <c r="S364" s="189"/>
      <c r="T364" s="190"/>
      <c r="AT364" s="184" t="s">
        <v>161</v>
      </c>
      <c r="AU364" s="184" t="s">
        <v>88</v>
      </c>
      <c r="AV364" s="14" t="s">
        <v>88</v>
      </c>
      <c r="AW364" s="14" t="s">
        <v>34</v>
      </c>
      <c r="AX364" s="14" t="s">
        <v>78</v>
      </c>
      <c r="AY364" s="184" t="s">
        <v>153</v>
      </c>
    </row>
    <row r="365" spans="1:65" s="15" customFormat="1" ht="10.199999999999999">
      <c r="B365" s="191"/>
      <c r="D365" s="176" t="s">
        <v>161</v>
      </c>
      <c r="E365" s="192" t="s">
        <v>1</v>
      </c>
      <c r="F365" s="193" t="s">
        <v>165</v>
      </c>
      <c r="H365" s="194">
        <v>466.13</v>
      </c>
      <c r="I365" s="195"/>
      <c r="L365" s="191"/>
      <c r="M365" s="196"/>
      <c r="N365" s="197"/>
      <c r="O365" s="197"/>
      <c r="P365" s="197"/>
      <c r="Q365" s="197"/>
      <c r="R365" s="197"/>
      <c r="S365" s="197"/>
      <c r="T365" s="198"/>
      <c r="AT365" s="192" t="s">
        <v>161</v>
      </c>
      <c r="AU365" s="192" t="s">
        <v>88</v>
      </c>
      <c r="AV365" s="15" t="s">
        <v>159</v>
      </c>
      <c r="AW365" s="15" t="s">
        <v>34</v>
      </c>
      <c r="AX365" s="15" t="s">
        <v>86</v>
      </c>
      <c r="AY365" s="192" t="s">
        <v>153</v>
      </c>
    </row>
    <row r="366" spans="1:65" s="2" customFormat="1" ht="24" customHeight="1">
      <c r="A366" s="33"/>
      <c r="B366" s="161"/>
      <c r="C366" s="162" t="s">
        <v>447</v>
      </c>
      <c r="D366" s="162" t="s">
        <v>155</v>
      </c>
      <c r="E366" s="163" t="s">
        <v>1098</v>
      </c>
      <c r="F366" s="164" t="s">
        <v>1099</v>
      </c>
      <c r="G366" s="165" t="s">
        <v>235</v>
      </c>
      <c r="H366" s="166">
        <v>466.13</v>
      </c>
      <c r="I366" s="167"/>
      <c r="J366" s="168">
        <f>ROUND(I366*H366,2)</f>
        <v>0</v>
      </c>
      <c r="K366" s="164" t="s">
        <v>254</v>
      </c>
      <c r="L366" s="34"/>
      <c r="M366" s="169" t="s">
        <v>1</v>
      </c>
      <c r="N366" s="170" t="s">
        <v>43</v>
      </c>
      <c r="O366" s="59"/>
      <c r="P366" s="171">
        <f>O366*H366</f>
        <v>0</v>
      </c>
      <c r="Q366" s="171">
        <v>3.0000000000000001E-3</v>
      </c>
      <c r="R366" s="171">
        <f>Q366*H366</f>
        <v>1.39839</v>
      </c>
      <c r="S366" s="171">
        <v>0</v>
      </c>
      <c r="T366" s="172">
        <f>S366*H366</f>
        <v>0</v>
      </c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R366" s="173" t="s">
        <v>159</v>
      </c>
      <c r="AT366" s="173" t="s">
        <v>155</v>
      </c>
      <c r="AU366" s="173" t="s">
        <v>88</v>
      </c>
      <c r="AY366" s="18" t="s">
        <v>153</v>
      </c>
      <c r="BE366" s="174">
        <f>IF(N366="základní",J366,0)</f>
        <v>0</v>
      </c>
      <c r="BF366" s="174">
        <f>IF(N366="snížená",J366,0)</f>
        <v>0</v>
      </c>
      <c r="BG366" s="174">
        <f>IF(N366="zákl. přenesená",J366,0)</f>
        <v>0</v>
      </c>
      <c r="BH366" s="174">
        <f>IF(N366="sníž. přenesená",J366,0)</f>
        <v>0</v>
      </c>
      <c r="BI366" s="174">
        <f>IF(N366="nulová",J366,0)</f>
        <v>0</v>
      </c>
      <c r="BJ366" s="18" t="s">
        <v>86</v>
      </c>
      <c r="BK366" s="174">
        <f>ROUND(I366*H366,2)</f>
        <v>0</v>
      </c>
      <c r="BL366" s="18" t="s">
        <v>159</v>
      </c>
      <c r="BM366" s="173" t="s">
        <v>1100</v>
      </c>
    </row>
    <row r="367" spans="1:65" s="13" customFormat="1" ht="10.199999999999999">
      <c r="B367" s="175"/>
      <c r="D367" s="176" t="s">
        <v>161</v>
      </c>
      <c r="E367" s="177" t="s">
        <v>1</v>
      </c>
      <c r="F367" s="178" t="s">
        <v>1090</v>
      </c>
      <c r="H367" s="177" t="s">
        <v>1</v>
      </c>
      <c r="I367" s="179"/>
      <c r="L367" s="175"/>
      <c r="M367" s="180"/>
      <c r="N367" s="181"/>
      <c r="O367" s="181"/>
      <c r="P367" s="181"/>
      <c r="Q367" s="181"/>
      <c r="R367" s="181"/>
      <c r="S367" s="181"/>
      <c r="T367" s="182"/>
      <c r="AT367" s="177" t="s">
        <v>161</v>
      </c>
      <c r="AU367" s="177" t="s">
        <v>88</v>
      </c>
      <c r="AV367" s="13" t="s">
        <v>86</v>
      </c>
      <c r="AW367" s="13" t="s">
        <v>34</v>
      </c>
      <c r="AX367" s="13" t="s">
        <v>78</v>
      </c>
      <c r="AY367" s="177" t="s">
        <v>153</v>
      </c>
    </row>
    <row r="368" spans="1:65" s="14" customFormat="1" ht="10.199999999999999">
      <c r="B368" s="183"/>
      <c r="D368" s="176" t="s">
        <v>161</v>
      </c>
      <c r="E368" s="184" t="s">
        <v>1</v>
      </c>
      <c r="F368" s="185" t="s">
        <v>1091</v>
      </c>
      <c r="H368" s="186">
        <v>32.590000000000003</v>
      </c>
      <c r="I368" s="187"/>
      <c r="L368" s="183"/>
      <c r="M368" s="188"/>
      <c r="N368" s="189"/>
      <c r="O368" s="189"/>
      <c r="P368" s="189"/>
      <c r="Q368" s="189"/>
      <c r="R368" s="189"/>
      <c r="S368" s="189"/>
      <c r="T368" s="190"/>
      <c r="AT368" s="184" t="s">
        <v>161</v>
      </c>
      <c r="AU368" s="184" t="s">
        <v>88</v>
      </c>
      <c r="AV368" s="14" t="s">
        <v>88</v>
      </c>
      <c r="AW368" s="14" t="s">
        <v>34</v>
      </c>
      <c r="AX368" s="14" t="s">
        <v>78</v>
      </c>
      <c r="AY368" s="184" t="s">
        <v>153</v>
      </c>
    </row>
    <row r="369" spans="1:65" s="14" customFormat="1" ht="10.199999999999999">
      <c r="B369" s="183"/>
      <c r="D369" s="176" t="s">
        <v>161</v>
      </c>
      <c r="E369" s="184" t="s">
        <v>1</v>
      </c>
      <c r="F369" s="185" t="s">
        <v>1092</v>
      </c>
      <c r="H369" s="186">
        <v>61.29</v>
      </c>
      <c r="I369" s="187"/>
      <c r="L369" s="183"/>
      <c r="M369" s="188"/>
      <c r="N369" s="189"/>
      <c r="O369" s="189"/>
      <c r="P369" s="189"/>
      <c r="Q369" s="189"/>
      <c r="R369" s="189"/>
      <c r="S369" s="189"/>
      <c r="T369" s="190"/>
      <c r="AT369" s="184" t="s">
        <v>161</v>
      </c>
      <c r="AU369" s="184" t="s">
        <v>88</v>
      </c>
      <c r="AV369" s="14" t="s">
        <v>88</v>
      </c>
      <c r="AW369" s="14" t="s">
        <v>34</v>
      </c>
      <c r="AX369" s="14" t="s">
        <v>78</v>
      </c>
      <c r="AY369" s="184" t="s">
        <v>153</v>
      </c>
    </row>
    <row r="370" spans="1:65" s="14" customFormat="1" ht="10.199999999999999">
      <c r="B370" s="183"/>
      <c r="D370" s="176" t="s">
        <v>161</v>
      </c>
      <c r="E370" s="184" t="s">
        <v>1</v>
      </c>
      <c r="F370" s="185" t="s">
        <v>1093</v>
      </c>
      <c r="H370" s="186">
        <v>47.03</v>
      </c>
      <c r="I370" s="187"/>
      <c r="L370" s="183"/>
      <c r="M370" s="188"/>
      <c r="N370" s="189"/>
      <c r="O370" s="189"/>
      <c r="P370" s="189"/>
      <c r="Q370" s="189"/>
      <c r="R370" s="189"/>
      <c r="S370" s="189"/>
      <c r="T370" s="190"/>
      <c r="AT370" s="184" t="s">
        <v>161</v>
      </c>
      <c r="AU370" s="184" t="s">
        <v>88</v>
      </c>
      <c r="AV370" s="14" t="s">
        <v>88</v>
      </c>
      <c r="AW370" s="14" t="s">
        <v>34</v>
      </c>
      <c r="AX370" s="14" t="s">
        <v>78</v>
      </c>
      <c r="AY370" s="184" t="s">
        <v>153</v>
      </c>
    </row>
    <row r="371" spans="1:65" s="14" customFormat="1" ht="10.199999999999999">
      <c r="B371" s="183"/>
      <c r="D371" s="176" t="s">
        <v>161</v>
      </c>
      <c r="E371" s="184" t="s">
        <v>1</v>
      </c>
      <c r="F371" s="185" t="s">
        <v>1094</v>
      </c>
      <c r="H371" s="186">
        <v>325.22000000000003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161</v>
      </c>
      <c r="AU371" s="184" t="s">
        <v>88</v>
      </c>
      <c r="AV371" s="14" t="s">
        <v>88</v>
      </c>
      <c r="AW371" s="14" t="s">
        <v>34</v>
      </c>
      <c r="AX371" s="14" t="s">
        <v>78</v>
      </c>
      <c r="AY371" s="184" t="s">
        <v>153</v>
      </c>
    </row>
    <row r="372" spans="1:65" s="15" customFormat="1" ht="10.199999999999999">
      <c r="B372" s="191"/>
      <c r="D372" s="176" t="s">
        <v>161</v>
      </c>
      <c r="E372" s="192" t="s">
        <v>1</v>
      </c>
      <c r="F372" s="193" t="s">
        <v>165</v>
      </c>
      <c r="H372" s="194">
        <v>466.13</v>
      </c>
      <c r="I372" s="195"/>
      <c r="L372" s="191"/>
      <c r="M372" s="196"/>
      <c r="N372" s="197"/>
      <c r="O372" s="197"/>
      <c r="P372" s="197"/>
      <c r="Q372" s="197"/>
      <c r="R372" s="197"/>
      <c r="S372" s="197"/>
      <c r="T372" s="198"/>
      <c r="AT372" s="192" t="s">
        <v>161</v>
      </c>
      <c r="AU372" s="192" t="s">
        <v>88</v>
      </c>
      <c r="AV372" s="15" t="s">
        <v>159</v>
      </c>
      <c r="AW372" s="15" t="s">
        <v>34</v>
      </c>
      <c r="AX372" s="15" t="s">
        <v>86</v>
      </c>
      <c r="AY372" s="192" t="s">
        <v>153</v>
      </c>
    </row>
    <row r="373" spans="1:65" s="2" customFormat="1" ht="48" customHeight="1">
      <c r="A373" s="33"/>
      <c r="B373" s="161"/>
      <c r="C373" s="162" t="s">
        <v>452</v>
      </c>
      <c r="D373" s="162" t="s">
        <v>155</v>
      </c>
      <c r="E373" s="163" t="s">
        <v>1101</v>
      </c>
      <c r="F373" s="164" t="s">
        <v>1102</v>
      </c>
      <c r="G373" s="165" t="s">
        <v>235</v>
      </c>
      <c r="H373" s="166">
        <v>889.54</v>
      </c>
      <c r="I373" s="167"/>
      <c r="J373" s="168">
        <f>ROUND(I373*H373,2)</f>
        <v>0</v>
      </c>
      <c r="K373" s="164" t="s">
        <v>254</v>
      </c>
      <c r="L373" s="34"/>
      <c r="M373" s="169" t="s">
        <v>1</v>
      </c>
      <c r="N373" s="170" t="s">
        <v>43</v>
      </c>
      <c r="O373" s="59"/>
      <c r="P373" s="171">
        <f>O373*H373</f>
        <v>0</v>
      </c>
      <c r="Q373" s="171">
        <v>1.7000000000000001E-2</v>
      </c>
      <c r="R373" s="171">
        <f>Q373*H373</f>
        <v>15.12218</v>
      </c>
      <c r="S373" s="171">
        <v>0</v>
      </c>
      <c r="T373" s="172">
        <f>S373*H373</f>
        <v>0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R373" s="173" t="s">
        <v>159</v>
      </c>
      <c r="AT373" s="173" t="s">
        <v>155</v>
      </c>
      <c r="AU373" s="173" t="s">
        <v>88</v>
      </c>
      <c r="AY373" s="18" t="s">
        <v>153</v>
      </c>
      <c r="BE373" s="174">
        <f>IF(N373="základní",J373,0)</f>
        <v>0</v>
      </c>
      <c r="BF373" s="174">
        <f>IF(N373="snížená",J373,0)</f>
        <v>0</v>
      </c>
      <c r="BG373" s="174">
        <f>IF(N373="zákl. přenesená",J373,0)</f>
        <v>0</v>
      </c>
      <c r="BH373" s="174">
        <f>IF(N373="sníž. přenesená",J373,0)</f>
        <v>0</v>
      </c>
      <c r="BI373" s="174">
        <f>IF(N373="nulová",J373,0)</f>
        <v>0</v>
      </c>
      <c r="BJ373" s="18" t="s">
        <v>86</v>
      </c>
      <c r="BK373" s="174">
        <f>ROUND(I373*H373,2)</f>
        <v>0</v>
      </c>
      <c r="BL373" s="18" t="s">
        <v>159</v>
      </c>
      <c r="BM373" s="173" t="s">
        <v>1103</v>
      </c>
    </row>
    <row r="374" spans="1:65" s="13" customFormat="1" ht="10.199999999999999">
      <c r="B374" s="175"/>
      <c r="D374" s="176" t="s">
        <v>161</v>
      </c>
      <c r="E374" s="177" t="s">
        <v>1</v>
      </c>
      <c r="F374" s="178" t="s">
        <v>1104</v>
      </c>
      <c r="H374" s="177" t="s">
        <v>1</v>
      </c>
      <c r="I374" s="179"/>
      <c r="L374" s="175"/>
      <c r="M374" s="180"/>
      <c r="N374" s="181"/>
      <c r="O374" s="181"/>
      <c r="P374" s="181"/>
      <c r="Q374" s="181"/>
      <c r="R374" s="181"/>
      <c r="S374" s="181"/>
      <c r="T374" s="182"/>
      <c r="AT374" s="177" t="s">
        <v>161</v>
      </c>
      <c r="AU374" s="177" t="s">
        <v>88</v>
      </c>
      <c r="AV374" s="13" t="s">
        <v>86</v>
      </c>
      <c r="AW374" s="13" t="s">
        <v>34</v>
      </c>
      <c r="AX374" s="13" t="s">
        <v>78</v>
      </c>
      <c r="AY374" s="177" t="s">
        <v>153</v>
      </c>
    </row>
    <row r="375" spans="1:65" s="14" customFormat="1" ht="10.199999999999999">
      <c r="B375" s="183"/>
      <c r="D375" s="176" t="s">
        <v>161</v>
      </c>
      <c r="E375" s="184" t="s">
        <v>1</v>
      </c>
      <c r="F375" s="185" t="s">
        <v>1105</v>
      </c>
      <c r="H375" s="186">
        <v>281.35000000000002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161</v>
      </c>
      <c r="AU375" s="184" t="s">
        <v>88</v>
      </c>
      <c r="AV375" s="14" t="s">
        <v>88</v>
      </c>
      <c r="AW375" s="14" t="s">
        <v>34</v>
      </c>
      <c r="AX375" s="14" t="s">
        <v>78</v>
      </c>
      <c r="AY375" s="184" t="s">
        <v>153</v>
      </c>
    </row>
    <row r="376" spans="1:65" s="16" customFormat="1" ht="10.199999999999999">
      <c r="B376" s="202"/>
      <c r="D376" s="176" t="s">
        <v>161</v>
      </c>
      <c r="E376" s="203" t="s">
        <v>1</v>
      </c>
      <c r="F376" s="204" t="s">
        <v>321</v>
      </c>
      <c r="H376" s="205">
        <v>281.35000000000002</v>
      </c>
      <c r="I376" s="206"/>
      <c r="L376" s="202"/>
      <c r="M376" s="207"/>
      <c r="N376" s="208"/>
      <c r="O376" s="208"/>
      <c r="P376" s="208"/>
      <c r="Q376" s="208"/>
      <c r="R376" s="208"/>
      <c r="S376" s="208"/>
      <c r="T376" s="209"/>
      <c r="AT376" s="203" t="s">
        <v>161</v>
      </c>
      <c r="AU376" s="203" t="s">
        <v>88</v>
      </c>
      <c r="AV376" s="16" t="s">
        <v>169</v>
      </c>
      <c r="AW376" s="16" t="s">
        <v>34</v>
      </c>
      <c r="AX376" s="16" t="s">
        <v>78</v>
      </c>
      <c r="AY376" s="203" t="s">
        <v>153</v>
      </c>
    </row>
    <row r="377" spans="1:65" s="13" customFormat="1" ht="10.199999999999999">
      <c r="B377" s="175"/>
      <c r="D377" s="176" t="s">
        <v>161</v>
      </c>
      <c r="E377" s="177" t="s">
        <v>1</v>
      </c>
      <c r="F377" s="178" t="s">
        <v>1106</v>
      </c>
      <c r="H377" s="177" t="s">
        <v>1</v>
      </c>
      <c r="I377" s="179"/>
      <c r="L377" s="175"/>
      <c r="M377" s="180"/>
      <c r="N377" s="181"/>
      <c r="O377" s="181"/>
      <c r="P377" s="181"/>
      <c r="Q377" s="181"/>
      <c r="R377" s="181"/>
      <c r="S377" s="181"/>
      <c r="T377" s="182"/>
      <c r="AT377" s="177" t="s">
        <v>161</v>
      </c>
      <c r="AU377" s="177" t="s">
        <v>88</v>
      </c>
      <c r="AV377" s="13" t="s">
        <v>86</v>
      </c>
      <c r="AW377" s="13" t="s">
        <v>34</v>
      </c>
      <c r="AX377" s="13" t="s">
        <v>78</v>
      </c>
      <c r="AY377" s="177" t="s">
        <v>153</v>
      </c>
    </row>
    <row r="378" spans="1:65" s="14" customFormat="1" ht="10.199999999999999">
      <c r="B378" s="183"/>
      <c r="D378" s="176" t="s">
        <v>161</v>
      </c>
      <c r="E378" s="184" t="s">
        <v>1</v>
      </c>
      <c r="F378" s="185" t="s">
        <v>1107</v>
      </c>
      <c r="H378" s="186">
        <v>326.99</v>
      </c>
      <c r="I378" s="187"/>
      <c r="L378" s="183"/>
      <c r="M378" s="188"/>
      <c r="N378" s="189"/>
      <c r="O378" s="189"/>
      <c r="P378" s="189"/>
      <c r="Q378" s="189"/>
      <c r="R378" s="189"/>
      <c r="S378" s="189"/>
      <c r="T378" s="190"/>
      <c r="AT378" s="184" t="s">
        <v>161</v>
      </c>
      <c r="AU378" s="184" t="s">
        <v>88</v>
      </c>
      <c r="AV378" s="14" t="s">
        <v>88</v>
      </c>
      <c r="AW378" s="14" t="s">
        <v>34</v>
      </c>
      <c r="AX378" s="14" t="s">
        <v>78</v>
      </c>
      <c r="AY378" s="184" t="s">
        <v>153</v>
      </c>
    </row>
    <row r="379" spans="1:65" s="16" customFormat="1" ht="10.199999999999999">
      <c r="B379" s="202"/>
      <c r="D379" s="176" t="s">
        <v>161</v>
      </c>
      <c r="E379" s="203" t="s">
        <v>1</v>
      </c>
      <c r="F379" s="204" t="s">
        <v>321</v>
      </c>
      <c r="H379" s="205">
        <v>326.99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161</v>
      </c>
      <c r="AU379" s="203" t="s">
        <v>88</v>
      </c>
      <c r="AV379" s="16" t="s">
        <v>169</v>
      </c>
      <c r="AW379" s="16" t="s">
        <v>34</v>
      </c>
      <c r="AX379" s="16" t="s">
        <v>78</v>
      </c>
      <c r="AY379" s="203" t="s">
        <v>153</v>
      </c>
    </row>
    <row r="380" spans="1:65" s="13" customFormat="1" ht="10.199999999999999">
      <c r="B380" s="175"/>
      <c r="D380" s="176" t="s">
        <v>161</v>
      </c>
      <c r="E380" s="177" t="s">
        <v>1</v>
      </c>
      <c r="F380" s="178" t="s">
        <v>1108</v>
      </c>
      <c r="H380" s="177" t="s">
        <v>1</v>
      </c>
      <c r="I380" s="179"/>
      <c r="L380" s="175"/>
      <c r="M380" s="180"/>
      <c r="N380" s="181"/>
      <c r="O380" s="181"/>
      <c r="P380" s="181"/>
      <c r="Q380" s="181"/>
      <c r="R380" s="181"/>
      <c r="S380" s="181"/>
      <c r="T380" s="182"/>
      <c r="AT380" s="177" t="s">
        <v>161</v>
      </c>
      <c r="AU380" s="177" t="s">
        <v>88</v>
      </c>
      <c r="AV380" s="13" t="s">
        <v>86</v>
      </c>
      <c r="AW380" s="13" t="s">
        <v>34</v>
      </c>
      <c r="AX380" s="13" t="s">
        <v>78</v>
      </c>
      <c r="AY380" s="177" t="s">
        <v>153</v>
      </c>
    </row>
    <row r="381" spans="1:65" s="14" customFormat="1" ht="10.199999999999999">
      <c r="B381" s="183"/>
      <c r="D381" s="176" t="s">
        <v>161</v>
      </c>
      <c r="E381" s="184" t="s">
        <v>1</v>
      </c>
      <c r="F381" s="185" t="s">
        <v>1109</v>
      </c>
      <c r="H381" s="186">
        <v>281.2</v>
      </c>
      <c r="I381" s="187"/>
      <c r="L381" s="183"/>
      <c r="M381" s="188"/>
      <c r="N381" s="189"/>
      <c r="O381" s="189"/>
      <c r="P381" s="189"/>
      <c r="Q381" s="189"/>
      <c r="R381" s="189"/>
      <c r="S381" s="189"/>
      <c r="T381" s="190"/>
      <c r="AT381" s="184" t="s">
        <v>161</v>
      </c>
      <c r="AU381" s="184" t="s">
        <v>88</v>
      </c>
      <c r="AV381" s="14" t="s">
        <v>88</v>
      </c>
      <c r="AW381" s="14" t="s">
        <v>34</v>
      </c>
      <c r="AX381" s="14" t="s">
        <v>78</v>
      </c>
      <c r="AY381" s="184" t="s">
        <v>153</v>
      </c>
    </row>
    <row r="382" spans="1:65" s="16" customFormat="1" ht="10.199999999999999">
      <c r="B382" s="202"/>
      <c r="D382" s="176" t="s">
        <v>161</v>
      </c>
      <c r="E382" s="203" t="s">
        <v>1</v>
      </c>
      <c r="F382" s="204" t="s">
        <v>321</v>
      </c>
      <c r="H382" s="205">
        <v>281.2</v>
      </c>
      <c r="I382" s="206"/>
      <c r="L382" s="202"/>
      <c r="M382" s="207"/>
      <c r="N382" s="208"/>
      <c r="O382" s="208"/>
      <c r="P382" s="208"/>
      <c r="Q382" s="208"/>
      <c r="R382" s="208"/>
      <c r="S382" s="208"/>
      <c r="T382" s="209"/>
      <c r="AT382" s="203" t="s">
        <v>161</v>
      </c>
      <c r="AU382" s="203" t="s">
        <v>88</v>
      </c>
      <c r="AV382" s="16" t="s">
        <v>169</v>
      </c>
      <c r="AW382" s="16" t="s">
        <v>34</v>
      </c>
      <c r="AX382" s="16" t="s">
        <v>78</v>
      </c>
      <c r="AY382" s="203" t="s">
        <v>153</v>
      </c>
    </row>
    <row r="383" spans="1:65" s="15" customFormat="1" ht="10.199999999999999">
      <c r="B383" s="191"/>
      <c r="D383" s="176" t="s">
        <v>161</v>
      </c>
      <c r="E383" s="192" t="s">
        <v>1</v>
      </c>
      <c r="F383" s="193" t="s">
        <v>165</v>
      </c>
      <c r="H383" s="194">
        <v>889.54</v>
      </c>
      <c r="I383" s="195"/>
      <c r="L383" s="191"/>
      <c r="M383" s="196"/>
      <c r="N383" s="197"/>
      <c r="O383" s="197"/>
      <c r="P383" s="197"/>
      <c r="Q383" s="197"/>
      <c r="R383" s="197"/>
      <c r="S383" s="197"/>
      <c r="T383" s="198"/>
      <c r="AT383" s="192" t="s">
        <v>161</v>
      </c>
      <c r="AU383" s="192" t="s">
        <v>88</v>
      </c>
      <c r="AV383" s="15" t="s">
        <v>159</v>
      </c>
      <c r="AW383" s="15" t="s">
        <v>34</v>
      </c>
      <c r="AX383" s="15" t="s">
        <v>86</v>
      </c>
      <c r="AY383" s="192" t="s">
        <v>153</v>
      </c>
    </row>
    <row r="384" spans="1:65" s="2" customFormat="1" ht="36" customHeight="1">
      <c r="A384" s="33"/>
      <c r="B384" s="161"/>
      <c r="C384" s="162" t="s">
        <v>458</v>
      </c>
      <c r="D384" s="162" t="s">
        <v>155</v>
      </c>
      <c r="E384" s="163" t="s">
        <v>1110</v>
      </c>
      <c r="F384" s="164" t="s">
        <v>1111</v>
      </c>
      <c r="G384" s="165" t="s">
        <v>235</v>
      </c>
      <c r="H384" s="166">
        <v>285</v>
      </c>
      <c r="I384" s="167"/>
      <c r="J384" s="168">
        <f>ROUND(I384*H384,2)</f>
        <v>0</v>
      </c>
      <c r="K384" s="164" t="s">
        <v>254</v>
      </c>
      <c r="L384" s="34"/>
      <c r="M384" s="169" t="s">
        <v>1</v>
      </c>
      <c r="N384" s="170" t="s">
        <v>43</v>
      </c>
      <c r="O384" s="59"/>
      <c r="P384" s="171">
        <f>O384*H384</f>
        <v>0</v>
      </c>
      <c r="Q384" s="171">
        <v>3.4500000000000003E-2</v>
      </c>
      <c r="R384" s="171">
        <f>Q384*H384</f>
        <v>9.8325000000000014</v>
      </c>
      <c r="S384" s="171">
        <v>0</v>
      </c>
      <c r="T384" s="172">
        <f>S384*H384</f>
        <v>0</v>
      </c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R384" s="173" t="s">
        <v>159</v>
      </c>
      <c r="AT384" s="173" t="s">
        <v>155</v>
      </c>
      <c r="AU384" s="173" t="s">
        <v>88</v>
      </c>
      <c r="AY384" s="18" t="s">
        <v>153</v>
      </c>
      <c r="BE384" s="174">
        <f>IF(N384="základní",J384,0)</f>
        <v>0</v>
      </c>
      <c r="BF384" s="174">
        <f>IF(N384="snížená",J384,0)</f>
        <v>0</v>
      </c>
      <c r="BG384" s="174">
        <f>IF(N384="zákl. přenesená",J384,0)</f>
        <v>0</v>
      </c>
      <c r="BH384" s="174">
        <f>IF(N384="sníž. přenesená",J384,0)</f>
        <v>0</v>
      </c>
      <c r="BI384" s="174">
        <f>IF(N384="nulová",J384,0)</f>
        <v>0</v>
      </c>
      <c r="BJ384" s="18" t="s">
        <v>86</v>
      </c>
      <c r="BK384" s="174">
        <f>ROUND(I384*H384,2)</f>
        <v>0</v>
      </c>
      <c r="BL384" s="18" t="s">
        <v>159</v>
      </c>
      <c r="BM384" s="173" t="s">
        <v>1112</v>
      </c>
    </row>
    <row r="385" spans="1:65" s="13" customFormat="1" ht="10.199999999999999">
      <c r="B385" s="175"/>
      <c r="D385" s="176" t="s">
        <v>161</v>
      </c>
      <c r="E385" s="177" t="s">
        <v>1</v>
      </c>
      <c r="F385" s="178" t="s">
        <v>1113</v>
      </c>
      <c r="H385" s="177" t="s">
        <v>1</v>
      </c>
      <c r="I385" s="179"/>
      <c r="L385" s="175"/>
      <c r="M385" s="180"/>
      <c r="N385" s="181"/>
      <c r="O385" s="181"/>
      <c r="P385" s="181"/>
      <c r="Q385" s="181"/>
      <c r="R385" s="181"/>
      <c r="S385" s="181"/>
      <c r="T385" s="182"/>
      <c r="AT385" s="177" t="s">
        <v>161</v>
      </c>
      <c r="AU385" s="177" t="s">
        <v>88</v>
      </c>
      <c r="AV385" s="13" t="s">
        <v>86</v>
      </c>
      <c r="AW385" s="13" t="s">
        <v>34</v>
      </c>
      <c r="AX385" s="13" t="s">
        <v>78</v>
      </c>
      <c r="AY385" s="177" t="s">
        <v>153</v>
      </c>
    </row>
    <row r="386" spans="1:65" s="14" customFormat="1" ht="10.199999999999999">
      <c r="B386" s="183"/>
      <c r="D386" s="176" t="s">
        <v>161</v>
      </c>
      <c r="E386" s="184" t="s">
        <v>1</v>
      </c>
      <c r="F386" s="185" t="s">
        <v>1114</v>
      </c>
      <c r="H386" s="186">
        <v>285</v>
      </c>
      <c r="I386" s="187"/>
      <c r="L386" s="183"/>
      <c r="M386" s="188"/>
      <c r="N386" s="189"/>
      <c r="O386" s="189"/>
      <c r="P386" s="189"/>
      <c r="Q386" s="189"/>
      <c r="R386" s="189"/>
      <c r="S386" s="189"/>
      <c r="T386" s="190"/>
      <c r="AT386" s="184" t="s">
        <v>161</v>
      </c>
      <c r="AU386" s="184" t="s">
        <v>88</v>
      </c>
      <c r="AV386" s="14" t="s">
        <v>88</v>
      </c>
      <c r="AW386" s="14" t="s">
        <v>34</v>
      </c>
      <c r="AX386" s="14" t="s">
        <v>78</v>
      </c>
      <c r="AY386" s="184" t="s">
        <v>153</v>
      </c>
    </row>
    <row r="387" spans="1:65" s="15" customFormat="1" ht="10.199999999999999">
      <c r="B387" s="191"/>
      <c r="D387" s="176" t="s">
        <v>161</v>
      </c>
      <c r="E387" s="192" t="s">
        <v>1</v>
      </c>
      <c r="F387" s="193" t="s">
        <v>165</v>
      </c>
      <c r="H387" s="194">
        <v>285</v>
      </c>
      <c r="I387" s="195"/>
      <c r="L387" s="191"/>
      <c r="M387" s="196"/>
      <c r="N387" s="197"/>
      <c r="O387" s="197"/>
      <c r="P387" s="197"/>
      <c r="Q387" s="197"/>
      <c r="R387" s="197"/>
      <c r="S387" s="197"/>
      <c r="T387" s="198"/>
      <c r="AT387" s="192" t="s">
        <v>161</v>
      </c>
      <c r="AU387" s="192" t="s">
        <v>88</v>
      </c>
      <c r="AV387" s="15" t="s">
        <v>159</v>
      </c>
      <c r="AW387" s="15" t="s">
        <v>34</v>
      </c>
      <c r="AX387" s="15" t="s">
        <v>86</v>
      </c>
      <c r="AY387" s="192" t="s">
        <v>153</v>
      </c>
    </row>
    <row r="388" spans="1:65" s="2" customFormat="1" ht="24" customHeight="1">
      <c r="A388" s="33"/>
      <c r="B388" s="161"/>
      <c r="C388" s="162" t="s">
        <v>462</v>
      </c>
      <c r="D388" s="162" t="s">
        <v>155</v>
      </c>
      <c r="E388" s="163" t="s">
        <v>1115</v>
      </c>
      <c r="F388" s="164" t="s">
        <v>1116</v>
      </c>
      <c r="G388" s="165" t="s">
        <v>158</v>
      </c>
      <c r="H388" s="166">
        <v>29.071000000000002</v>
      </c>
      <c r="I388" s="167"/>
      <c r="J388" s="168">
        <f>ROUND(I388*H388,2)</f>
        <v>0</v>
      </c>
      <c r="K388" s="164" t="s">
        <v>254</v>
      </c>
      <c r="L388" s="34"/>
      <c r="M388" s="169" t="s">
        <v>1</v>
      </c>
      <c r="N388" s="170" t="s">
        <v>43</v>
      </c>
      <c r="O388" s="59"/>
      <c r="P388" s="171">
        <f>O388*H388</f>
        <v>0</v>
      </c>
      <c r="Q388" s="171">
        <v>2.45329</v>
      </c>
      <c r="R388" s="171">
        <f>Q388*H388</f>
        <v>71.319593589999997</v>
      </c>
      <c r="S388" s="171">
        <v>0</v>
      </c>
      <c r="T388" s="172">
        <f>S388*H388</f>
        <v>0</v>
      </c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R388" s="173" t="s">
        <v>159</v>
      </c>
      <c r="AT388" s="173" t="s">
        <v>155</v>
      </c>
      <c r="AU388" s="173" t="s">
        <v>88</v>
      </c>
      <c r="AY388" s="18" t="s">
        <v>153</v>
      </c>
      <c r="BE388" s="174">
        <f>IF(N388="základní",J388,0)</f>
        <v>0</v>
      </c>
      <c r="BF388" s="174">
        <f>IF(N388="snížená",J388,0)</f>
        <v>0</v>
      </c>
      <c r="BG388" s="174">
        <f>IF(N388="zákl. přenesená",J388,0)</f>
        <v>0</v>
      </c>
      <c r="BH388" s="174">
        <f>IF(N388="sníž. přenesená",J388,0)</f>
        <v>0</v>
      </c>
      <c r="BI388" s="174">
        <f>IF(N388="nulová",J388,0)</f>
        <v>0</v>
      </c>
      <c r="BJ388" s="18" t="s">
        <v>86</v>
      </c>
      <c r="BK388" s="174">
        <f>ROUND(I388*H388,2)</f>
        <v>0</v>
      </c>
      <c r="BL388" s="18" t="s">
        <v>159</v>
      </c>
      <c r="BM388" s="173" t="s">
        <v>1117</v>
      </c>
    </row>
    <row r="389" spans="1:65" s="13" customFormat="1" ht="10.199999999999999">
      <c r="B389" s="175"/>
      <c r="D389" s="176" t="s">
        <v>161</v>
      </c>
      <c r="E389" s="177" t="s">
        <v>1</v>
      </c>
      <c r="F389" s="178" t="s">
        <v>978</v>
      </c>
      <c r="H389" s="177" t="s">
        <v>1</v>
      </c>
      <c r="I389" s="179"/>
      <c r="L389" s="175"/>
      <c r="M389" s="180"/>
      <c r="N389" s="181"/>
      <c r="O389" s="181"/>
      <c r="P389" s="181"/>
      <c r="Q389" s="181"/>
      <c r="R389" s="181"/>
      <c r="S389" s="181"/>
      <c r="T389" s="182"/>
      <c r="AT389" s="177" t="s">
        <v>161</v>
      </c>
      <c r="AU389" s="177" t="s">
        <v>88</v>
      </c>
      <c r="AV389" s="13" t="s">
        <v>86</v>
      </c>
      <c r="AW389" s="13" t="s">
        <v>34</v>
      </c>
      <c r="AX389" s="13" t="s">
        <v>78</v>
      </c>
      <c r="AY389" s="177" t="s">
        <v>153</v>
      </c>
    </row>
    <row r="390" spans="1:65" s="14" customFormat="1" ht="10.199999999999999">
      <c r="B390" s="183"/>
      <c r="D390" s="176" t="s">
        <v>161</v>
      </c>
      <c r="E390" s="184" t="s">
        <v>1</v>
      </c>
      <c r="F390" s="185" t="s">
        <v>1118</v>
      </c>
      <c r="H390" s="186">
        <v>0.81399999999999995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161</v>
      </c>
      <c r="AU390" s="184" t="s">
        <v>88</v>
      </c>
      <c r="AV390" s="14" t="s">
        <v>88</v>
      </c>
      <c r="AW390" s="14" t="s">
        <v>34</v>
      </c>
      <c r="AX390" s="14" t="s">
        <v>78</v>
      </c>
      <c r="AY390" s="184" t="s">
        <v>153</v>
      </c>
    </row>
    <row r="391" spans="1:65" s="14" customFormat="1" ht="10.199999999999999">
      <c r="B391" s="183"/>
      <c r="D391" s="176" t="s">
        <v>161</v>
      </c>
      <c r="E391" s="184" t="s">
        <v>1</v>
      </c>
      <c r="F391" s="185" t="s">
        <v>1119</v>
      </c>
      <c r="H391" s="186">
        <v>0.221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161</v>
      </c>
      <c r="AU391" s="184" t="s">
        <v>88</v>
      </c>
      <c r="AV391" s="14" t="s">
        <v>88</v>
      </c>
      <c r="AW391" s="14" t="s">
        <v>34</v>
      </c>
      <c r="AX391" s="14" t="s">
        <v>78</v>
      </c>
      <c r="AY391" s="184" t="s">
        <v>153</v>
      </c>
    </row>
    <row r="392" spans="1:65" s="14" customFormat="1" ht="10.199999999999999">
      <c r="B392" s="183"/>
      <c r="D392" s="176" t="s">
        <v>161</v>
      </c>
      <c r="E392" s="184" t="s">
        <v>1</v>
      </c>
      <c r="F392" s="185" t="s">
        <v>1120</v>
      </c>
      <c r="H392" s="186">
        <v>0.94599999999999995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161</v>
      </c>
      <c r="AU392" s="184" t="s">
        <v>88</v>
      </c>
      <c r="AV392" s="14" t="s">
        <v>88</v>
      </c>
      <c r="AW392" s="14" t="s">
        <v>34</v>
      </c>
      <c r="AX392" s="14" t="s">
        <v>78</v>
      </c>
      <c r="AY392" s="184" t="s">
        <v>153</v>
      </c>
    </row>
    <row r="393" spans="1:65" s="14" customFormat="1" ht="10.199999999999999">
      <c r="B393" s="183"/>
      <c r="D393" s="176" t="s">
        <v>161</v>
      </c>
      <c r="E393" s="184" t="s">
        <v>1</v>
      </c>
      <c r="F393" s="185" t="s">
        <v>1121</v>
      </c>
      <c r="H393" s="186">
        <v>0.17299999999999999</v>
      </c>
      <c r="I393" s="187"/>
      <c r="L393" s="183"/>
      <c r="M393" s="188"/>
      <c r="N393" s="189"/>
      <c r="O393" s="189"/>
      <c r="P393" s="189"/>
      <c r="Q393" s="189"/>
      <c r="R393" s="189"/>
      <c r="S393" s="189"/>
      <c r="T393" s="190"/>
      <c r="AT393" s="184" t="s">
        <v>161</v>
      </c>
      <c r="AU393" s="184" t="s">
        <v>88</v>
      </c>
      <c r="AV393" s="14" t="s">
        <v>88</v>
      </c>
      <c r="AW393" s="14" t="s">
        <v>34</v>
      </c>
      <c r="AX393" s="14" t="s">
        <v>78</v>
      </c>
      <c r="AY393" s="184" t="s">
        <v>153</v>
      </c>
    </row>
    <row r="394" spans="1:65" s="14" customFormat="1" ht="10.199999999999999">
      <c r="B394" s="183"/>
      <c r="D394" s="176" t="s">
        <v>161</v>
      </c>
      <c r="E394" s="184" t="s">
        <v>1</v>
      </c>
      <c r="F394" s="185" t="s">
        <v>1122</v>
      </c>
      <c r="H394" s="186">
        <v>0.70199999999999996</v>
      </c>
      <c r="I394" s="187"/>
      <c r="L394" s="183"/>
      <c r="M394" s="188"/>
      <c r="N394" s="189"/>
      <c r="O394" s="189"/>
      <c r="P394" s="189"/>
      <c r="Q394" s="189"/>
      <c r="R394" s="189"/>
      <c r="S394" s="189"/>
      <c r="T394" s="190"/>
      <c r="AT394" s="184" t="s">
        <v>161</v>
      </c>
      <c r="AU394" s="184" t="s">
        <v>88</v>
      </c>
      <c r="AV394" s="14" t="s">
        <v>88</v>
      </c>
      <c r="AW394" s="14" t="s">
        <v>34</v>
      </c>
      <c r="AX394" s="14" t="s">
        <v>78</v>
      </c>
      <c r="AY394" s="184" t="s">
        <v>153</v>
      </c>
    </row>
    <row r="395" spans="1:65" s="14" customFormat="1" ht="10.199999999999999">
      <c r="B395" s="183"/>
      <c r="D395" s="176" t="s">
        <v>161</v>
      </c>
      <c r="E395" s="184" t="s">
        <v>1</v>
      </c>
      <c r="F395" s="185" t="s">
        <v>1123</v>
      </c>
      <c r="H395" s="186">
        <v>0.626</v>
      </c>
      <c r="I395" s="187"/>
      <c r="L395" s="183"/>
      <c r="M395" s="188"/>
      <c r="N395" s="189"/>
      <c r="O395" s="189"/>
      <c r="P395" s="189"/>
      <c r="Q395" s="189"/>
      <c r="R395" s="189"/>
      <c r="S395" s="189"/>
      <c r="T395" s="190"/>
      <c r="AT395" s="184" t="s">
        <v>161</v>
      </c>
      <c r="AU395" s="184" t="s">
        <v>88</v>
      </c>
      <c r="AV395" s="14" t="s">
        <v>88</v>
      </c>
      <c r="AW395" s="14" t="s">
        <v>34</v>
      </c>
      <c r="AX395" s="14" t="s">
        <v>78</v>
      </c>
      <c r="AY395" s="184" t="s">
        <v>153</v>
      </c>
    </row>
    <row r="396" spans="1:65" s="14" customFormat="1" ht="10.199999999999999">
      <c r="B396" s="183"/>
      <c r="D396" s="176" t="s">
        <v>161</v>
      </c>
      <c r="E396" s="184" t="s">
        <v>1</v>
      </c>
      <c r="F396" s="185" t="s">
        <v>1124</v>
      </c>
      <c r="H396" s="186">
        <v>0.752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161</v>
      </c>
      <c r="AU396" s="184" t="s">
        <v>88</v>
      </c>
      <c r="AV396" s="14" t="s">
        <v>88</v>
      </c>
      <c r="AW396" s="14" t="s">
        <v>34</v>
      </c>
      <c r="AX396" s="14" t="s">
        <v>78</v>
      </c>
      <c r="AY396" s="184" t="s">
        <v>153</v>
      </c>
    </row>
    <row r="397" spans="1:65" s="14" customFormat="1" ht="10.199999999999999">
      <c r="B397" s="183"/>
      <c r="D397" s="176" t="s">
        <v>161</v>
      </c>
      <c r="E397" s="184" t="s">
        <v>1</v>
      </c>
      <c r="F397" s="185" t="s">
        <v>1125</v>
      </c>
      <c r="H397" s="186">
        <v>0.76</v>
      </c>
      <c r="I397" s="187"/>
      <c r="L397" s="183"/>
      <c r="M397" s="188"/>
      <c r="N397" s="189"/>
      <c r="O397" s="189"/>
      <c r="P397" s="189"/>
      <c r="Q397" s="189"/>
      <c r="R397" s="189"/>
      <c r="S397" s="189"/>
      <c r="T397" s="190"/>
      <c r="AT397" s="184" t="s">
        <v>161</v>
      </c>
      <c r="AU397" s="184" t="s">
        <v>88</v>
      </c>
      <c r="AV397" s="14" t="s">
        <v>88</v>
      </c>
      <c r="AW397" s="14" t="s">
        <v>34</v>
      </c>
      <c r="AX397" s="14" t="s">
        <v>78</v>
      </c>
      <c r="AY397" s="184" t="s">
        <v>153</v>
      </c>
    </row>
    <row r="398" spans="1:65" s="14" customFormat="1" ht="10.199999999999999">
      <c r="B398" s="183"/>
      <c r="D398" s="176" t="s">
        <v>161</v>
      </c>
      <c r="E398" s="184" t="s">
        <v>1</v>
      </c>
      <c r="F398" s="185" t="s">
        <v>1126</v>
      </c>
      <c r="H398" s="186">
        <v>0.83399999999999996</v>
      </c>
      <c r="I398" s="187"/>
      <c r="L398" s="183"/>
      <c r="M398" s="188"/>
      <c r="N398" s="189"/>
      <c r="O398" s="189"/>
      <c r="P398" s="189"/>
      <c r="Q398" s="189"/>
      <c r="R398" s="189"/>
      <c r="S398" s="189"/>
      <c r="T398" s="190"/>
      <c r="AT398" s="184" t="s">
        <v>161</v>
      </c>
      <c r="AU398" s="184" t="s">
        <v>88</v>
      </c>
      <c r="AV398" s="14" t="s">
        <v>88</v>
      </c>
      <c r="AW398" s="14" t="s">
        <v>34</v>
      </c>
      <c r="AX398" s="14" t="s">
        <v>78</v>
      </c>
      <c r="AY398" s="184" t="s">
        <v>153</v>
      </c>
    </row>
    <row r="399" spans="1:65" s="14" customFormat="1" ht="10.199999999999999">
      <c r="B399" s="183"/>
      <c r="D399" s="176" t="s">
        <v>161</v>
      </c>
      <c r="E399" s="184" t="s">
        <v>1</v>
      </c>
      <c r="F399" s="185" t="s">
        <v>1127</v>
      </c>
      <c r="H399" s="186">
        <v>0.24199999999999999</v>
      </c>
      <c r="I399" s="187"/>
      <c r="L399" s="183"/>
      <c r="M399" s="188"/>
      <c r="N399" s="189"/>
      <c r="O399" s="189"/>
      <c r="P399" s="189"/>
      <c r="Q399" s="189"/>
      <c r="R399" s="189"/>
      <c r="S399" s="189"/>
      <c r="T399" s="190"/>
      <c r="AT399" s="184" t="s">
        <v>161</v>
      </c>
      <c r="AU399" s="184" t="s">
        <v>88</v>
      </c>
      <c r="AV399" s="14" t="s">
        <v>88</v>
      </c>
      <c r="AW399" s="14" t="s">
        <v>34</v>
      </c>
      <c r="AX399" s="14" t="s">
        <v>78</v>
      </c>
      <c r="AY399" s="184" t="s">
        <v>153</v>
      </c>
    </row>
    <row r="400" spans="1:65" s="14" customFormat="1" ht="10.199999999999999">
      <c r="B400" s="183"/>
      <c r="D400" s="176" t="s">
        <v>161</v>
      </c>
      <c r="E400" s="184" t="s">
        <v>1</v>
      </c>
      <c r="F400" s="185" t="s">
        <v>1127</v>
      </c>
      <c r="H400" s="186">
        <v>0.24199999999999999</v>
      </c>
      <c r="I400" s="187"/>
      <c r="L400" s="183"/>
      <c r="M400" s="188"/>
      <c r="N400" s="189"/>
      <c r="O400" s="189"/>
      <c r="P400" s="189"/>
      <c r="Q400" s="189"/>
      <c r="R400" s="189"/>
      <c r="S400" s="189"/>
      <c r="T400" s="190"/>
      <c r="AT400" s="184" t="s">
        <v>161</v>
      </c>
      <c r="AU400" s="184" t="s">
        <v>88</v>
      </c>
      <c r="AV400" s="14" t="s">
        <v>88</v>
      </c>
      <c r="AW400" s="14" t="s">
        <v>34</v>
      </c>
      <c r="AX400" s="14" t="s">
        <v>78</v>
      </c>
      <c r="AY400" s="184" t="s">
        <v>153</v>
      </c>
    </row>
    <row r="401" spans="2:51" s="14" customFormat="1" ht="10.199999999999999">
      <c r="B401" s="183"/>
      <c r="D401" s="176" t="s">
        <v>161</v>
      </c>
      <c r="E401" s="184" t="s">
        <v>1</v>
      </c>
      <c r="F401" s="185" t="s">
        <v>1128</v>
      </c>
      <c r="H401" s="186">
        <v>0.52400000000000002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161</v>
      </c>
      <c r="AU401" s="184" t="s">
        <v>88</v>
      </c>
      <c r="AV401" s="14" t="s">
        <v>88</v>
      </c>
      <c r="AW401" s="14" t="s">
        <v>34</v>
      </c>
      <c r="AX401" s="14" t="s">
        <v>78</v>
      </c>
      <c r="AY401" s="184" t="s">
        <v>153</v>
      </c>
    </row>
    <row r="402" spans="2:51" s="16" customFormat="1" ht="10.199999999999999">
      <c r="B402" s="202"/>
      <c r="D402" s="176" t="s">
        <v>161</v>
      </c>
      <c r="E402" s="203" t="s">
        <v>1</v>
      </c>
      <c r="F402" s="204" t="s">
        <v>321</v>
      </c>
      <c r="H402" s="205">
        <v>6.8360000000000003</v>
      </c>
      <c r="I402" s="206"/>
      <c r="L402" s="202"/>
      <c r="M402" s="207"/>
      <c r="N402" s="208"/>
      <c r="O402" s="208"/>
      <c r="P402" s="208"/>
      <c r="Q402" s="208"/>
      <c r="R402" s="208"/>
      <c r="S402" s="208"/>
      <c r="T402" s="209"/>
      <c r="AT402" s="203" t="s">
        <v>161</v>
      </c>
      <c r="AU402" s="203" t="s">
        <v>88</v>
      </c>
      <c r="AV402" s="16" t="s">
        <v>169</v>
      </c>
      <c r="AW402" s="16" t="s">
        <v>34</v>
      </c>
      <c r="AX402" s="16" t="s">
        <v>78</v>
      </c>
      <c r="AY402" s="203" t="s">
        <v>153</v>
      </c>
    </row>
    <row r="403" spans="2:51" s="13" customFormat="1" ht="10.199999999999999">
      <c r="B403" s="175"/>
      <c r="D403" s="176" t="s">
        <v>161</v>
      </c>
      <c r="E403" s="177" t="s">
        <v>1</v>
      </c>
      <c r="F403" s="178" t="s">
        <v>968</v>
      </c>
      <c r="H403" s="177" t="s">
        <v>1</v>
      </c>
      <c r="I403" s="179"/>
      <c r="L403" s="175"/>
      <c r="M403" s="180"/>
      <c r="N403" s="181"/>
      <c r="O403" s="181"/>
      <c r="P403" s="181"/>
      <c r="Q403" s="181"/>
      <c r="R403" s="181"/>
      <c r="S403" s="181"/>
      <c r="T403" s="182"/>
      <c r="AT403" s="177" t="s">
        <v>161</v>
      </c>
      <c r="AU403" s="177" t="s">
        <v>88</v>
      </c>
      <c r="AV403" s="13" t="s">
        <v>86</v>
      </c>
      <c r="AW403" s="13" t="s">
        <v>34</v>
      </c>
      <c r="AX403" s="13" t="s">
        <v>78</v>
      </c>
      <c r="AY403" s="177" t="s">
        <v>153</v>
      </c>
    </row>
    <row r="404" spans="2:51" s="14" customFormat="1" ht="10.199999999999999">
      <c r="B404" s="183"/>
      <c r="D404" s="176" t="s">
        <v>161</v>
      </c>
      <c r="E404" s="184" t="s">
        <v>1</v>
      </c>
      <c r="F404" s="185" t="s">
        <v>1129</v>
      </c>
      <c r="H404" s="186">
        <v>0.89</v>
      </c>
      <c r="I404" s="187"/>
      <c r="L404" s="183"/>
      <c r="M404" s="188"/>
      <c r="N404" s="189"/>
      <c r="O404" s="189"/>
      <c r="P404" s="189"/>
      <c r="Q404" s="189"/>
      <c r="R404" s="189"/>
      <c r="S404" s="189"/>
      <c r="T404" s="190"/>
      <c r="AT404" s="184" t="s">
        <v>161</v>
      </c>
      <c r="AU404" s="184" t="s">
        <v>88</v>
      </c>
      <c r="AV404" s="14" t="s">
        <v>88</v>
      </c>
      <c r="AW404" s="14" t="s">
        <v>34</v>
      </c>
      <c r="AX404" s="14" t="s">
        <v>78</v>
      </c>
      <c r="AY404" s="184" t="s">
        <v>153</v>
      </c>
    </row>
    <row r="405" spans="2:51" s="14" customFormat="1" ht="10.199999999999999">
      <c r="B405" s="183"/>
      <c r="D405" s="176" t="s">
        <v>161</v>
      </c>
      <c r="E405" s="184" t="s">
        <v>1</v>
      </c>
      <c r="F405" s="185" t="s">
        <v>1130</v>
      </c>
      <c r="H405" s="186">
        <v>0.47599999999999998</v>
      </c>
      <c r="I405" s="187"/>
      <c r="L405" s="183"/>
      <c r="M405" s="188"/>
      <c r="N405" s="189"/>
      <c r="O405" s="189"/>
      <c r="P405" s="189"/>
      <c r="Q405" s="189"/>
      <c r="R405" s="189"/>
      <c r="S405" s="189"/>
      <c r="T405" s="190"/>
      <c r="AT405" s="184" t="s">
        <v>161</v>
      </c>
      <c r="AU405" s="184" t="s">
        <v>88</v>
      </c>
      <c r="AV405" s="14" t="s">
        <v>88</v>
      </c>
      <c r="AW405" s="14" t="s">
        <v>34</v>
      </c>
      <c r="AX405" s="14" t="s">
        <v>78</v>
      </c>
      <c r="AY405" s="184" t="s">
        <v>153</v>
      </c>
    </row>
    <row r="406" spans="2:51" s="14" customFormat="1" ht="10.199999999999999">
      <c r="B406" s="183"/>
      <c r="D406" s="176" t="s">
        <v>161</v>
      </c>
      <c r="E406" s="184" t="s">
        <v>1</v>
      </c>
      <c r="F406" s="185" t="s">
        <v>1131</v>
      </c>
      <c r="H406" s="186">
        <v>0.76</v>
      </c>
      <c r="I406" s="187"/>
      <c r="L406" s="183"/>
      <c r="M406" s="188"/>
      <c r="N406" s="189"/>
      <c r="O406" s="189"/>
      <c r="P406" s="189"/>
      <c r="Q406" s="189"/>
      <c r="R406" s="189"/>
      <c r="S406" s="189"/>
      <c r="T406" s="190"/>
      <c r="AT406" s="184" t="s">
        <v>161</v>
      </c>
      <c r="AU406" s="184" t="s">
        <v>88</v>
      </c>
      <c r="AV406" s="14" t="s">
        <v>88</v>
      </c>
      <c r="AW406" s="14" t="s">
        <v>34</v>
      </c>
      <c r="AX406" s="14" t="s">
        <v>78</v>
      </c>
      <c r="AY406" s="184" t="s">
        <v>153</v>
      </c>
    </row>
    <row r="407" spans="2:51" s="14" customFormat="1" ht="10.199999999999999">
      <c r="B407" s="183"/>
      <c r="D407" s="176" t="s">
        <v>161</v>
      </c>
      <c r="E407" s="184" t="s">
        <v>1</v>
      </c>
      <c r="F407" s="185" t="s">
        <v>1132</v>
      </c>
      <c r="H407" s="186">
        <v>0.9</v>
      </c>
      <c r="I407" s="187"/>
      <c r="L407" s="183"/>
      <c r="M407" s="188"/>
      <c r="N407" s="189"/>
      <c r="O407" s="189"/>
      <c r="P407" s="189"/>
      <c r="Q407" s="189"/>
      <c r="R407" s="189"/>
      <c r="S407" s="189"/>
      <c r="T407" s="190"/>
      <c r="AT407" s="184" t="s">
        <v>161</v>
      </c>
      <c r="AU407" s="184" t="s">
        <v>88</v>
      </c>
      <c r="AV407" s="14" t="s">
        <v>88</v>
      </c>
      <c r="AW407" s="14" t="s">
        <v>34</v>
      </c>
      <c r="AX407" s="14" t="s">
        <v>78</v>
      </c>
      <c r="AY407" s="184" t="s">
        <v>153</v>
      </c>
    </row>
    <row r="408" spans="2:51" s="14" customFormat="1" ht="10.199999999999999">
      <c r="B408" s="183"/>
      <c r="D408" s="176" t="s">
        <v>161</v>
      </c>
      <c r="E408" s="184" t="s">
        <v>1</v>
      </c>
      <c r="F408" s="185" t="s">
        <v>1133</v>
      </c>
      <c r="H408" s="186">
        <v>0.18099999999999999</v>
      </c>
      <c r="I408" s="187"/>
      <c r="L408" s="183"/>
      <c r="M408" s="188"/>
      <c r="N408" s="189"/>
      <c r="O408" s="189"/>
      <c r="P408" s="189"/>
      <c r="Q408" s="189"/>
      <c r="R408" s="189"/>
      <c r="S408" s="189"/>
      <c r="T408" s="190"/>
      <c r="AT408" s="184" t="s">
        <v>161</v>
      </c>
      <c r="AU408" s="184" t="s">
        <v>88</v>
      </c>
      <c r="AV408" s="14" t="s">
        <v>88</v>
      </c>
      <c r="AW408" s="14" t="s">
        <v>34</v>
      </c>
      <c r="AX408" s="14" t="s">
        <v>78</v>
      </c>
      <c r="AY408" s="184" t="s">
        <v>153</v>
      </c>
    </row>
    <row r="409" spans="2:51" s="14" customFormat="1" ht="10.199999999999999">
      <c r="B409" s="183"/>
      <c r="D409" s="176" t="s">
        <v>161</v>
      </c>
      <c r="E409" s="184" t="s">
        <v>1</v>
      </c>
      <c r="F409" s="185" t="s">
        <v>1134</v>
      </c>
      <c r="H409" s="186">
        <v>3.4660000000000002</v>
      </c>
      <c r="I409" s="187"/>
      <c r="L409" s="183"/>
      <c r="M409" s="188"/>
      <c r="N409" s="189"/>
      <c r="O409" s="189"/>
      <c r="P409" s="189"/>
      <c r="Q409" s="189"/>
      <c r="R409" s="189"/>
      <c r="S409" s="189"/>
      <c r="T409" s="190"/>
      <c r="AT409" s="184" t="s">
        <v>161</v>
      </c>
      <c r="AU409" s="184" t="s">
        <v>88</v>
      </c>
      <c r="AV409" s="14" t="s">
        <v>88</v>
      </c>
      <c r="AW409" s="14" t="s">
        <v>34</v>
      </c>
      <c r="AX409" s="14" t="s">
        <v>78</v>
      </c>
      <c r="AY409" s="184" t="s">
        <v>153</v>
      </c>
    </row>
    <row r="410" spans="2:51" s="16" customFormat="1" ht="10.199999999999999">
      <c r="B410" s="202"/>
      <c r="D410" s="176" t="s">
        <v>161</v>
      </c>
      <c r="E410" s="203" t="s">
        <v>1</v>
      </c>
      <c r="F410" s="204" t="s">
        <v>321</v>
      </c>
      <c r="H410" s="205">
        <v>6.673</v>
      </c>
      <c r="I410" s="206"/>
      <c r="L410" s="202"/>
      <c r="M410" s="207"/>
      <c r="N410" s="208"/>
      <c r="O410" s="208"/>
      <c r="P410" s="208"/>
      <c r="Q410" s="208"/>
      <c r="R410" s="208"/>
      <c r="S410" s="208"/>
      <c r="T410" s="209"/>
      <c r="AT410" s="203" t="s">
        <v>161</v>
      </c>
      <c r="AU410" s="203" t="s">
        <v>88</v>
      </c>
      <c r="AV410" s="16" t="s">
        <v>169</v>
      </c>
      <c r="AW410" s="16" t="s">
        <v>34</v>
      </c>
      <c r="AX410" s="16" t="s">
        <v>78</v>
      </c>
      <c r="AY410" s="203" t="s">
        <v>153</v>
      </c>
    </row>
    <row r="411" spans="2:51" s="13" customFormat="1" ht="10.199999999999999">
      <c r="B411" s="175"/>
      <c r="D411" s="176" t="s">
        <v>161</v>
      </c>
      <c r="E411" s="177" t="s">
        <v>1</v>
      </c>
      <c r="F411" s="178" t="s">
        <v>1135</v>
      </c>
      <c r="H411" s="177" t="s">
        <v>1</v>
      </c>
      <c r="I411" s="179"/>
      <c r="L411" s="175"/>
      <c r="M411" s="180"/>
      <c r="N411" s="181"/>
      <c r="O411" s="181"/>
      <c r="P411" s="181"/>
      <c r="Q411" s="181"/>
      <c r="R411" s="181"/>
      <c r="S411" s="181"/>
      <c r="T411" s="182"/>
      <c r="AT411" s="177" t="s">
        <v>161</v>
      </c>
      <c r="AU411" s="177" t="s">
        <v>88</v>
      </c>
      <c r="AV411" s="13" t="s">
        <v>86</v>
      </c>
      <c r="AW411" s="13" t="s">
        <v>34</v>
      </c>
      <c r="AX411" s="13" t="s">
        <v>78</v>
      </c>
      <c r="AY411" s="177" t="s">
        <v>153</v>
      </c>
    </row>
    <row r="412" spans="2:51" s="14" customFormat="1" ht="10.199999999999999">
      <c r="B412" s="183"/>
      <c r="D412" s="176" t="s">
        <v>161</v>
      </c>
      <c r="E412" s="184" t="s">
        <v>1</v>
      </c>
      <c r="F412" s="185" t="s">
        <v>1136</v>
      </c>
      <c r="H412" s="186">
        <v>0.873</v>
      </c>
      <c r="I412" s="187"/>
      <c r="L412" s="183"/>
      <c r="M412" s="188"/>
      <c r="N412" s="189"/>
      <c r="O412" s="189"/>
      <c r="P412" s="189"/>
      <c r="Q412" s="189"/>
      <c r="R412" s="189"/>
      <c r="S412" s="189"/>
      <c r="T412" s="190"/>
      <c r="AT412" s="184" t="s">
        <v>161</v>
      </c>
      <c r="AU412" s="184" t="s">
        <v>88</v>
      </c>
      <c r="AV412" s="14" t="s">
        <v>88</v>
      </c>
      <c r="AW412" s="14" t="s">
        <v>34</v>
      </c>
      <c r="AX412" s="14" t="s">
        <v>78</v>
      </c>
      <c r="AY412" s="184" t="s">
        <v>153</v>
      </c>
    </row>
    <row r="413" spans="2:51" s="14" customFormat="1" ht="10.199999999999999">
      <c r="B413" s="183"/>
      <c r="D413" s="176" t="s">
        <v>161</v>
      </c>
      <c r="E413" s="184" t="s">
        <v>1</v>
      </c>
      <c r="F413" s="185" t="s">
        <v>1137</v>
      </c>
      <c r="H413" s="186">
        <v>0.28499999999999998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161</v>
      </c>
      <c r="AU413" s="184" t="s">
        <v>88</v>
      </c>
      <c r="AV413" s="14" t="s">
        <v>88</v>
      </c>
      <c r="AW413" s="14" t="s">
        <v>34</v>
      </c>
      <c r="AX413" s="14" t="s">
        <v>78</v>
      </c>
      <c r="AY413" s="184" t="s">
        <v>153</v>
      </c>
    </row>
    <row r="414" spans="2:51" s="14" customFormat="1" ht="10.199999999999999">
      <c r="B414" s="183"/>
      <c r="D414" s="176" t="s">
        <v>161</v>
      </c>
      <c r="E414" s="184" t="s">
        <v>1</v>
      </c>
      <c r="F414" s="185" t="s">
        <v>1138</v>
      </c>
      <c r="H414" s="186">
        <v>1.115</v>
      </c>
      <c r="I414" s="187"/>
      <c r="L414" s="183"/>
      <c r="M414" s="188"/>
      <c r="N414" s="189"/>
      <c r="O414" s="189"/>
      <c r="P414" s="189"/>
      <c r="Q414" s="189"/>
      <c r="R414" s="189"/>
      <c r="S414" s="189"/>
      <c r="T414" s="190"/>
      <c r="AT414" s="184" t="s">
        <v>161</v>
      </c>
      <c r="AU414" s="184" t="s">
        <v>88</v>
      </c>
      <c r="AV414" s="14" t="s">
        <v>88</v>
      </c>
      <c r="AW414" s="14" t="s">
        <v>34</v>
      </c>
      <c r="AX414" s="14" t="s">
        <v>78</v>
      </c>
      <c r="AY414" s="184" t="s">
        <v>153</v>
      </c>
    </row>
    <row r="415" spans="2:51" s="14" customFormat="1" ht="10.199999999999999">
      <c r="B415" s="183"/>
      <c r="D415" s="176" t="s">
        <v>161</v>
      </c>
      <c r="E415" s="184" t="s">
        <v>1</v>
      </c>
      <c r="F415" s="185" t="s">
        <v>1139</v>
      </c>
      <c r="H415" s="186">
        <v>0.25</v>
      </c>
      <c r="I415" s="187"/>
      <c r="L415" s="183"/>
      <c r="M415" s="188"/>
      <c r="N415" s="189"/>
      <c r="O415" s="189"/>
      <c r="P415" s="189"/>
      <c r="Q415" s="189"/>
      <c r="R415" s="189"/>
      <c r="S415" s="189"/>
      <c r="T415" s="190"/>
      <c r="AT415" s="184" t="s">
        <v>161</v>
      </c>
      <c r="AU415" s="184" t="s">
        <v>88</v>
      </c>
      <c r="AV415" s="14" t="s">
        <v>88</v>
      </c>
      <c r="AW415" s="14" t="s">
        <v>34</v>
      </c>
      <c r="AX415" s="14" t="s">
        <v>78</v>
      </c>
      <c r="AY415" s="184" t="s">
        <v>153</v>
      </c>
    </row>
    <row r="416" spans="2:51" s="14" customFormat="1" ht="10.199999999999999">
      <c r="B416" s="183"/>
      <c r="D416" s="176" t="s">
        <v>161</v>
      </c>
      <c r="E416" s="184" t="s">
        <v>1</v>
      </c>
      <c r="F416" s="185" t="s">
        <v>1140</v>
      </c>
      <c r="H416" s="186">
        <v>1.0129999999999999</v>
      </c>
      <c r="I416" s="187"/>
      <c r="L416" s="183"/>
      <c r="M416" s="188"/>
      <c r="N416" s="189"/>
      <c r="O416" s="189"/>
      <c r="P416" s="189"/>
      <c r="Q416" s="189"/>
      <c r="R416" s="189"/>
      <c r="S416" s="189"/>
      <c r="T416" s="190"/>
      <c r="AT416" s="184" t="s">
        <v>161</v>
      </c>
      <c r="AU416" s="184" t="s">
        <v>88</v>
      </c>
      <c r="AV416" s="14" t="s">
        <v>88</v>
      </c>
      <c r="AW416" s="14" t="s">
        <v>34</v>
      </c>
      <c r="AX416" s="14" t="s">
        <v>78</v>
      </c>
      <c r="AY416" s="184" t="s">
        <v>153</v>
      </c>
    </row>
    <row r="417" spans="2:51" s="14" customFormat="1" ht="10.199999999999999">
      <c r="B417" s="183"/>
      <c r="D417" s="176" t="s">
        <v>161</v>
      </c>
      <c r="E417" s="184" t="s">
        <v>1</v>
      </c>
      <c r="F417" s="185" t="s">
        <v>1141</v>
      </c>
      <c r="H417" s="186">
        <v>0.70899999999999996</v>
      </c>
      <c r="I417" s="187"/>
      <c r="L417" s="183"/>
      <c r="M417" s="188"/>
      <c r="N417" s="189"/>
      <c r="O417" s="189"/>
      <c r="P417" s="189"/>
      <c r="Q417" s="189"/>
      <c r="R417" s="189"/>
      <c r="S417" s="189"/>
      <c r="T417" s="190"/>
      <c r="AT417" s="184" t="s">
        <v>161</v>
      </c>
      <c r="AU417" s="184" t="s">
        <v>88</v>
      </c>
      <c r="AV417" s="14" t="s">
        <v>88</v>
      </c>
      <c r="AW417" s="14" t="s">
        <v>34</v>
      </c>
      <c r="AX417" s="14" t="s">
        <v>78</v>
      </c>
      <c r="AY417" s="184" t="s">
        <v>153</v>
      </c>
    </row>
    <row r="418" spans="2:51" s="14" customFormat="1" ht="10.199999999999999">
      <c r="B418" s="183"/>
      <c r="D418" s="176" t="s">
        <v>161</v>
      </c>
      <c r="E418" s="184" t="s">
        <v>1</v>
      </c>
      <c r="F418" s="185" t="s">
        <v>1142</v>
      </c>
      <c r="H418" s="186">
        <v>0.90400000000000003</v>
      </c>
      <c r="I418" s="187"/>
      <c r="L418" s="183"/>
      <c r="M418" s="188"/>
      <c r="N418" s="189"/>
      <c r="O418" s="189"/>
      <c r="P418" s="189"/>
      <c r="Q418" s="189"/>
      <c r="R418" s="189"/>
      <c r="S418" s="189"/>
      <c r="T418" s="190"/>
      <c r="AT418" s="184" t="s">
        <v>161</v>
      </c>
      <c r="AU418" s="184" t="s">
        <v>88</v>
      </c>
      <c r="AV418" s="14" t="s">
        <v>88</v>
      </c>
      <c r="AW418" s="14" t="s">
        <v>34</v>
      </c>
      <c r="AX418" s="14" t="s">
        <v>78</v>
      </c>
      <c r="AY418" s="184" t="s">
        <v>153</v>
      </c>
    </row>
    <row r="419" spans="2:51" s="14" customFormat="1" ht="10.199999999999999">
      <c r="B419" s="183"/>
      <c r="D419" s="176" t="s">
        <v>161</v>
      </c>
      <c r="E419" s="184" t="s">
        <v>1</v>
      </c>
      <c r="F419" s="185" t="s">
        <v>1143</v>
      </c>
      <c r="H419" s="186">
        <v>0.91300000000000003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161</v>
      </c>
      <c r="AU419" s="184" t="s">
        <v>88</v>
      </c>
      <c r="AV419" s="14" t="s">
        <v>88</v>
      </c>
      <c r="AW419" s="14" t="s">
        <v>34</v>
      </c>
      <c r="AX419" s="14" t="s">
        <v>78</v>
      </c>
      <c r="AY419" s="184" t="s">
        <v>153</v>
      </c>
    </row>
    <row r="420" spans="2:51" s="14" customFormat="1" ht="10.199999999999999">
      <c r="B420" s="183"/>
      <c r="D420" s="176" t="s">
        <v>161</v>
      </c>
      <c r="E420" s="184" t="s">
        <v>1</v>
      </c>
      <c r="F420" s="185" t="s">
        <v>1144</v>
      </c>
      <c r="H420" s="186">
        <v>0.7</v>
      </c>
      <c r="I420" s="187"/>
      <c r="L420" s="183"/>
      <c r="M420" s="188"/>
      <c r="N420" s="189"/>
      <c r="O420" s="189"/>
      <c r="P420" s="189"/>
      <c r="Q420" s="189"/>
      <c r="R420" s="189"/>
      <c r="S420" s="189"/>
      <c r="T420" s="190"/>
      <c r="AT420" s="184" t="s">
        <v>161</v>
      </c>
      <c r="AU420" s="184" t="s">
        <v>88</v>
      </c>
      <c r="AV420" s="14" t="s">
        <v>88</v>
      </c>
      <c r="AW420" s="14" t="s">
        <v>34</v>
      </c>
      <c r="AX420" s="14" t="s">
        <v>78</v>
      </c>
      <c r="AY420" s="184" t="s">
        <v>153</v>
      </c>
    </row>
    <row r="421" spans="2:51" s="14" customFormat="1" ht="10.199999999999999">
      <c r="B421" s="183"/>
      <c r="D421" s="176" t="s">
        <v>161</v>
      </c>
      <c r="E421" s="184" t="s">
        <v>1</v>
      </c>
      <c r="F421" s="185" t="s">
        <v>1145</v>
      </c>
      <c r="H421" s="186">
        <v>0.20399999999999999</v>
      </c>
      <c r="I421" s="187"/>
      <c r="L421" s="183"/>
      <c r="M421" s="188"/>
      <c r="N421" s="189"/>
      <c r="O421" s="189"/>
      <c r="P421" s="189"/>
      <c r="Q421" s="189"/>
      <c r="R421" s="189"/>
      <c r="S421" s="189"/>
      <c r="T421" s="190"/>
      <c r="AT421" s="184" t="s">
        <v>161</v>
      </c>
      <c r="AU421" s="184" t="s">
        <v>88</v>
      </c>
      <c r="AV421" s="14" t="s">
        <v>88</v>
      </c>
      <c r="AW421" s="14" t="s">
        <v>34</v>
      </c>
      <c r="AX421" s="14" t="s">
        <v>78</v>
      </c>
      <c r="AY421" s="184" t="s">
        <v>153</v>
      </c>
    </row>
    <row r="422" spans="2:51" s="14" customFormat="1" ht="10.199999999999999">
      <c r="B422" s="183"/>
      <c r="D422" s="176" t="s">
        <v>161</v>
      </c>
      <c r="E422" s="184" t="s">
        <v>1</v>
      </c>
      <c r="F422" s="185" t="s">
        <v>1146</v>
      </c>
      <c r="H422" s="186">
        <v>0.184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161</v>
      </c>
      <c r="AU422" s="184" t="s">
        <v>88</v>
      </c>
      <c r="AV422" s="14" t="s">
        <v>88</v>
      </c>
      <c r="AW422" s="14" t="s">
        <v>34</v>
      </c>
      <c r="AX422" s="14" t="s">
        <v>78</v>
      </c>
      <c r="AY422" s="184" t="s">
        <v>153</v>
      </c>
    </row>
    <row r="423" spans="2:51" s="14" customFormat="1" ht="10.199999999999999">
      <c r="B423" s="183"/>
      <c r="D423" s="176" t="s">
        <v>161</v>
      </c>
      <c r="E423" s="184" t="s">
        <v>1</v>
      </c>
      <c r="F423" s="185" t="s">
        <v>1146</v>
      </c>
      <c r="H423" s="186">
        <v>0.184</v>
      </c>
      <c r="I423" s="187"/>
      <c r="L423" s="183"/>
      <c r="M423" s="188"/>
      <c r="N423" s="189"/>
      <c r="O423" s="189"/>
      <c r="P423" s="189"/>
      <c r="Q423" s="189"/>
      <c r="R423" s="189"/>
      <c r="S423" s="189"/>
      <c r="T423" s="190"/>
      <c r="AT423" s="184" t="s">
        <v>161</v>
      </c>
      <c r="AU423" s="184" t="s">
        <v>88</v>
      </c>
      <c r="AV423" s="14" t="s">
        <v>88</v>
      </c>
      <c r="AW423" s="14" t="s">
        <v>34</v>
      </c>
      <c r="AX423" s="14" t="s">
        <v>78</v>
      </c>
      <c r="AY423" s="184" t="s">
        <v>153</v>
      </c>
    </row>
    <row r="424" spans="2:51" s="14" customFormat="1" ht="10.199999999999999">
      <c r="B424" s="183"/>
      <c r="D424" s="176" t="s">
        <v>161</v>
      </c>
      <c r="E424" s="184" t="s">
        <v>1</v>
      </c>
      <c r="F424" s="185" t="s">
        <v>1147</v>
      </c>
      <c r="H424" s="186">
        <v>0.38200000000000001</v>
      </c>
      <c r="I424" s="187"/>
      <c r="L424" s="183"/>
      <c r="M424" s="188"/>
      <c r="N424" s="189"/>
      <c r="O424" s="189"/>
      <c r="P424" s="189"/>
      <c r="Q424" s="189"/>
      <c r="R424" s="189"/>
      <c r="S424" s="189"/>
      <c r="T424" s="190"/>
      <c r="AT424" s="184" t="s">
        <v>161</v>
      </c>
      <c r="AU424" s="184" t="s">
        <v>88</v>
      </c>
      <c r="AV424" s="14" t="s">
        <v>88</v>
      </c>
      <c r="AW424" s="14" t="s">
        <v>34</v>
      </c>
      <c r="AX424" s="14" t="s">
        <v>78</v>
      </c>
      <c r="AY424" s="184" t="s">
        <v>153</v>
      </c>
    </row>
    <row r="425" spans="2:51" s="14" customFormat="1" ht="10.199999999999999">
      <c r="B425" s="183"/>
      <c r="D425" s="176" t="s">
        <v>161</v>
      </c>
      <c r="E425" s="184" t="s">
        <v>1</v>
      </c>
      <c r="F425" s="185" t="s">
        <v>1148</v>
      </c>
      <c r="H425" s="186">
        <v>1.05</v>
      </c>
      <c r="I425" s="187"/>
      <c r="L425" s="183"/>
      <c r="M425" s="188"/>
      <c r="N425" s="189"/>
      <c r="O425" s="189"/>
      <c r="P425" s="189"/>
      <c r="Q425" s="189"/>
      <c r="R425" s="189"/>
      <c r="S425" s="189"/>
      <c r="T425" s="190"/>
      <c r="AT425" s="184" t="s">
        <v>161</v>
      </c>
      <c r="AU425" s="184" t="s">
        <v>88</v>
      </c>
      <c r="AV425" s="14" t="s">
        <v>88</v>
      </c>
      <c r="AW425" s="14" t="s">
        <v>34</v>
      </c>
      <c r="AX425" s="14" t="s">
        <v>78</v>
      </c>
      <c r="AY425" s="184" t="s">
        <v>153</v>
      </c>
    </row>
    <row r="426" spans="2:51" s="14" customFormat="1" ht="10.199999999999999">
      <c r="B426" s="183"/>
      <c r="D426" s="176" t="s">
        <v>161</v>
      </c>
      <c r="E426" s="184" t="s">
        <v>1</v>
      </c>
      <c r="F426" s="185" t="s">
        <v>1149</v>
      </c>
      <c r="H426" s="186">
        <v>0.26600000000000001</v>
      </c>
      <c r="I426" s="187"/>
      <c r="L426" s="183"/>
      <c r="M426" s="188"/>
      <c r="N426" s="189"/>
      <c r="O426" s="189"/>
      <c r="P426" s="189"/>
      <c r="Q426" s="189"/>
      <c r="R426" s="189"/>
      <c r="S426" s="189"/>
      <c r="T426" s="190"/>
      <c r="AT426" s="184" t="s">
        <v>161</v>
      </c>
      <c r="AU426" s="184" t="s">
        <v>88</v>
      </c>
      <c r="AV426" s="14" t="s">
        <v>88</v>
      </c>
      <c r="AW426" s="14" t="s">
        <v>34</v>
      </c>
      <c r="AX426" s="14" t="s">
        <v>78</v>
      </c>
      <c r="AY426" s="184" t="s">
        <v>153</v>
      </c>
    </row>
    <row r="427" spans="2:51" s="14" customFormat="1" ht="10.199999999999999">
      <c r="B427" s="183"/>
      <c r="D427" s="176" t="s">
        <v>161</v>
      </c>
      <c r="E427" s="184" t="s">
        <v>1</v>
      </c>
      <c r="F427" s="185" t="s">
        <v>1150</v>
      </c>
      <c r="H427" s="186">
        <v>0.18</v>
      </c>
      <c r="I427" s="187"/>
      <c r="L427" s="183"/>
      <c r="M427" s="188"/>
      <c r="N427" s="189"/>
      <c r="O427" s="189"/>
      <c r="P427" s="189"/>
      <c r="Q427" s="189"/>
      <c r="R427" s="189"/>
      <c r="S427" s="189"/>
      <c r="T427" s="190"/>
      <c r="AT427" s="184" t="s">
        <v>161</v>
      </c>
      <c r="AU427" s="184" t="s">
        <v>88</v>
      </c>
      <c r="AV427" s="14" t="s">
        <v>88</v>
      </c>
      <c r="AW427" s="14" t="s">
        <v>34</v>
      </c>
      <c r="AX427" s="14" t="s">
        <v>78</v>
      </c>
      <c r="AY427" s="184" t="s">
        <v>153</v>
      </c>
    </row>
    <row r="428" spans="2:51" s="14" customFormat="1" ht="10.199999999999999">
      <c r="B428" s="183"/>
      <c r="D428" s="176" t="s">
        <v>161</v>
      </c>
      <c r="E428" s="184" t="s">
        <v>1</v>
      </c>
      <c r="F428" s="185" t="s">
        <v>1151</v>
      </c>
      <c r="H428" s="186">
        <v>0.24399999999999999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161</v>
      </c>
      <c r="AU428" s="184" t="s">
        <v>88</v>
      </c>
      <c r="AV428" s="14" t="s">
        <v>88</v>
      </c>
      <c r="AW428" s="14" t="s">
        <v>34</v>
      </c>
      <c r="AX428" s="14" t="s">
        <v>78</v>
      </c>
      <c r="AY428" s="184" t="s">
        <v>153</v>
      </c>
    </row>
    <row r="429" spans="2:51" s="14" customFormat="1" ht="10.199999999999999">
      <c r="B429" s="183"/>
      <c r="D429" s="176" t="s">
        <v>161</v>
      </c>
      <c r="E429" s="184" t="s">
        <v>1</v>
      </c>
      <c r="F429" s="185" t="s">
        <v>1152</v>
      </c>
      <c r="H429" s="186">
        <v>0.623</v>
      </c>
      <c r="I429" s="187"/>
      <c r="L429" s="183"/>
      <c r="M429" s="188"/>
      <c r="N429" s="189"/>
      <c r="O429" s="189"/>
      <c r="P429" s="189"/>
      <c r="Q429" s="189"/>
      <c r="R429" s="189"/>
      <c r="S429" s="189"/>
      <c r="T429" s="190"/>
      <c r="AT429" s="184" t="s">
        <v>161</v>
      </c>
      <c r="AU429" s="184" t="s">
        <v>88</v>
      </c>
      <c r="AV429" s="14" t="s">
        <v>88</v>
      </c>
      <c r="AW429" s="14" t="s">
        <v>34</v>
      </c>
      <c r="AX429" s="14" t="s">
        <v>78</v>
      </c>
      <c r="AY429" s="184" t="s">
        <v>153</v>
      </c>
    </row>
    <row r="430" spans="2:51" s="14" customFormat="1" ht="10.199999999999999">
      <c r="B430" s="183"/>
      <c r="D430" s="176" t="s">
        <v>161</v>
      </c>
      <c r="E430" s="184" t="s">
        <v>1</v>
      </c>
      <c r="F430" s="185" t="s">
        <v>1153</v>
      </c>
      <c r="H430" s="186">
        <v>0.16400000000000001</v>
      </c>
      <c r="I430" s="187"/>
      <c r="L430" s="183"/>
      <c r="M430" s="188"/>
      <c r="N430" s="189"/>
      <c r="O430" s="189"/>
      <c r="P430" s="189"/>
      <c r="Q430" s="189"/>
      <c r="R430" s="189"/>
      <c r="S430" s="189"/>
      <c r="T430" s="190"/>
      <c r="AT430" s="184" t="s">
        <v>161</v>
      </c>
      <c r="AU430" s="184" t="s">
        <v>88</v>
      </c>
      <c r="AV430" s="14" t="s">
        <v>88</v>
      </c>
      <c r="AW430" s="14" t="s">
        <v>34</v>
      </c>
      <c r="AX430" s="14" t="s">
        <v>78</v>
      </c>
      <c r="AY430" s="184" t="s">
        <v>153</v>
      </c>
    </row>
    <row r="431" spans="2:51" s="14" customFormat="1" ht="10.199999999999999">
      <c r="B431" s="183"/>
      <c r="D431" s="176" t="s">
        <v>161</v>
      </c>
      <c r="E431" s="184" t="s">
        <v>1</v>
      </c>
      <c r="F431" s="185" t="s">
        <v>1154</v>
      </c>
      <c r="H431" s="186">
        <v>0.71299999999999997</v>
      </c>
      <c r="I431" s="187"/>
      <c r="L431" s="183"/>
      <c r="M431" s="188"/>
      <c r="N431" s="189"/>
      <c r="O431" s="189"/>
      <c r="P431" s="189"/>
      <c r="Q431" s="189"/>
      <c r="R431" s="189"/>
      <c r="S431" s="189"/>
      <c r="T431" s="190"/>
      <c r="AT431" s="184" t="s">
        <v>161</v>
      </c>
      <c r="AU431" s="184" t="s">
        <v>88</v>
      </c>
      <c r="AV431" s="14" t="s">
        <v>88</v>
      </c>
      <c r="AW431" s="14" t="s">
        <v>34</v>
      </c>
      <c r="AX431" s="14" t="s">
        <v>78</v>
      </c>
      <c r="AY431" s="184" t="s">
        <v>153</v>
      </c>
    </row>
    <row r="432" spans="2:51" s="14" customFormat="1" ht="10.199999999999999">
      <c r="B432" s="183"/>
      <c r="D432" s="176" t="s">
        <v>161</v>
      </c>
      <c r="E432" s="184" t="s">
        <v>1</v>
      </c>
      <c r="F432" s="185" t="s">
        <v>1155</v>
      </c>
      <c r="H432" s="186">
        <v>0.156</v>
      </c>
      <c r="I432" s="187"/>
      <c r="L432" s="183"/>
      <c r="M432" s="188"/>
      <c r="N432" s="189"/>
      <c r="O432" s="189"/>
      <c r="P432" s="189"/>
      <c r="Q432" s="189"/>
      <c r="R432" s="189"/>
      <c r="S432" s="189"/>
      <c r="T432" s="190"/>
      <c r="AT432" s="184" t="s">
        <v>161</v>
      </c>
      <c r="AU432" s="184" t="s">
        <v>88</v>
      </c>
      <c r="AV432" s="14" t="s">
        <v>88</v>
      </c>
      <c r="AW432" s="14" t="s">
        <v>34</v>
      </c>
      <c r="AX432" s="14" t="s">
        <v>78</v>
      </c>
      <c r="AY432" s="184" t="s">
        <v>153</v>
      </c>
    </row>
    <row r="433" spans="1:65" s="14" customFormat="1" ht="10.199999999999999">
      <c r="B433" s="183"/>
      <c r="D433" s="176" t="s">
        <v>161</v>
      </c>
      <c r="E433" s="184" t="s">
        <v>1</v>
      </c>
      <c r="F433" s="185" t="s">
        <v>1156</v>
      </c>
      <c r="H433" s="186">
        <v>0.154</v>
      </c>
      <c r="I433" s="187"/>
      <c r="L433" s="183"/>
      <c r="M433" s="188"/>
      <c r="N433" s="189"/>
      <c r="O433" s="189"/>
      <c r="P433" s="189"/>
      <c r="Q433" s="189"/>
      <c r="R433" s="189"/>
      <c r="S433" s="189"/>
      <c r="T433" s="190"/>
      <c r="AT433" s="184" t="s">
        <v>161</v>
      </c>
      <c r="AU433" s="184" t="s">
        <v>88</v>
      </c>
      <c r="AV433" s="14" t="s">
        <v>88</v>
      </c>
      <c r="AW433" s="14" t="s">
        <v>34</v>
      </c>
      <c r="AX433" s="14" t="s">
        <v>78</v>
      </c>
      <c r="AY433" s="184" t="s">
        <v>153</v>
      </c>
    </row>
    <row r="434" spans="1:65" s="14" customFormat="1" ht="10.199999999999999">
      <c r="B434" s="183"/>
      <c r="D434" s="176" t="s">
        <v>161</v>
      </c>
      <c r="E434" s="184" t="s">
        <v>1</v>
      </c>
      <c r="F434" s="185" t="s">
        <v>1157</v>
      </c>
      <c r="H434" s="186">
        <v>0.502</v>
      </c>
      <c r="I434" s="187"/>
      <c r="L434" s="183"/>
      <c r="M434" s="188"/>
      <c r="N434" s="189"/>
      <c r="O434" s="189"/>
      <c r="P434" s="189"/>
      <c r="Q434" s="189"/>
      <c r="R434" s="189"/>
      <c r="S434" s="189"/>
      <c r="T434" s="190"/>
      <c r="AT434" s="184" t="s">
        <v>161</v>
      </c>
      <c r="AU434" s="184" t="s">
        <v>88</v>
      </c>
      <c r="AV434" s="14" t="s">
        <v>88</v>
      </c>
      <c r="AW434" s="14" t="s">
        <v>34</v>
      </c>
      <c r="AX434" s="14" t="s">
        <v>78</v>
      </c>
      <c r="AY434" s="184" t="s">
        <v>153</v>
      </c>
    </row>
    <row r="435" spans="1:65" s="14" customFormat="1" ht="10.199999999999999">
      <c r="B435" s="183"/>
      <c r="D435" s="176" t="s">
        <v>161</v>
      </c>
      <c r="E435" s="184" t="s">
        <v>1</v>
      </c>
      <c r="F435" s="185" t="s">
        <v>1158</v>
      </c>
      <c r="H435" s="186">
        <v>0.159</v>
      </c>
      <c r="I435" s="187"/>
      <c r="L435" s="183"/>
      <c r="M435" s="188"/>
      <c r="N435" s="189"/>
      <c r="O435" s="189"/>
      <c r="P435" s="189"/>
      <c r="Q435" s="189"/>
      <c r="R435" s="189"/>
      <c r="S435" s="189"/>
      <c r="T435" s="190"/>
      <c r="AT435" s="184" t="s">
        <v>161</v>
      </c>
      <c r="AU435" s="184" t="s">
        <v>88</v>
      </c>
      <c r="AV435" s="14" t="s">
        <v>88</v>
      </c>
      <c r="AW435" s="14" t="s">
        <v>34</v>
      </c>
      <c r="AX435" s="14" t="s">
        <v>78</v>
      </c>
      <c r="AY435" s="184" t="s">
        <v>153</v>
      </c>
    </row>
    <row r="436" spans="1:65" s="14" customFormat="1" ht="10.199999999999999">
      <c r="B436" s="183"/>
      <c r="D436" s="176" t="s">
        <v>161</v>
      </c>
      <c r="E436" s="184" t="s">
        <v>1</v>
      </c>
      <c r="F436" s="185" t="s">
        <v>1159</v>
      </c>
      <c r="H436" s="186">
        <v>0.16700000000000001</v>
      </c>
      <c r="I436" s="187"/>
      <c r="L436" s="183"/>
      <c r="M436" s="188"/>
      <c r="N436" s="189"/>
      <c r="O436" s="189"/>
      <c r="P436" s="189"/>
      <c r="Q436" s="189"/>
      <c r="R436" s="189"/>
      <c r="S436" s="189"/>
      <c r="T436" s="190"/>
      <c r="AT436" s="184" t="s">
        <v>161</v>
      </c>
      <c r="AU436" s="184" t="s">
        <v>88</v>
      </c>
      <c r="AV436" s="14" t="s">
        <v>88</v>
      </c>
      <c r="AW436" s="14" t="s">
        <v>34</v>
      </c>
      <c r="AX436" s="14" t="s">
        <v>78</v>
      </c>
      <c r="AY436" s="184" t="s">
        <v>153</v>
      </c>
    </row>
    <row r="437" spans="1:65" s="14" customFormat="1" ht="10.199999999999999">
      <c r="B437" s="183"/>
      <c r="D437" s="176" t="s">
        <v>161</v>
      </c>
      <c r="E437" s="184" t="s">
        <v>1</v>
      </c>
      <c r="F437" s="185" t="s">
        <v>1160</v>
      </c>
      <c r="H437" s="186">
        <v>0.51200000000000001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161</v>
      </c>
      <c r="AU437" s="184" t="s">
        <v>88</v>
      </c>
      <c r="AV437" s="14" t="s">
        <v>88</v>
      </c>
      <c r="AW437" s="14" t="s">
        <v>34</v>
      </c>
      <c r="AX437" s="14" t="s">
        <v>78</v>
      </c>
      <c r="AY437" s="184" t="s">
        <v>153</v>
      </c>
    </row>
    <row r="438" spans="1:65" s="14" customFormat="1" ht="10.199999999999999">
      <c r="B438" s="183"/>
      <c r="D438" s="176" t="s">
        <v>161</v>
      </c>
      <c r="E438" s="184" t="s">
        <v>1</v>
      </c>
      <c r="F438" s="185" t="s">
        <v>1161</v>
      </c>
      <c r="H438" s="186">
        <v>0.16400000000000001</v>
      </c>
      <c r="I438" s="187"/>
      <c r="L438" s="183"/>
      <c r="M438" s="188"/>
      <c r="N438" s="189"/>
      <c r="O438" s="189"/>
      <c r="P438" s="189"/>
      <c r="Q438" s="189"/>
      <c r="R438" s="189"/>
      <c r="S438" s="189"/>
      <c r="T438" s="190"/>
      <c r="AT438" s="184" t="s">
        <v>161</v>
      </c>
      <c r="AU438" s="184" t="s">
        <v>88</v>
      </c>
      <c r="AV438" s="14" t="s">
        <v>88</v>
      </c>
      <c r="AW438" s="14" t="s">
        <v>34</v>
      </c>
      <c r="AX438" s="14" t="s">
        <v>78</v>
      </c>
      <c r="AY438" s="184" t="s">
        <v>153</v>
      </c>
    </row>
    <row r="439" spans="1:65" s="14" customFormat="1" ht="10.199999999999999">
      <c r="B439" s="183"/>
      <c r="D439" s="176" t="s">
        <v>161</v>
      </c>
      <c r="E439" s="184" t="s">
        <v>1</v>
      </c>
      <c r="F439" s="185" t="s">
        <v>1162</v>
      </c>
      <c r="H439" s="186">
        <v>0.16300000000000001</v>
      </c>
      <c r="I439" s="187"/>
      <c r="L439" s="183"/>
      <c r="M439" s="188"/>
      <c r="N439" s="189"/>
      <c r="O439" s="189"/>
      <c r="P439" s="189"/>
      <c r="Q439" s="189"/>
      <c r="R439" s="189"/>
      <c r="S439" s="189"/>
      <c r="T439" s="190"/>
      <c r="AT439" s="184" t="s">
        <v>161</v>
      </c>
      <c r="AU439" s="184" t="s">
        <v>88</v>
      </c>
      <c r="AV439" s="14" t="s">
        <v>88</v>
      </c>
      <c r="AW439" s="14" t="s">
        <v>34</v>
      </c>
      <c r="AX439" s="14" t="s">
        <v>78</v>
      </c>
      <c r="AY439" s="184" t="s">
        <v>153</v>
      </c>
    </row>
    <row r="440" spans="1:65" s="14" customFormat="1" ht="10.199999999999999">
      <c r="B440" s="183"/>
      <c r="D440" s="176" t="s">
        <v>161</v>
      </c>
      <c r="E440" s="184" t="s">
        <v>1</v>
      </c>
      <c r="F440" s="185" t="s">
        <v>1163</v>
      </c>
      <c r="H440" s="186">
        <v>0.52500000000000002</v>
      </c>
      <c r="I440" s="187"/>
      <c r="L440" s="183"/>
      <c r="M440" s="188"/>
      <c r="N440" s="189"/>
      <c r="O440" s="189"/>
      <c r="P440" s="189"/>
      <c r="Q440" s="189"/>
      <c r="R440" s="189"/>
      <c r="S440" s="189"/>
      <c r="T440" s="190"/>
      <c r="AT440" s="184" t="s">
        <v>161</v>
      </c>
      <c r="AU440" s="184" t="s">
        <v>88</v>
      </c>
      <c r="AV440" s="14" t="s">
        <v>88</v>
      </c>
      <c r="AW440" s="14" t="s">
        <v>34</v>
      </c>
      <c r="AX440" s="14" t="s">
        <v>78</v>
      </c>
      <c r="AY440" s="184" t="s">
        <v>153</v>
      </c>
    </row>
    <row r="441" spans="1:65" s="14" customFormat="1" ht="10.199999999999999">
      <c r="B441" s="183"/>
      <c r="D441" s="176" t="s">
        <v>161</v>
      </c>
      <c r="E441" s="184" t="s">
        <v>1</v>
      </c>
      <c r="F441" s="185" t="s">
        <v>1164</v>
      </c>
      <c r="H441" s="186">
        <v>0.22900000000000001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161</v>
      </c>
      <c r="AU441" s="184" t="s">
        <v>88</v>
      </c>
      <c r="AV441" s="14" t="s">
        <v>88</v>
      </c>
      <c r="AW441" s="14" t="s">
        <v>34</v>
      </c>
      <c r="AX441" s="14" t="s">
        <v>78</v>
      </c>
      <c r="AY441" s="184" t="s">
        <v>153</v>
      </c>
    </row>
    <row r="442" spans="1:65" s="14" customFormat="1" ht="10.199999999999999">
      <c r="B442" s="183"/>
      <c r="D442" s="176" t="s">
        <v>161</v>
      </c>
      <c r="E442" s="184" t="s">
        <v>1</v>
      </c>
      <c r="F442" s="185" t="s">
        <v>1165</v>
      </c>
      <c r="H442" s="186">
        <v>0.81499999999999995</v>
      </c>
      <c r="I442" s="187"/>
      <c r="L442" s="183"/>
      <c r="M442" s="188"/>
      <c r="N442" s="189"/>
      <c r="O442" s="189"/>
      <c r="P442" s="189"/>
      <c r="Q442" s="189"/>
      <c r="R442" s="189"/>
      <c r="S442" s="189"/>
      <c r="T442" s="190"/>
      <c r="AT442" s="184" t="s">
        <v>161</v>
      </c>
      <c r="AU442" s="184" t="s">
        <v>88</v>
      </c>
      <c r="AV442" s="14" t="s">
        <v>88</v>
      </c>
      <c r="AW442" s="14" t="s">
        <v>34</v>
      </c>
      <c r="AX442" s="14" t="s">
        <v>78</v>
      </c>
      <c r="AY442" s="184" t="s">
        <v>153</v>
      </c>
    </row>
    <row r="443" spans="1:65" s="14" customFormat="1" ht="10.199999999999999">
      <c r="B443" s="183"/>
      <c r="D443" s="176" t="s">
        <v>161</v>
      </c>
      <c r="E443" s="184" t="s">
        <v>1</v>
      </c>
      <c r="F443" s="185" t="s">
        <v>1166</v>
      </c>
      <c r="H443" s="186">
        <v>0.314</v>
      </c>
      <c r="I443" s="187"/>
      <c r="L443" s="183"/>
      <c r="M443" s="188"/>
      <c r="N443" s="189"/>
      <c r="O443" s="189"/>
      <c r="P443" s="189"/>
      <c r="Q443" s="189"/>
      <c r="R443" s="189"/>
      <c r="S443" s="189"/>
      <c r="T443" s="190"/>
      <c r="AT443" s="184" t="s">
        <v>161</v>
      </c>
      <c r="AU443" s="184" t="s">
        <v>88</v>
      </c>
      <c r="AV443" s="14" t="s">
        <v>88</v>
      </c>
      <c r="AW443" s="14" t="s">
        <v>34</v>
      </c>
      <c r="AX443" s="14" t="s">
        <v>78</v>
      </c>
      <c r="AY443" s="184" t="s">
        <v>153</v>
      </c>
    </row>
    <row r="444" spans="1:65" s="14" customFormat="1" ht="10.199999999999999">
      <c r="B444" s="183"/>
      <c r="D444" s="176" t="s">
        <v>161</v>
      </c>
      <c r="E444" s="184" t="s">
        <v>1</v>
      </c>
      <c r="F444" s="185" t="s">
        <v>1167</v>
      </c>
      <c r="H444" s="186">
        <v>0.746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161</v>
      </c>
      <c r="AU444" s="184" t="s">
        <v>88</v>
      </c>
      <c r="AV444" s="14" t="s">
        <v>88</v>
      </c>
      <c r="AW444" s="14" t="s">
        <v>34</v>
      </c>
      <c r="AX444" s="14" t="s">
        <v>78</v>
      </c>
      <c r="AY444" s="184" t="s">
        <v>153</v>
      </c>
    </row>
    <row r="445" spans="1:65" s="16" customFormat="1" ht="10.199999999999999">
      <c r="B445" s="202"/>
      <c r="D445" s="176" t="s">
        <v>161</v>
      </c>
      <c r="E445" s="203" t="s">
        <v>1</v>
      </c>
      <c r="F445" s="204" t="s">
        <v>321</v>
      </c>
      <c r="H445" s="205">
        <v>15.561999999999999</v>
      </c>
      <c r="I445" s="206"/>
      <c r="L445" s="202"/>
      <c r="M445" s="207"/>
      <c r="N445" s="208"/>
      <c r="O445" s="208"/>
      <c r="P445" s="208"/>
      <c r="Q445" s="208"/>
      <c r="R445" s="208"/>
      <c r="S445" s="208"/>
      <c r="T445" s="209"/>
      <c r="AT445" s="203" t="s">
        <v>161</v>
      </c>
      <c r="AU445" s="203" t="s">
        <v>88</v>
      </c>
      <c r="AV445" s="16" t="s">
        <v>169</v>
      </c>
      <c r="AW445" s="16" t="s">
        <v>34</v>
      </c>
      <c r="AX445" s="16" t="s">
        <v>78</v>
      </c>
      <c r="AY445" s="203" t="s">
        <v>153</v>
      </c>
    </row>
    <row r="446" spans="1:65" s="15" customFormat="1" ht="10.199999999999999">
      <c r="B446" s="191"/>
      <c r="D446" s="176" t="s">
        <v>161</v>
      </c>
      <c r="E446" s="192" t="s">
        <v>1</v>
      </c>
      <c r="F446" s="193" t="s">
        <v>165</v>
      </c>
      <c r="H446" s="194">
        <v>29.071000000000002</v>
      </c>
      <c r="I446" s="195"/>
      <c r="L446" s="191"/>
      <c r="M446" s="196"/>
      <c r="N446" s="197"/>
      <c r="O446" s="197"/>
      <c r="P446" s="197"/>
      <c r="Q446" s="197"/>
      <c r="R446" s="197"/>
      <c r="S446" s="197"/>
      <c r="T446" s="198"/>
      <c r="AT446" s="192" t="s">
        <v>161</v>
      </c>
      <c r="AU446" s="192" t="s">
        <v>88</v>
      </c>
      <c r="AV446" s="15" t="s">
        <v>159</v>
      </c>
      <c r="AW446" s="15" t="s">
        <v>34</v>
      </c>
      <c r="AX446" s="15" t="s">
        <v>86</v>
      </c>
      <c r="AY446" s="192" t="s">
        <v>153</v>
      </c>
    </row>
    <row r="447" spans="1:65" s="2" customFormat="1" ht="36" customHeight="1">
      <c r="A447" s="33"/>
      <c r="B447" s="161"/>
      <c r="C447" s="162" t="s">
        <v>467</v>
      </c>
      <c r="D447" s="162" t="s">
        <v>155</v>
      </c>
      <c r="E447" s="163" t="s">
        <v>1168</v>
      </c>
      <c r="F447" s="164" t="s">
        <v>1169</v>
      </c>
      <c r="G447" s="165" t="s">
        <v>158</v>
      </c>
      <c r="H447" s="166">
        <v>29.071000000000002</v>
      </c>
      <c r="I447" s="167"/>
      <c r="J447" s="168">
        <f>ROUND(I447*H447,2)</f>
        <v>0</v>
      </c>
      <c r="K447" s="164" t="s">
        <v>254</v>
      </c>
      <c r="L447" s="34"/>
      <c r="M447" s="169" t="s">
        <v>1</v>
      </c>
      <c r="N447" s="170" t="s">
        <v>43</v>
      </c>
      <c r="O447" s="59"/>
      <c r="P447" s="171">
        <f>O447*H447</f>
        <v>0</v>
      </c>
      <c r="Q447" s="171">
        <v>0</v>
      </c>
      <c r="R447" s="171">
        <f>Q447*H447</f>
        <v>0</v>
      </c>
      <c r="S447" s="171">
        <v>0</v>
      </c>
      <c r="T447" s="172">
        <f>S447*H447</f>
        <v>0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R447" s="173" t="s">
        <v>159</v>
      </c>
      <c r="AT447" s="173" t="s">
        <v>155</v>
      </c>
      <c r="AU447" s="173" t="s">
        <v>88</v>
      </c>
      <c r="AY447" s="18" t="s">
        <v>153</v>
      </c>
      <c r="BE447" s="174">
        <f>IF(N447="základní",J447,0)</f>
        <v>0</v>
      </c>
      <c r="BF447" s="174">
        <f>IF(N447="snížená",J447,0)</f>
        <v>0</v>
      </c>
      <c r="BG447" s="174">
        <f>IF(N447="zákl. přenesená",J447,0)</f>
        <v>0</v>
      </c>
      <c r="BH447" s="174">
        <f>IF(N447="sníž. přenesená",J447,0)</f>
        <v>0</v>
      </c>
      <c r="BI447" s="174">
        <f>IF(N447="nulová",J447,0)</f>
        <v>0</v>
      </c>
      <c r="BJ447" s="18" t="s">
        <v>86</v>
      </c>
      <c r="BK447" s="174">
        <f>ROUND(I447*H447,2)</f>
        <v>0</v>
      </c>
      <c r="BL447" s="18" t="s">
        <v>159</v>
      </c>
      <c r="BM447" s="173" t="s">
        <v>1170</v>
      </c>
    </row>
    <row r="448" spans="1:65" s="13" customFormat="1" ht="10.199999999999999">
      <c r="B448" s="175"/>
      <c r="D448" s="176" t="s">
        <v>161</v>
      </c>
      <c r="E448" s="177" t="s">
        <v>1</v>
      </c>
      <c r="F448" s="178" t="s">
        <v>978</v>
      </c>
      <c r="H448" s="177" t="s">
        <v>1</v>
      </c>
      <c r="I448" s="179"/>
      <c r="L448" s="175"/>
      <c r="M448" s="180"/>
      <c r="N448" s="181"/>
      <c r="O448" s="181"/>
      <c r="P448" s="181"/>
      <c r="Q448" s="181"/>
      <c r="R448" s="181"/>
      <c r="S448" s="181"/>
      <c r="T448" s="182"/>
      <c r="AT448" s="177" t="s">
        <v>161</v>
      </c>
      <c r="AU448" s="177" t="s">
        <v>88</v>
      </c>
      <c r="AV448" s="13" t="s">
        <v>86</v>
      </c>
      <c r="AW448" s="13" t="s">
        <v>34</v>
      </c>
      <c r="AX448" s="13" t="s">
        <v>78</v>
      </c>
      <c r="AY448" s="177" t="s">
        <v>153</v>
      </c>
    </row>
    <row r="449" spans="2:51" s="14" customFormat="1" ht="10.199999999999999">
      <c r="B449" s="183"/>
      <c r="D449" s="176" t="s">
        <v>161</v>
      </c>
      <c r="E449" s="184" t="s">
        <v>1</v>
      </c>
      <c r="F449" s="185" t="s">
        <v>1118</v>
      </c>
      <c r="H449" s="186">
        <v>0.81399999999999995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161</v>
      </c>
      <c r="AU449" s="184" t="s">
        <v>88</v>
      </c>
      <c r="AV449" s="14" t="s">
        <v>88</v>
      </c>
      <c r="AW449" s="14" t="s">
        <v>34</v>
      </c>
      <c r="AX449" s="14" t="s">
        <v>78</v>
      </c>
      <c r="AY449" s="184" t="s">
        <v>153</v>
      </c>
    </row>
    <row r="450" spans="2:51" s="14" customFormat="1" ht="10.199999999999999">
      <c r="B450" s="183"/>
      <c r="D450" s="176" t="s">
        <v>161</v>
      </c>
      <c r="E450" s="184" t="s">
        <v>1</v>
      </c>
      <c r="F450" s="185" t="s">
        <v>1119</v>
      </c>
      <c r="H450" s="186">
        <v>0.221</v>
      </c>
      <c r="I450" s="187"/>
      <c r="L450" s="183"/>
      <c r="M450" s="188"/>
      <c r="N450" s="189"/>
      <c r="O450" s="189"/>
      <c r="P450" s="189"/>
      <c r="Q450" s="189"/>
      <c r="R450" s="189"/>
      <c r="S450" s="189"/>
      <c r="T450" s="190"/>
      <c r="AT450" s="184" t="s">
        <v>161</v>
      </c>
      <c r="AU450" s="184" t="s">
        <v>88</v>
      </c>
      <c r="AV450" s="14" t="s">
        <v>88</v>
      </c>
      <c r="AW450" s="14" t="s">
        <v>34</v>
      </c>
      <c r="AX450" s="14" t="s">
        <v>78</v>
      </c>
      <c r="AY450" s="184" t="s">
        <v>153</v>
      </c>
    </row>
    <row r="451" spans="2:51" s="14" customFormat="1" ht="10.199999999999999">
      <c r="B451" s="183"/>
      <c r="D451" s="176" t="s">
        <v>161</v>
      </c>
      <c r="E451" s="184" t="s">
        <v>1</v>
      </c>
      <c r="F451" s="185" t="s">
        <v>1120</v>
      </c>
      <c r="H451" s="186">
        <v>0.94599999999999995</v>
      </c>
      <c r="I451" s="187"/>
      <c r="L451" s="183"/>
      <c r="M451" s="188"/>
      <c r="N451" s="189"/>
      <c r="O451" s="189"/>
      <c r="P451" s="189"/>
      <c r="Q451" s="189"/>
      <c r="R451" s="189"/>
      <c r="S451" s="189"/>
      <c r="T451" s="190"/>
      <c r="AT451" s="184" t="s">
        <v>161</v>
      </c>
      <c r="AU451" s="184" t="s">
        <v>88</v>
      </c>
      <c r="AV451" s="14" t="s">
        <v>88</v>
      </c>
      <c r="AW451" s="14" t="s">
        <v>34</v>
      </c>
      <c r="AX451" s="14" t="s">
        <v>78</v>
      </c>
      <c r="AY451" s="184" t="s">
        <v>153</v>
      </c>
    </row>
    <row r="452" spans="2:51" s="14" customFormat="1" ht="10.199999999999999">
      <c r="B452" s="183"/>
      <c r="D452" s="176" t="s">
        <v>161</v>
      </c>
      <c r="E452" s="184" t="s">
        <v>1</v>
      </c>
      <c r="F452" s="185" t="s">
        <v>1121</v>
      </c>
      <c r="H452" s="186">
        <v>0.17299999999999999</v>
      </c>
      <c r="I452" s="187"/>
      <c r="L452" s="183"/>
      <c r="M452" s="188"/>
      <c r="N452" s="189"/>
      <c r="O452" s="189"/>
      <c r="P452" s="189"/>
      <c r="Q452" s="189"/>
      <c r="R452" s="189"/>
      <c r="S452" s="189"/>
      <c r="T452" s="190"/>
      <c r="AT452" s="184" t="s">
        <v>161</v>
      </c>
      <c r="AU452" s="184" t="s">
        <v>88</v>
      </c>
      <c r="AV452" s="14" t="s">
        <v>88</v>
      </c>
      <c r="AW452" s="14" t="s">
        <v>34</v>
      </c>
      <c r="AX452" s="14" t="s">
        <v>78</v>
      </c>
      <c r="AY452" s="184" t="s">
        <v>153</v>
      </c>
    </row>
    <row r="453" spans="2:51" s="14" customFormat="1" ht="10.199999999999999">
      <c r="B453" s="183"/>
      <c r="D453" s="176" t="s">
        <v>161</v>
      </c>
      <c r="E453" s="184" t="s">
        <v>1</v>
      </c>
      <c r="F453" s="185" t="s">
        <v>1122</v>
      </c>
      <c r="H453" s="186">
        <v>0.70199999999999996</v>
      </c>
      <c r="I453" s="187"/>
      <c r="L453" s="183"/>
      <c r="M453" s="188"/>
      <c r="N453" s="189"/>
      <c r="O453" s="189"/>
      <c r="P453" s="189"/>
      <c r="Q453" s="189"/>
      <c r="R453" s="189"/>
      <c r="S453" s="189"/>
      <c r="T453" s="190"/>
      <c r="AT453" s="184" t="s">
        <v>161</v>
      </c>
      <c r="AU453" s="184" t="s">
        <v>88</v>
      </c>
      <c r="AV453" s="14" t="s">
        <v>88</v>
      </c>
      <c r="AW453" s="14" t="s">
        <v>34</v>
      </c>
      <c r="AX453" s="14" t="s">
        <v>78</v>
      </c>
      <c r="AY453" s="184" t="s">
        <v>153</v>
      </c>
    </row>
    <row r="454" spans="2:51" s="14" customFormat="1" ht="10.199999999999999">
      <c r="B454" s="183"/>
      <c r="D454" s="176" t="s">
        <v>161</v>
      </c>
      <c r="E454" s="184" t="s">
        <v>1</v>
      </c>
      <c r="F454" s="185" t="s">
        <v>1123</v>
      </c>
      <c r="H454" s="186">
        <v>0.626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161</v>
      </c>
      <c r="AU454" s="184" t="s">
        <v>88</v>
      </c>
      <c r="AV454" s="14" t="s">
        <v>88</v>
      </c>
      <c r="AW454" s="14" t="s">
        <v>34</v>
      </c>
      <c r="AX454" s="14" t="s">
        <v>78</v>
      </c>
      <c r="AY454" s="184" t="s">
        <v>153</v>
      </c>
    </row>
    <row r="455" spans="2:51" s="14" customFormat="1" ht="10.199999999999999">
      <c r="B455" s="183"/>
      <c r="D455" s="176" t="s">
        <v>161</v>
      </c>
      <c r="E455" s="184" t="s">
        <v>1</v>
      </c>
      <c r="F455" s="185" t="s">
        <v>1124</v>
      </c>
      <c r="H455" s="186">
        <v>0.752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161</v>
      </c>
      <c r="AU455" s="184" t="s">
        <v>88</v>
      </c>
      <c r="AV455" s="14" t="s">
        <v>88</v>
      </c>
      <c r="AW455" s="14" t="s">
        <v>34</v>
      </c>
      <c r="AX455" s="14" t="s">
        <v>78</v>
      </c>
      <c r="AY455" s="184" t="s">
        <v>153</v>
      </c>
    </row>
    <row r="456" spans="2:51" s="14" customFormat="1" ht="10.199999999999999">
      <c r="B456" s="183"/>
      <c r="D456" s="176" t="s">
        <v>161</v>
      </c>
      <c r="E456" s="184" t="s">
        <v>1</v>
      </c>
      <c r="F456" s="185" t="s">
        <v>1125</v>
      </c>
      <c r="H456" s="186">
        <v>0.76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161</v>
      </c>
      <c r="AU456" s="184" t="s">
        <v>88</v>
      </c>
      <c r="AV456" s="14" t="s">
        <v>88</v>
      </c>
      <c r="AW456" s="14" t="s">
        <v>34</v>
      </c>
      <c r="AX456" s="14" t="s">
        <v>78</v>
      </c>
      <c r="AY456" s="184" t="s">
        <v>153</v>
      </c>
    </row>
    <row r="457" spans="2:51" s="14" customFormat="1" ht="10.199999999999999">
      <c r="B457" s="183"/>
      <c r="D457" s="176" t="s">
        <v>161</v>
      </c>
      <c r="E457" s="184" t="s">
        <v>1</v>
      </c>
      <c r="F457" s="185" t="s">
        <v>1126</v>
      </c>
      <c r="H457" s="186">
        <v>0.83399999999999996</v>
      </c>
      <c r="I457" s="187"/>
      <c r="L457" s="183"/>
      <c r="M457" s="188"/>
      <c r="N457" s="189"/>
      <c r="O457" s="189"/>
      <c r="P457" s="189"/>
      <c r="Q457" s="189"/>
      <c r="R457" s="189"/>
      <c r="S457" s="189"/>
      <c r="T457" s="190"/>
      <c r="AT457" s="184" t="s">
        <v>161</v>
      </c>
      <c r="AU457" s="184" t="s">
        <v>88</v>
      </c>
      <c r="AV457" s="14" t="s">
        <v>88</v>
      </c>
      <c r="AW457" s="14" t="s">
        <v>34</v>
      </c>
      <c r="AX457" s="14" t="s">
        <v>78</v>
      </c>
      <c r="AY457" s="184" t="s">
        <v>153</v>
      </c>
    </row>
    <row r="458" spans="2:51" s="14" customFormat="1" ht="10.199999999999999">
      <c r="B458" s="183"/>
      <c r="D458" s="176" t="s">
        <v>161</v>
      </c>
      <c r="E458" s="184" t="s">
        <v>1</v>
      </c>
      <c r="F458" s="185" t="s">
        <v>1127</v>
      </c>
      <c r="H458" s="186">
        <v>0.24199999999999999</v>
      </c>
      <c r="I458" s="187"/>
      <c r="L458" s="183"/>
      <c r="M458" s="188"/>
      <c r="N458" s="189"/>
      <c r="O458" s="189"/>
      <c r="P458" s="189"/>
      <c r="Q458" s="189"/>
      <c r="R458" s="189"/>
      <c r="S458" s="189"/>
      <c r="T458" s="190"/>
      <c r="AT458" s="184" t="s">
        <v>161</v>
      </c>
      <c r="AU458" s="184" t="s">
        <v>88</v>
      </c>
      <c r="AV458" s="14" t="s">
        <v>88</v>
      </c>
      <c r="AW458" s="14" t="s">
        <v>34</v>
      </c>
      <c r="AX458" s="14" t="s">
        <v>78</v>
      </c>
      <c r="AY458" s="184" t="s">
        <v>153</v>
      </c>
    </row>
    <row r="459" spans="2:51" s="14" customFormat="1" ht="10.199999999999999">
      <c r="B459" s="183"/>
      <c r="D459" s="176" t="s">
        <v>161</v>
      </c>
      <c r="E459" s="184" t="s">
        <v>1</v>
      </c>
      <c r="F459" s="185" t="s">
        <v>1127</v>
      </c>
      <c r="H459" s="186">
        <v>0.24199999999999999</v>
      </c>
      <c r="I459" s="187"/>
      <c r="L459" s="183"/>
      <c r="M459" s="188"/>
      <c r="N459" s="189"/>
      <c r="O459" s="189"/>
      <c r="P459" s="189"/>
      <c r="Q459" s="189"/>
      <c r="R459" s="189"/>
      <c r="S459" s="189"/>
      <c r="T459" s="190"/>
      <c r="AT459" s="184" t="s">
        <v>161</v>
      </c>
      <c r="AU459" s="184" t="s">
        <v>88</v>
      </c>
      <c r="AV459" s="14" t="s">
        <v>88</v>
      </c>
      <c r="AW459" s="14" t="s">
        <v>34</v>
      </c>
      <c r="AX459" s="14" t="s">
        <v>78</v>
      </c>
      <c r="AY459" s="184" t="s">
        <v>153</v>
      </c>
    </row>
    <row r="460" spans="2:51" s="14" customFormat="1" ht="10.199999999999999">
      <c r="B460" s="183"/>
      <c r="D460" s="176" t="s">
        <v>161</v>
      </c>
      <c r="E460" s="184" t="s">
        <v>1</v>
      </c>
      <c r="F460" s="185" t="s">
        <v>1128</v>
      </c>
      <c r="H460" s="186">
        <v>0.52400000000000002</v>
      </c>
      <c r="I460" s="187"/>
      <c r="L460" s="183"/>
      <c r="M460" s="188"/>
      <c r="N460" s="189"/>
      <c r="O460" s="189"/>
      <c r="P460" s="189"/>
      <c r="Q460" s="189"/>
      <c r="R460" s="189"/>
      <c r="S460" s="189"/>
      <c r="T460" s="190"/>
      <c r="AT460" s="184" t="s">
        <v>161</v>
      </c>
      <c r="AU460" s="184" t="s">
        <v>88</v>
      </c>
      <c r="AV460" s="14" t="s">
        <v>88</v>
      </c>
      <c r="AW460" s="14" t="s">
        <v>34</v>
      </c>
      <c r="AX460" s="14" t="s">
        <v>78</v>
      </c>
      <c r="AY460" s="184" t="s">
        <v>153</v>
      </c>
    </row>
    <row r="461" spans="2:51" s="16" customFormat="1" ht="10.199999999999999">
      <c r="B461" s="202"/>
      <c r="D461" s="176" t="s">
        <v>161</v>
      </c>
      <c r="E461" s="203" t="s">
        <v>1</v>
      </c>
      <c r="F461" s="204" t="s">
        <v>321</v>
      </c>
      <c r="H461" s="205">
        <v>6.8360000000000003</v>
      </c>
      <c r="I461" s="206"/>
      <c r="L461" s="202"/>
      <c r="M461" s="207"/>
      <c r="N461" s="208"/>
      <c r="O461" s="208"/>
      <c r="P461" s="208"/>
      <c r="Q461" s="208"/>
      <c r="R461" s="208"/>
      <c r="S461" s="208"/>
      <c r="T461" s="209"/>
      <c r="AT461" s="203" t="s">
        <v>161</v>
      </c>
      <c r="AU461" s="203" t="s">
        <v>88</v>
      </c>
      <c r="AV461" s="16" t="s">
        <v>169</v>
      </c>
      <c r="AW461" s="16" t="s">
        <v>34</v>
      </c>
      <c r="AX461" s="16" t="s">
        <v>78</v>
      </c>
      <c r="AY461" s="203" t="s">
        <v>153</v>
      </c>
    </row>
    <row r="462" spans="2:51" s="13" customFormat="1" ht="10.199999999999999">
      <c r="B462" s="175"/>
      <c r="D462" s="176" t="s">
        <v>161</v>
      </c>
      <c r="E462" s="177" t="s">
        <v>1</v>
      </c>
      <c r="F462" s="178" t="s">
        <v>968</v>
      </c>
      <c r="H462" s="177" t="s">
        <v>1</v>
      </c>
      <c r="I462" s="179"/>
      <c r="L462" s="175"/>
      <c r="M462" s="180"/>
      <c r="N462" s="181"/>
      <c r="O462" s="181"/>
      <c r="P462" s="181"/>
      <c r="Q462" s="181"/>
      <c r="R462" s="181"/>
      <c r="S462" s="181"/>
      <c r="T462" s="182"/>
      <c r="AT462" s="177" t="s">
        <v>161</v>
      </c>
      <c r="AU462" s="177" t="s">
        <v>88</v>
      </c>
      <c r="AV462" s="13" t="s">
        <v>86</v>
      </c>
      <c r="AW462" s="13" t="s">
        <v>34</v>
      </c>
      <c r="AX462" s="13" t="s">
        <v>78</v>
      </c>
      <c r="AY462" s="177" t="s">
        <v>153</v>
      </c>
    </row>
    <row r="463" spans="2:51" s="14" customFormat="1" ht="10.199999999999999">
      <c r="B463" s="183"/>
      <c r="D463" s="176" t="s">
        <v>161</v>
      </c>
      <c r="E463" s="184" t="s">
        <v>1</v>
      </c>
      <c r="F463" s="185" t="s">
        <v>1129</v>
      </c>
      <c r="H463" s="186">
        <v>0.89</v>
      </c>
      <c r="I463" s="187"/>
      <c r="L463" s="183"/>
      <c r="M463" s="188"/>
      <c r="N463" s="189"/>
      <c r="O463" s="189"/>
      <c r="P463" s="189"/>
      <c r="Q463" s="189"/>
      <c r="R463" s="189"/>
      <c r="S463" s="189"/>
      <c r="T463" s="190"/>
      <c r="AT463" s="184" t="s">
        <v>161</v>
      </c>
      <c r="AU463" s="184" t="s">
        <v>88</v>
      </c>
      <c r="AV463" s="14" t="s">
        <v>88</v>
      </c>
      <c r="AW463" s="14" t="s">
        <v>34</v>
      </c>
      <c r="AX463" s="14" t="s">
        <v>78</v>
      </c>
      <c r="AY463" s="184" t="s">
        <v>153</v>
      </c>
    </row>
    <row r="464" spans="2:51" s="14" customFormat="1" ht="10.199999999999999">
      <c r="B464" s="183"/>
      <c r="D464" s="176" t="s">
        <v>161</v>
      </c>
      <c r="E464" s="184" t="s">
        <v>1</v>
      </c>
      <c r="F464" s="185" t="s">
        <v>1130</v>
      </c>
      <c r="H464" s="186">
        <v>0.47599999999999998</v>
      </c>
      <c r="I464" s="187"/>
      <c r="L464" s="183"/>
      <c r="M464" s="188"/>
      <c r="N464" s="189"/>
      <c r="O464" s="189"/>
      <c r="P464" s="189"/>
      <c r="Q464" s="189"/>
      <c r="R464" s="189"/>
      <c r="S464" s="189"/>
      <c r="T464" s="190"/>
      <c r="AT464" s="184" t="s">
        <v>161</v>
      </c>
      <c r="AU464" s="184" t="s">
        <v>88</v>
      </c>
      <c r="AV464" s="14" t="s">
        <v>88</v>
      </c>
      <c r="AW464" s="14" t="s">
        <v>34</v>
      </c>
      <c r="AX464" s="14" t="s">
        <v>78</v>
      </c>
      <c r="AY464" s="184" t="s">
        <v>153</v>
      </c>
    </row>
    <row r="465" spans="2:51" s="14" customFormat="1" ht="10.199999999999999">
      <c r="B465" s="183"/>
      <c r="D465" s="176" t="s">
        <v>161</v>
      </c>
      <c r="E465" s="184" t="s">
        <v>1</v>
      </c>
      <c r="F465" s="185" t="s">
        <v>1131</v>
      </c>
      <c r="H465" s="186">
        <v>0.76</v>
      </c>
      <c r="I465" s="187"/>
      <c r="L465" s="183"/>
      <c r="M465" s="188"/>
      <c r="N465" s="189"/>
      <c r="O465" s="189"/>
      <c r="P465" s="189"/>
      <c r="Q465" s="189"/>
      <c r="R465" s="189"/>
      <c r="S465" s="189"/>
      <c r="T465" s="190"/>
      <c r="AT465" s="184" t="s">
        <v>161</v>
      </c>
      <c r="AU465" s="184" t="s">
        <v>88</v>
      </c>
      <c r="AV465" s="14" t="s">
        <v>88</v>
      </c>
      <c r="AW465" s="14" t="s">
        <v>34</v>
      </c>
      <c r="AX465" s="14" t="s">
        <v>78</v>
      </c>
      <c r="AY465" s="184" t="s">
        <v>153</v>
      </c>
    </row>
    <row r="466" spans="2:51" s="14" customFormat="1" ht="10.199999999999999">
      <c r="B466" s="183"/>
      <c r="D466" s="176" t="s">
        <v>161</v>
      </c>
      <c r="E466" s="184" t="s">
        <v>1</v>
      </c>
      <c r="F466" s="185" t="s">
        <v>1132</v>
      </c>
      <c r="H466" s="186">
        <v>0.9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161</v>
      </c>
      <c r="AU466" s="184" t="s">
        <v>88</v>
      </c>
      <c r="AV466" s="14" t="s">
        <v>88</v>
      </c>
      <c r="AW466" s="14" t="s">
        <v>34</v>
      </c>
      <c r="AX466" s="14" t="s">
        <v>78</v>
      </c>
      <c r="AY466" s="184" t="s">
        <v>153</v>
      </c>
    </row>
    <row r="467" spans="2:51" s="14" customFormat="1" ht="10.199999999999999">
      <c r="B467" s="183"/>
      <c r="D467" s="176" t="s">
        <v>161</v>
      </c>
      <c r="E467" s="184" t="s">
        <v>1</v>
      </c>
      <c r="F467" s="185" t="s">
        <v>1133</v>
      </c>
      <c r="H467" s="186">
        <v>0.18099999999999999</v>
      </c>
      <c r="I467" s="187"/>
      <c r="L467" s="183"/>
      <c r="M467" s="188"/>
      <c r="N467" s="189"/>
      <c r="O467" s="189"/>
      <c r="P467" s="189"/>
      <c r="Q467" s="189"/>
      <c r="R467" s="189"/>
      <c r="S467" s="189"/>
      <c r="T467" s="190"/>
      <c r="AT467" s="184" t="s">
        <v>161</v>
      </c>
      <c r="AU467" s="184" t="s">
        <v>88</v>
      </c>
      <c r="AV467" s="14" t="s">
        <v>88</v>
      </c>
      <c r="AW467" s="14" t="s">
        <v>34</v>
      </c>
      <c r="AX467" s="14" t="s">
        <v>78</v>
      </c>
      <c r="AY467" s="184" t="s">
        <v>153</v>
      </c>
    </row>
    <row r="468" spans="2:51" s="14" customFormat="1" ht="10.199999999999999">
      <c r="B468" s="183"/>
      <c r="D468" s="176" t="s">
        <v>161</v>
      </c>
      <c r="E468" s="184" t="s">
        <v>1</v>
      </c>
      <c r="F468" s="185" t="s">
        <v>1134</v>
      </c>
      <c r="H468" s="186">
        <v>3.4660000000000002</v>
      </c>
      <c r="I468" s="187"/>
      <c r="L468" s="183"/>
      <c r="M468" s="188"/>
      <c r="N468" s="189"/>
      <c r="O468" s="189"/>
      <c r="P468" s="189"/>
      <c r="Q468" s="189"/>
      <c r="R468" s="189"/>
      <c r="S468" s="189"/>
      <c r="T468" s="190"/>
      <c r="AT468" s="184" t="s">
        <v>161</v>
      </c>
      <c r="AU468" s="184" t="s">
        <v>88</v>
      </c>
      <c r="AV468" s="14" t="s">
        <v>88</v>
      </c>
      <c r="AW468" s="14" t="s">
        <v>34</v>
      </c>
      <c r="AX468" s="14" t="s">
        <v>78</v>
      </c>
      <c r="AY468" s="184" t="s">
        <v>153</v>
      </c>
    </row>
    <row r="469" spans="2:51" s="16" customFormat="1" ht="10.199999999999999">
      <c r="B469" s="202"/>
      <c r="D469" s="176" t="s">
        <v>161</v>
      </c>
      <c r="E469" s="203" t="s">
        <v>1</v>
      </c>
      <c r="F469" s="204" t="s">
        <v>321</v>
      </c>
      <c r="H469" s="205">
        <v>6.673</v>
      </c>
      <c r="I469" s="206"/>
      <c r="L469" s="202"/>
      <c r="M469" s="207"/>
      <c r="N469" s="208"/>
      <c r="O469" s="208"/>
      <c r="P469" s="208"/>
      <c r="Q469" s="208"/>
      <c r="R469" s="208"/>
      <c r="S469" s="208"/>
      <c r="T469" s="209"/>
      <c r="AT469" s="203" t="s">
        <v>161</v>
      </c>
      <c r="AU469" s="203" t="s">
        <v>88</v>
      </c>
      <c r="AV469" s="16" t="s">
        <v>169</v>
      </c>
      <c r="AW469" s="16" t="s">
        <v>34</v>
      </c>
      <c r="AX469" s="16" t="s">
        <v>78</v>
      </c>
      <c r="AY469" s="203" t="s">
        <v>153</v>
      </c>
    </row>
    <row r="470" spans="2:51" s="13" customFormat="1" ht="10.199999999999999">
      <c r="B470" s="175"/>
      <c r="D470" s="176" t="s">
        <v>161</v>
      </c>
      <c r="E470" s="177" t="s">
        <v>1</v>
      </c>
      <c r="F470" s="178" t="s">
        <v>1135</v>
      </c>
      <c r="H470" s="177" t="s">
        <v>1</v>
      </c>
      <c r="I470" s="179"/>
      <c r="L470" s="175"/>
      <c r="M470" s="180"/>
      <c r="N470" s="181"/>
      <c r="O470" s="181"/>
      <c r="P470" s="181"/>
      <c r="Q470" s="181"/>
      <c r="R470" s="181"/>
      <c r="S470" s="181"/>
      <c r="T470" s="182"/>
      <c r="AT470" s="177" t="s">
        <v>161</v>
      </c>
      <c r="AU470" s="177" t="s">
        <v>88</v>
      </c>
      <c r="AV470" s="13" t="s">
        <v>86</v>
      </c>
      <c r="AW470" s="13" t="s">
        <v>34</v>
      </c>
      <c r="AX470" s="13" t="s">
        <v>78</v>
      </c>
      <c r="AY470" s="177" t="s">
        <v>153</v>
      </c>
    </row>
    <row r="471" spans="2:51" s="14" customFormat="1" ht="10.199999999999999">
      <c r="B471" s="183"/>
      <c r="D471" s="176" t="s">
        <v>161</v>
      </c>
      <c r="E471" s="184" t="s">
        <v>1</v>
      </c>
      <c r="F471" s="185" t="s">
        <v>1136</v>
      </c>
      <c r="H471" s="186">
        <v>0.873</v>
      </c>
      <c r="I471" s="187"/>
      <c r="L471" s="183"/>
      <c r="M471" s="188"/>
      <c r="N471" s="189"/>
      <c r="O471" s="189"/>
      <c r="P471" s="189"/>
      <c r="Q471" s="189"/>
      <c r="R471" s="189"/>
      <c r="S471" s="189"/>
      <c r="T471" s="190"/>
      <c r="AT471" s="184" t="s">
        <v>161</v>
      </c>
      <c r="AU471" s="184" t="s">
        <v>88</v>
      </c>
      <c r="AV471" s="14" t="s">
        <v>88</v>
      </c>
      <c r="AW471" s="14" t="s">
        <v>34</v>
      </c>
      <c r="AX471" s="14" t="s">
        <v>78</v>
      </c>
      <c r="AY471" s="184" t="s">
        <v>153</v>
      </c>
    </row>
    <row r="472" spans="2:51" s="14" customFormat="1" ht="10.199999999999999">
      <c r="B472" s="183"/>
      <c r="D472" s="176" t="s">
        <v>161</v>
      </c>
      <c r="E472" s="184" t="s">
        <v>1</v>
      </c>
      <c r="F472" s="185" t="s">
        <v>1137</v>
      </c>
      <c r="H472" s="186">
        <v>0.28499999999999998</v>
      </c>
      <c r="I472" s="187"/>
      <c r="L472" s="183"/>
      <c r="M472" s="188"/>
      <c r="N472" s="189"/>
      <c r="O472" s="189"/>
      <c r="P472" s="189"/>
      <c r="Q472" s="189"/>
      <c r="R472" s="189"/>
      <c r="S472" s="189"/>
      <c r="T472" s="190"/>
      <c r="AT472" s="184" t="s">
        <v>161</v>
      </c>
      <c r="AU472" s="184" t="s">
        <v>88</v>
      </c>
      <c r="AV472" s="14" t="s">
        <v>88</v>
      </c>
      <c r="AW472" s="14" t="s">
        <v>34</v>
      </c>
      <c r="AX472" s="14" t="s">
        <v>78</v>
      </c>
      <c r="AY472" s="184" t="s">
        <v>153</v>
      </c>
    </row>
    <row r="473" spans="2:51" s="14" customFormat="1" ht="10.199999999999999">
      <c r="B473" s="183"/>
      <c r="D473" s="176" t="s">
        <v>161</v>
      </c>
      <c r="E473" s="184" t="s">
        <v>1</v>
      </c>
      <c r="F473" s="185" t="s">
        <v>1138</v>
      </c>
      <c r="H473" s="186">
        <v>1.115</v>
      </c>
      <c r="I473" s="187"/>
      <c r="L473" s="183"/>
      <c r="M473" s="188"/>
      <c r="N473" s="189"/>
      <c r="O473" s="189"/>
      <c r="P473" s="189"/>
      <c r="Q473" s="189"/>
      <c r="R473" s="189"/>
      <c r="S473" s="189"/>
      <c r="T473" s="190"/>
      <c r="AT473" s="184" t="s">
        <v>161</v>
      </c>
      <c r="AU473" s="184" t="s">
        <v>88</v>
      </c>
      <c r="AV473" s="14" t="s">
        <v>88</v>
      </c>
      <c r="AW473" s="14" t="s">
        <v>34</v>
      </c>
      <c r="AX473" s="14" t="s">
        <v>78</v>
      </c>
      <c r="AY473" s="184" t="s">
        <v>153</v>
      </c>
    </row>
    <row r="474" spans="2:51" s="14" customFormat="1" ht="10.199999999999999">
      <c r="B474" s="183"/>
      <c r="D474" s="176" t="s">
        <v>161</v>
      </c>
      <c r="E474" s="184" t="s">
        <v>1</v>
      </c>
      <c r="F474" s="185" t="s">
        <v>1139</v>
      </c>
      <c r="H474" s="186">
        <v>0.25</v>
      </c>
      <c r="I474" s="187"/>
      <c r="L474" s="183"/>
      <c r="M474" s="188"/>
      <c r="N474" s="189"/>
      <c r="O474" s="189"/>
      <c r="P474" s="189"/>
      <c r="Q474" s="189"/>
      <c r="R474" s="189"/>
      <c r="S474" s="189"/>
      <c r="T474" s="190"/>
      <c r="AT474" s="184" t="s">
        <v>161</v>
      </c>
      <c r="AU474" s="184" t="s">
        <v>88</v>
      </c>
      <c r="AV474" s="14" t="s">
        <v>88</v>
      </c>
      <c r="AW474" s="14" t="s">
        <v>34</v>
      </c>
      <c r="AX474" s="14" t="s">
        <v>78</v>
      </c>
      <c r="AY474" s="184" t="s">
        <v>153</v>
      </c>
    </row>
    <row r="475" spans="2:51" s="14" customFormat="1" ht="10.199999999999999">
      <c r="B475" s="183"/>
      <c r="D475" s="176" t="s">
        <v>161</v>
      </c>
      <c r="E475" s="184" t="s">
        <v>1</v>
      </c>
      <c r="F475" s="185" t="s">
        <v>1140</v>
      </c>
      <c r="H475" s="186">
        <v>1.0129999999999999</v>
      </c>
      <c r="I475" s="187"/>
      <c r="L475" s="183"/>
      <c r="M475" s="188"/>
      <c r="N475" s="189"/>
      <c r="O475" s="189"/>
      <c r="P475" s="189"/>
      <c r="Q475" s="189"/>
      <c r="R475" s="189"/>
      <c r="S475" s="189"/>
      <c r="T475" s="190"/>
      <c r="AT475" s="184" t="s">
        <v>161</v>
      </c>
      <c r="AU475" s="184" t="s">
        <v>88</v>
      </c>
      <c r="AV475" s="14" t="s">
        <v>88</v>
      </c>
      <c r="AW475" s="14" t="s">
        <v>34</v>
      </c>
      <c r="AX475" s="14" t="s">
        <v>78</v>
      </c>
      <c r="AY475" s="184" t="s">
        <v>153</v>
      </c>
    </row>
    <row r="476" spans="2:51" s="14" customFormat="1" ht="10.199999999999999">
      <c r="B476" s="183"/>
      <c r="D476" s="176" t="s">
        <v>161</v>
      </c>
      <c r="E476" s="184" t="s">
        <v>1</v>
      </c>
      <c r="F476" s="185" t="s">
        <v>1141</v>
      </c>
      <c r="H476" s="186">
        <v>0.70899999999999996</v>
      </c>
      <c r="I476" s="187"/>
      <c r="L476" s="183"/>
      <c r="M476" s="188"/>
      <c r="N476" s="189"/>
      <c r="O476" s="189"/>
      <c r="P476" s="189"/>
      <c r="Q476" s="189"/>
      <c r="R476" s="189"/>
      <c r="S476" s="189"/>
      <c r="T476" s="190"/>
      <c r="AT476" s="184" t="s">
        <v>161</v>
      </c>
      <c r="AU476" s="184" t="s">
        <v>88</v>
      </c>
      <c r="AV476" s="14" t="s">
        <v>88</v>
      </c>
      <c r="AW476" s="14" t="s">
        <v>34</v>
      </c>
      <c r="AX476" s="14" t="s">
        <v>78</v>
      </c>
      <c r="AY476" s="184" t="s">
        <v>153</v>
      </c>
    </row>
    <row r="477" spans="2:51" s="14" customFormat="1" ht="10.199999999999999">
      <c r="B477" s="183"/>
      <c r="D477" s="176" t="s">
        <v>161</v>
      </c>
      <c r="E477" s="184" t="s">
        <v>1</v>
      </c>
      <c r="F477" s="185" t="s">
        <v>1142</v>
      </c>
      <c r="H477" s="186">
        <v>0.90400000000000003</v>
      </c>
      <c r="I477" s="187"/>
      <c r="L477" s="183"/>
      <c r="M477" s="188"/>
      <c r="N477" s="189"/>
      <c r="O477" s="189"/>
      <c r="P477" s="189"/>
      <c r="Q477" s="189"/>
      <c r="R477" s="189"/>
      <c r="S477" s="189"/>
      <c r="T477" s="190"/>
      <c r="AT477" s="184" t="s">
        <v>161</v>
      </c>
      <c r="AU477" s="184" t="s">
        <v>88</v>
      </c>
      <c r="AV477" s="14" t="s">
        <v>88</v>
      </c>
      <c r="AW477" s="14" t="s">
        <v>34</v>
      </c>
      <c r="AX477" s="14" t="s">
        <v>78</v>
      </c>
      <c r="AY477" s="184" t="s">
        <v>153</v>
      </c>
    </row>
    <row r="478" spans="2:51" s="14" customFormat="1" ht="10.199999999999999">
      <c r="B478" s="183"/>
      <c r="D478" s="176" t="s">
        <v>161</v>
      </c>
      <c r="E478" s="184" t="s">
        <v>1</v>
      </c>
      <c r="F478" s="185" t="s">
        <v>1143</v>
      </c>
      <c r="H478" s="186">
        <v>0.91300000000000003</v>
      </c>
      <c r="I478" s="187"/>
      <c r="L478" s="183"/>
      <c r="M478" s="188"/>
      <c r="N478" s="189"/>
      <c r="O478" s="189"/>
      <c r="P478" s="189"/>
      <c r="Q478" s="189"/>
      <c r="R478" s="189"/>
      <c r="S478" s="189"/>
      <c r="T478" s="190"/>
      <c r="AT478" s="184" t="s">
        <v>161</v>
      </c>
      <c r="AU478" s="184" t="s">
        <v>88</v>
      </c>
      <c r="AV478" s="14" t="s">
        <v>88</v>
      </c>
      <c r="AW478" s="14" t="s">
        <v>34</v>
      </c>
      <c r="AX478" s="14" t="s">
        <v>78</v>
      </c>
      <c r="AY478" s="184" t="s">
        <v>153</v>
      </c>
    </row>
    <row r="479" spans="2:51" s="14" customFormat="1" ht="10.199999999999999">
      <c r="B479" s="183"/>
      <c r="D479" s="176" t="s">
        <v>161</v>
      </c>
      <c r="E479" s="184" t="s">
        <v>1</v>
      </c>
      <c r="F479" s="185" t="s">
        <v>1144</v>
      </c>
      <c r="H479" s="186">
        <v>0.7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161</v>
      </c>
      <c r="AU479" s="184" t="s">
        <v>88</v>
      </c>
      <c r="AV479" s="14" t="s">
        <v>88</v>
      </c>
      <c r="AW479" s="14" t="s">
        <v>34</v>
      </c>
      <c r="AX479" s="14" t="s">
        <v>78</v>
      </c>
      <c r="AY479" s="184" t="s">
        <v>153</v>
      </c>
    </row>
    <row r="480" spans="2:51" s="14" customFormat="1" ht="10.199999999999999">
      <c r="B480" s="183"/>
      <c r="D480" s="176" t="s">
        <v>161</v>
      </c>
      <c r="E480" s="184" t="s">
        <v>1</v>
      </c>
      <c r="F480" s="185" t="s">
        <v>1145</v>
      </c>
      <c r="H480" s="186">
        <v>0.20399999999999999</v>
      </c>
      <c r="I480" s="187"/>
      <c r="L480" s="183"/>
      <c r="M480" s="188"/>
      <c r="N480" s="189"/>
      <c r="O480" s="189"/>
      <c r="P480" s="189"/>
      <c r="Q480" s="189"/>
      <c r="R480" s="189"/>
      <c r="S480" s="189"/>
      <c r="T480" s="190"/>
      <c r="AT480" s="184" t="s">
        <v>161</v>
      </c>
      <c r="AU480" s="184" t="s">
        <v>88</v>
      </c>
      <c r="AV480" s="14" t="s">
        <v>88</v>
      </c>
      <c r="AW480" s="14" t="s">
        <v>34</v>
      </c>
      <c r="AX480" s="14" t="s">
        <v>78</v>
      </c>
      <c r="AY480" s="184" t="s">
        <v>153</v>
      </c>
    </row>
    <row r="481" spans="2:51" s="14" customFormat="1" ht="10.199999999999999">
      <c r="B481" s="183"/>
      <c r="D481" s="176" t="s">
        <v>161</v>
      </c>
      <c r="E481" s="184" t="s">
        <v>1</v>
      </c>
      <c r="F481" s="185" t="s">
        <v>1146</v>
      </c>
      <c r="H481" s="186">
        <v>0.184</v>
      </c>
      <c r="I481" s="187"/>
      <c r="L481" s="183"/>
      <c r="M481" s="188"/>
      <c r="N481" s="189"/>
      <c r="O481" s="189"/>
      <c r="P481" s="189"/>
      <c r="Q481" s="189"/>
      <c r="R481" s="189"/>
      <c r="S481" s="189"/>
      <c r="T481" s="190"/>
      <c r="AT481" s="184" t="s">
        <v>161</v>
      </c>
      <c r="AU481" s="184" t="s">
        <v>88</v>
      </c>
      <c r="AV481" s="14" t="s">
        <v>88</v>
      </c>
      <c r="AW481" s="14" t="s">
        <v>34</v>
      </c>
      <c r="AX481" s="14" t="s">
        <v>78</v>
      </c>
      <c r="AY481" s="184" t="s">
        <v>153</v>
      </c>
    </row>
    <row r="482" spans="2:51" s="14" customFormat="1" ht="10.199999999999999">
      <c r="B482" s="183"/>
      <c r="D482" s="176" t="s">
        <v>161</v>
      </c>
      <c r="E482" s="184" t="s">
        <v>1</v>
      </c>
      <c r="F482" s="185" t="s">
        <v>1146</v>
      </c>
      <c r="H482" s="186">
        <v>0.184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161</v>
      </c>
      <c r="AU482" s="184" t="s">
        <v>88</v>
      </c>
      <c r="AV482" s="14" t="s">
        <v>88</v>
      </c>
      <c r="AW482" s="14" t="s">
        <v>34</v>
      </c>
      <c r="AX482" s="14" t="s">
        <v>78</v>
      </c>
      <c r="AY482" s="184" t="s">
        <v>153</v>
      </c>
    </row>
    <row r="483" spans="2:51" s="14" customFormat="1" ht="10.199999999999999">
      <c r="B483" s="183"/>
      <c r="D483" s="176" t="s">
        <v>161</v>
      </c>
      <c r="E483" s="184" t="s">
        <v>1</v>
      </c>
      <c r="F483" s="185" t="s">
        <v>1147</v>
      </c>
      <c r="H483" s="186">
        <v>0.38200000000000001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161</v>
      </c>
      <c r="AU483" s="184" t="s">
        <v>88</v>
      </c>
      <c r="AV483" s="14" t="s">
        <v>88</v>
      </c>
      <c r="AW483" s="14" t="s">
        <v>34</v>
      </c>
      <c r="AX483" s="14" t="s">
        <v>78</v>
      </c>
      <c r="AY483" s="184" t="s">
        <v>153</v>
      </c>
    </row>
    <row r="484" spans="2:51" s="14" customFormat="1" ht="10.199999999999999">
      <c r="B484" s="183"/>
      <c r="D484" s="176" t="s">
        <v>161</v>
      </c>
      <c r="E484" s="184" t="s">
        <v>1</v>
      </c>
      <c r="F484" s="185" t="s">
        <v>1148</v>
      </c>
      <c r="H484" s="186">
        <v>1.05</v>
      </c>
      <c r="I484" s="187"/>
      <c r="L484" s="183"/>
      <c r="M484" s="188"/>
      <c r="N484" s="189"/>
      <c r="O484" s="189"/>
      <c r="P484" s="189"/>
      <c r="Q484" s="189"/>
      <c r="R484" s="189"/>
      <c r="S484" s="189"/>
      <c r="T484" s="190"/>
      <c r="AT484" s="184" t="s">
        <v>161</v>
      </c>
      <c r="AU484" s="184" t="s">
        <v>88</v>
      </c>
      <c r="AV484" s="14" t="s">
        <v>88</v>
      </c>
      <c r="AW484" s="14" t="s">
        <v>34</v>
      </c>
      <c r="AX484" s="14" t="s">
        <v>78</v>
      </c>
      <c r="AY484" s="184" t="s">
        <v>153</v>
      </c>
    </row>
    <row r="485" spans="2:51" s="14" customFormat="1" ht="10.199999999999999">
      <c r="B485" s="183"/>
      <c r="D485" s="176" t="s">
        <v>161</v>
      </c>
      <c r="E485" s="184" t="s">
        <v>1</v>
      </c>
      <c r="F485" s="185" t="s">
        <v>1149</v>
      </c>
      <c r="H485" s="186">
        <v>0.26600000000000001</v>
      </c>
      <c r="I485" s="187"/>
      <c r="L485" s="183"/>
      <c r="M485" s="188"/>
      <c r="N485" s="189"/>
      <c r="O485" s="189"/>
      <c r="P485" s="189"/>
      <c r="Q485" s="189"/>
      <c r="R485" s="189"/>
      <c r="S485" s="189"/>
      <c r="T485" s="190"/>
      <c r="AT485" s="184" t="s">
        <v>161</v>
      </c>
      <c r="AU485" s="184" t="s">
        <v>88</v>
      </c>
      <c r="AV485" s="14" t="s">
        <v>88</v>
      </c>
      <c r="AW485" s="14" t="s">
        <v>34</v>
      </c>
      <c r="AX485" s="14" t="s">
        <v>78</v>
      </c>
      <c r="AY485" s="184" t="s">
        <v>153</v>
      </c>
    </row>
    <row r="486" spans="2:51" s="14" customFormat="1" ht="10.199999999999999">
      <c r="B486" s="183"/>
      <c r="D486" s="176" t="s">
        <v>161</v>
      </c>
      <c r="E486" s="184" t="s">
        <v>1</v>
      </c>
      <c r="F486" s="185" t="s">
        <v>1150</v>
      </c>
      <c r="H486" s="186">
        <v>0.18</v>
      </c>
      <c r="I486" s="187"/>
      <c r="L486" s="183"/>
      <c r="M486" s="188"/>
      <c r="N486" s="189"/>
      <c r="O486" s="189"/>
      <c r="P486" s="189"/>
      <c r="Q486" s="189"/>
      <c r="R486" s="189"/>
      <c r="S486" s="189"/>
      <c r="T486" s="190"/>
      <c r="AT486" s="184" t="s">
        <v>161</v>
      </c>
      <c r="AU486" s="184" t="s">
        <v>88</v>
      </c>
      <c r="AV486" s="14" t="s">
        <v>88</v>
      </c>
      <c r="AW486" s="14" t="s">
        <v>34</v>
      </c>
      <c r="AX486" s="14" t="s">
        <v>78</v>
      </c>
      <c r="AY486" s="184" t="s">
        <v>153</v>
      </c>
    </row>
    <row r="487" spans="2:51" s="14" customFormat="1" ht="10.199999999999999">
      <c r="B487" s="183"/>
      <c r="D487" s="176" t="s">
        <v>161</v>
      </c>
      <c r="E487" s="184" t="s">
        <v>1</v>
      </c>
      <c r="F487" s="185" t="s">
        <v>1151</v>
      </c>
      <c r="H487" s="186">
        <v>0.24399999999999999</v>
      </c>
      <c r="I487" s="187"/>
      <c r="L487" s="183"/>
      <c r="M487" s="188"/>
      <c r="N487" s="189"/>
      <c r="O487" s="189"/>
      <c r="P487" s="189"/>
      <c r="Q487" s="189"/>
      <c r="R487" s="189"/>
      <c r="S487" s="189"/>
      <c r="T487" s="190"/>
      <c r="AT487" s="184" t="s">
        <v>161</v>
      </c>
      <c r="AU487" s="184" t="s">
        <v>88</v>
      </c>
      <c r="AV487" s="14" t="s">
        <v>88</v>
      </c>
      <c r="AW487" s="14" t="s">
        <v>34</v>
      </c>
      <c r="AX487" s="14" t="s">
        <v>78</v>
      </c>
      <c r="AY487" s="184" t="s">
        <v>153</v>
      </c>
    </row>
    <row r="488" spans="2:51" s="14" customFormat="1" ht="10.199999999999999">
      <c r="B488" s="183"/>
      <c r="D488" s="176" t="s">
        <v>161</v>
      </c>
      <c r="E488" s="184" t="s">
        <v>1</v>
      </c>
      <c r="F488" s="185" t="s">
        <v>1152</v>
      </c>
      <c r="H488" s="186">
        <v>0.623</v>
      </c>
      <c r="I488" s="187"/>
      <c r="L488" s="183"/>
      <c r="M488" s="188"/>
      <c r="N488" s="189"/>
      <c r="O488" s="189"/>
      <c r="P488" s="189"/>
      <c r="Q488" s="189"/>
      <c r="R488" s="189"/>
      <c r="S488" s="189"/>
      <c r="T488" s="190"/>
      <c r="AT488" s="184" t="s">
        <v>161</v>
      </c>
      <c r="AU488" s="184" t="s">
        <v>88</v>
      </c>
      <c r="AV488" s="14" t="s">
        <v>88</v>
      </c>
      <c r="AW488" s="14" t="s">
        <v>34</v>
      </c>
      <c r="AX488" s="14" t="s">
        <v>78</v>
      </c>
      <c r="AY488" s="184" t="s">
        <v>153</v>
      </c>
    </row>
    <row r="489" spans="2:51" s="14" customFormat="1" ht="10.199999999999999">
      <c r="B489" s="183"/>
      <c r="D489" s="176" t="s">
        <v>161</v>
      </c>
      <c r="E489" s="184" t="s">
        <v>1</v>
      </c>
      <c r="F489" s="185" t="s">
        <v>1153</v>
      </c>
      <c r="H489" s="186">
        <v>0.16400000000000001</v>
      </c>
      <c r="I489" s="187"/>
      <c r="L489" s="183"/>
      <c r="M489" s="188"/>
      <c r="N489" s="189"/>
      <c r="O489" s="189"/>
      <c r="P489" s="189"/>
      <c r="Q489" s="189"/>
      <c r="R489" s="189"/>
      <c r="S489" s="189"/>
      <c r="T489" s="190"/>
      <c r="AT489" s="184" t="s">
        <v>161</v>
      </c>
      <c r="AU489" s="184" t="s">
        <v>88</v>
      </c>
      <c r="AV489" s="14" t="s">
        <v>88</v>
      </c>
      <c r="AW489" s="14" t="s">
        <v>34</v>
      </c>
      <c r="AX489" s="14" t="s">
        <v>78</v>
      </c>
      <c r="AY489" s="184" t="s">
        <v>153</v>
      </c>
    </row>
    <row r="490" spans="2:51" s="14" customFormat="1" ht="10.199999999999999">
      <c r="B490" s="183"/>
      <c r="D490" s="176" t="s">
        <v>161</v>
      </c>
      <c r="E490" s="184" t="s">
        <v>1</v>
      </c>
      <c r="F490" s="185" t="s">
        <v>1154</v>
      </c>
      <c r="H490" s="186">
        <v>0.71299999999999997</v>
      </c>
      <c r="I490" s="187"/>
      <c r="L490" s="183"/>
      <c r="M490" s="188"/>
      <c r="N490" s="189"/>
      <c r="O490" s="189"/>
      <c r="P490" s="189"/>
      <c r="Q490" s="189"/>
      <c r="R490" s="189"/>
      <c r="S490" s="189"/>
      <c r="T490" s="190"/>
      <c r="AT490" s="184" t="s">
        <v>161</v>
      </c>
      <c r="AU490" s="184" t="s">
        <v>88</v>
      </c>
      <c r="AV490" s="14" t="s">
        <v>88</v>
      </c>
      <c r="AW490" s="14" t="s">
        <v>34</v>
      </c>
      <c r="AX490" s="14" t="s">
        <v>78</v>
      </c>
      <c r="AY490" s="184" t="s">
        <v>153</v>
      </c>
    </row>
    <row r="491" spans="2:51" s="14" customFormat="1" ht="10.199999999999999">
      <c r="B491" s="183"/>
      <c r="D491" s="176" t="s">
        <v>161</v>
      </c>
      <c r="E491" s="184" t="s">
        <v>1</v>
      </c>
      <c r="F491" s="185" t="s">
        <v>1155</v>
      </c>
      <c r="H491" s="186">
        <v>0.156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161</v>
      </c>
      <c r="AU491" s="184" t="s">
        <v>88</v>
      </c>
      <c r="AV491" s="14" t="s">
        <v>88</v>
      </c>
      <c r="AW491" s="14" t="s">
        <v>34</v>
      </c>
      <c r="AX491" s="14" t="s">
        <v>78</v>
      </c>
      <c r="AY491" s="184" t="s">
        <v>153</v>
      </c>
    </row>
    <row r="492" spans="2:51" s="14" customFormat="1" ht="10.199999999999999">
      <c r="B492" s="183"/>
      <c r="D492" s="176" t="s">
        <v>161</v>
      </c>
      <c r="E492" s="184" t="s">
        <v>1</v>
      </c>
      <c r="F492" s="185" t="s">
        <v>1156</v>
      </c>
      <c r="H492" s="186">
        <v>0.154</v>
      </c>
      <c r="I492" s="187"/>
      <c r="L492" s="183"/>
      <c r="M492" s="188"/>
      <c r="N492" s="189"/>
      <c r="O492" s="189"/>
      <c r="P492" s="189"/>
      <c r="Q492" s="189"/>
      <c r="R492" s="189"/>
      <c r="S492" s="189"/>
      <c r="T492" s="190"/>
      <c r="AT492" s="184" t="s">
        <v>161</v>
      </c>
      <c r="AU492" s="184" t="s">
        <v>88</v>
      </c>
      <c r="AV492" s="14" t="s">
        <v>88</v>
      </c>
      <c r="AW492" s="14" t="s">
        <v>34</v>
      </c>
      <c r="AX492" s="14" t="s">
        <v>78</v>
      </c>
      <c r="AY492" s="184" t="s">
        <v>153</v>
      </c>
    </row>
    <row r="493" spans="2:51" s="14" customFormat="1" ht="10.199999999999999">
      <c r="B493" s="183"/>
      <c r="D493" s="176" t="s">
        <v>161</v>
      </c>
      <c r="E493" s="184" t="s">
        <v>1</v>
      </c>
      <c r="F493" s="185" t="s">
        <v>1157</v>
      </c>
      <c r="H493" s="186">
        <v>0.502</v>
      </c>
      <c r="I493" s="187"/>
      <c r="L493" s="183"/>
      <c r="M493" s="188"/>
      <c r="N493" s="189"/>
      <c r="O493" s="189"/>
      <c r="P493" s="189"/>
      <c r="Q493" s="189"/>
      <c r="R493" s="189"/>
      <c r="S493" s="189"/>
      <c r="T493" s="190"/>
      <c r="AT493" s="184" t="s">
        <v>161</v>
      </c>
      <c r="AU493" s="184" t="s">
        <v>88</v>
      </c>
      <c r="AV493" s="14" t="s">
        <v>88</v>
      </c>
      <c r="AW493" s="14" t="s">
        <v>34</v>
      </c>
      <c r="AX493" s="14" t="s">
        <v>78</v>
      </c>
      <c r="AY493" s="184" t="s">
        <v>153</v>
      </c>
    </row>
    <row r="494" spans="2:51" s="14" customFormat="1" ht="10.199999999999999">
      <c r="B494" s="183"/>
      <c r="D494" s="176" t="s">
        <v>161</v>
      </c>
      <c r="E494" s="184" t="s">
        <v>1</v>
      </c>
      <c r="F494" s="185" t="s">
        <v>1158</v>
      </c>
      <c r="H494" s="186">
        <v>0.159</v>
      </c>
      <c r="I494" s="187"/>
      <c r="L494" s="183"/>
      <c r="M494" s="188"/>
      <c r="N494" s="189"/>
      <c r="O494" s="189"/>
      <c r="P494" s="189"/>
      <c r="Q494" s="189"/>
      <c r="R494" s="189"/>
      <c r="S494" s="189"/>
      <c r="T494" s="190"/>
      <c r="AT494" s="184" t="s">
        <v>161</v>
      </c>
      <c r="AU494" s="184" t="s">
        <v>88</v>
      </c>
      <c r="AV494" s="14" t="s">
        <v>88</v>
      </c>
      <c r="AW494" s="14" t="s">
        <v>34</v>
      </c>
      <c r="AX494" s="14" t="s">
        <v>78</v>
      </c>
      <c r="AY494" s="184" t="s">
        <v>153</v>
      </c>
    </row>
    <row r="495" spans="2:51" s="14" customFormat="1" ht="10.199999999999999">
      <c r="B495" s="183"/>
      <c r="D495" s="176" t="s">
        <v>161</v>
      </c>
      <c r="E495" s="184" t="s">
        <v>1</v>
      </c>
      <c r="F495" s="185" t="s">
        <v>1159</v>
      </c>
      <c r="H495" s="186">
        <v>0.16700000000000001</v>
      </c>
      <c r="I495" s="187"/>
      <c r="L495" s="183"/>
      <c r="M495" s="188"/>
      <c r="N495" s="189"/>
      <c r="O495" s="189"/>
      <c r="P495" s="189"/>
      <c r="Q495" s="189"/>
      <c r="R495" s="189"/>
      <c r="S495" s="189"/>
      <c r="T495" s="190"/>
      <c r="AT495" s="184" t="s">
        <v>161</v>
      </c>
      <c r="AU495" s="184" t="s">
        <v>88</v>
      </c>
      <c r="AV495" s="14" t="s">
        <v>88</v>
      </c>
      <c r="AW495" s="14" t="s">
        <v>34</v>
      </c>
      <c r="AX495" s="14" t="s">
        <v>78</v>
      </c>
      <c r="AY495" s="184" t="s">
        <v>153</v>
      </c>
    </row>
    <row r="496" spans="2:51" s="14" customFormat="1" ht="10.199999999999999">
      <c r="B496" s="183"/>
      <c r="D496" s="176" t="s">
        <v>161</v>
      </c>
      <c r="E496" s="184" t="s">
        <v>1</v>
      </c>
      <c r="F496" s="185" t="s">
        <v>1160</v>
      </c>
      <c r="H496" s="186">
        <v>0.51200000000000001</v>
      </c>
      <c r="I496" s="187"/>
      <c r="L496" s="183"/>
      <c r="M496" s="188"/>
      <c r="N496" s="189"/>
      <c r="O496" s="189"/>
      <c r="P496" s="189"/>
      <c r="Q496" s="189"/>
      <c r="R496" s="189"/>
      <c r="S496" s="189"/>
      <c r="T496" s="190"/>
      <c r="AT496" s="184" t="s">
        <v>161</v>
      </c>
      <c r="AU496" s="184" t="s">
        <v>88</v>
      </c>
      <c r="AV496" s="14" t="s">
        <v>88</v>
      </c>
      <c r="AW496" s="14" t="s">
        <v>34</v>
      </c>
      <c r="AX496" s="14" t="s">
        <v>78</v>
      </c>
      <c r="AY496" s="184" t="s">
        <v>153</v>
      </c>
    </row>
    <row r="497" spans="1:65" s="14" customFormat="1" ht="10.199999999999999">
      <c r="B497" s="183"/>
      <c r="D497" s="176" t="s">
        <v>161</v>
      </c>
      <c r="E497" s="184" t="s">
        <v>1</v>
      </c>
      <c r="F497" s="185" t="s">
        <v>1161</v>
      </c>
      <c r="H497" s="186">
        <v>0.16400000000000001</v>
      </c>
      <c r="I497" s="187"/>
      <c r="L497" s="183"/>
      <c r="M497" s="188"/>
      <c r="N497" s="189"/>
      <c r="O497" s="189"/>
      <c r="P497" s="189"/>
      <c r="Q497" s="189"/>
      <c r="R497" s="189"/>
      <c r="S497" s="189"/>
      <c r="T497" s="190"/>
      <c r="AT497" s="184" t="s">
        <v>161</v>
      </c>
      <c r="AU497" s="184" t="s">
        <v>88</v>
      </c>
      <c r="AV497" s="14" t="s">
        <v>88</v>
      </c>
      <c r="AW497" s="14" t="s">
        <v>34</v>
      </c>
      <c r="AX497" s="14" t="s">
        <v>78</v>
      </c>
      <c r="AY497" s="184" t="s">
        <v>153</v>
      </c>
    </row>
    <row r="498" spans="1:65" s="14" customFormat="1" ht="10.199999999999999">
      <c r="B498" s="183"/>
      <c r="D498" s="176" t="s">
        <v>161</v>
      </c>
      <c r="E498" s="184" t="s">
        <v>1</v>
      </c>
      <c r="F498" s="185" t="s">
        <v>1162</v>
      </c>
      <c r="H498" s="186">
        <v>0.16300000000000001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161</v>
      </c>
      <c r="AU498" s="184" t="s">
        <v>88</v>
      </c>
      <c r="AV498" s="14" t="s">
        <v>88</v>
      </c>
      <c r="AW498" s="14" t="s">
        <v>34</v>
      </c>
      <c r="AX498" s="14" t="s">
        <v>78</v>
      </c>
      <c r="AY498" s="184" t="s">
        <v>153</v>
      </c>
    </row>
    <row r="499" spans="1:65" s="14" customFormat="1" ht="10.199999999999999">
      <c r="B499" s="183"/>
      <c r="D499" s="176" t="s">
        <v>161</v>
      </c>
      <c r="E499" s="184" t="s">
        <v>1</v>
      </c>
      <c r="F499" s="185" t="s">
        <v>1163</v>
      </c>
      <c r="H499" s="186">
        <v>0.52500000000000002</v>
      </c>
      <c r="I499" s="187"/>
      <c r="L499" s="183"/>
      <c r="M499" s="188"/>
      <c r="N499" s="189"/>
      <c r="O499" s="189"/>
      <c r="P499" s="189"/>
      <c r="Q499" s="189"/>
      <c r="R499" s="189"/>
      <c r="S499" s="189"/>
      <c r="T499" s="190"/>
      <c r="AT499" s="184" t="s">
        <v>161</v>
      </c>
      <c r="AU499" s="184" t="s">
        <v>88</v>
      </c>
      <c r="AV499" s="14" t="s">
        <v>88</v>
      </c>
      <c r="AW499" s="14" t="s">
        <v>34</v>
      </c>
      <c r="AX499" s="14" t="s">
        <v>78</v>
      </c>
      <c r="AY499" s="184" t="s">
        <v>153</v>
      </c>
    </row>
    <row r="500" spans="1:65" s="14" customFormat="1" ht="10.199999999999999">
      <c r="B500" s="183"/>
      <c r="D500" s="176" t="s">
        <v>161</v>
      </c>
      <c r="E500" s="184" t="s">
        <v>1</v>
      </c>
      <c r="F500" s="185" t="s">
        <v>1164</v>
      </c>
      <c r="H500" s="186">
        <v>0.22900000000000001</v>
      </c>
      <c r="I500" s="187"/>
      <c r="L500" s="183"/>
      <c r="M500" s="188"/>
      <c r="N500" s="189"/>
      <c r="O500" s="189"/>
      <c r="P500" s="189"/>
      <c r="Q500" s="189"/>
      <c r="R500" s="189"/>
      <c r="S500" s="189"/>
      <c r="T500" s="190"/>
      <c r="AT500" s="184" t="s">
        <v>161</v>
      </c>
      <c r="AU500" s="184" t="s">
        <v>88</v>
      </c>
      <c r="AV500" s="14" t="s">
        <v>88</v>
      </c>
      <c r="AW500" s="14" t="s">
        <v>34</v>
      </c>
      <c r="AX500" s="14" t="s">
        <v>78</v>
      </c>
      <c r="AY500" s="184" t="s">
        <v>153</v>
      </c>
    </row>
    <row r="501" spans="1:65" s="14" customFormat="1" ht="10.199999999999999">
      <c r="B501" s="183"/>
      <c r="D501" s="176" t="s">
        <v>161</v>
      </c>
      <c r="E501" s="184" t="s">
        <v>1</v>
      </c>
      <c r="F501" s="185" t="s">
        <v>1165</v>
      </c>
      <c r="H501" s="186">
        <v>0.81499999999999995</v>
      </c>
      <c r="I501" s="187"/>
      <c r="L501" s="183"/>
      <c r="M501" s="188"/>
      <c r="N501" s="189"/>
      <c r="O501" s="189"/>
      <c r="P501" s="189"/>
      <c r="Q501" s="189"/>
      <c r="R501" s="189"/>
      <c r="S501" s="189"/>
      <c r="T501" s="190"/>
      <c r="AT501" s="184" t="s">
        <v>161</v>
      </c>
      <c r="AU501" s="184" t="s">
        <v>88</v>
      </c>
      <c r="AV501" s="14" t="s">
        <v>88</v>
      </c>
      <c r="AW501" s="14" t="s">
        <v>34</v>
      </c>
      <c r="AX501" s="14" t="s">
        <v>78</v>
      </c>
      <c r="AY501" s="184" t="s">
        <v>153</v>
      </c>
    </row>
    <row r="502" spans="1:65" s="14" customFormat="1" ht="10.199999999999999">
      <c r="B502" s="183"/>
      <c r="D502" s="176" t="s">
        <v>161</v>
      </c>
      <c r="E502" s="184" t="s">
        <v>1</v>
      </c>
      <c r="F502" s="185" t="s">
        <v>1166</v>
      </c>
      <c r="H502" s="186">
        <v>0.314</v>
      </c>
      <c r="I502" s="187"/>
      <c r="L502" s="183"/>
      <c r="M502" s="188"/>
      <c r="N502" s="189"/>
      <c r="O502" s="189"/>
      <c r="P502" s="189"/>
      <c r="Q502" s="189"/>
      <c r="R502" s="189"/>
      <c r="S502" s="189"/>
      <c r="T502" s="190"/>
      <c r="AT502" s="184" t="s">
        <v>161</v>
      </c>
      <c r="AU502" s="184" t="s">
        <v>88</v>
      </c>
      <c r="AV502" s="14" t="s">
        <v>88</v>
      </c>
      <c r="AW502" s="14" t="s">
        <v>34</v>
      </c>
      <c r="AX502" s="14" t="s">
        <v>78</v>
      </c>
      <c r="AY502" s="184" t="s">
        <v>153</v>
      </c>
    </row>
    <row r="503" spans="1:65" s="14" customFormat="1" ht="10.199999999999999">
      <c r="B503" s="183"/>
      <c r="D503" s="176" t="s">
        <v>161</v>
      </c>
      <c r="E503" s="184" t="s">
        <v>1</v>
      </c>
      <c r="F503" s="185" t="s">
        <v>1167</v>
      </c>
      <c r="H503" s="186">
        <v>0.746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161</v>
      </c>
      <c r="AU503" s="184" t="s">
        <v>88</v>
      </c>
      <c r="AV503" s="14" t="s">
        <v>88</v>
      </c>
      <c r="AW503" s="14" t="s">
        <v>34</v>
      </c>
      <c r="AX503" s="14" t="s">
        <v>78</v>
      </c>
      <c r="AY503" s="184" t="s">
        <v>153</v>
      </c>
    </row>
    <row r="504" spans="1:65" s="16" customFormat="1" ht="10.199999999999999">
      <c r="B504" s="202"/>
      <c r="D504" s="176" t="s">
        <v>161</v>
      </c>
      <c r="E504" s="203" t="s">
        <v>1</v>
      </c>
      <c r="F504" s="204" t="s">
        <v>321</v>
      </c>
      <c r="H504" s="205">
        <v>15.561999999999999</v>
      </c>
      <c r="I504" s="206"/>
      <c r="L504" s="202"/>
      <c r="M504" s="207"/>
      <c r="N504" s="208"/>
      <c r="O504" s="208"/>
      <c r="P504" s="208"/>
      <c r="Q504" s="208"/>
      <c r="R504" s="208"/>
      <c r="S504" s="208"/>
      <c r="T504" s="209"/>
      <c r="AT504" s="203" t="s">
        <v>161</v>
      </c>
      <c r="AU504" s="203" t="s">
        <v>88</v>
      </c>
      <c r="AV504" s="16" t="s">
        <v>169</v>
      </c>
      <c r="AW504" s="16" t="s">
        <v>34</v>
      </c>
      <c r="AX504" s="16" t="s">
        <v>78</v>
      </c>
      <c r="AY504" s="203" t="s">
        <v>153</v>
      </c>
    </row>
    <row r="505" spans="1:65" s="15" customFormat="1" ht="10.199999999999999">
      <c r="B505" s="191"/>
      <c r="D505" s="176" t="s">
        <v>161</v>
      </c>
      <c r="E505" s="192" t="s">
        <v>1</v>
      </c>
      <c r="F505" s="193" t="s">
        <v>165</v>
      </c>
      <c r="H505" s="194">
        <v>29.071000000000002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161</v>
      </c>
      <c r="AU505" s="192" t="s">
        <v>88</v>
      </c>
      <c r="AV505" s="15" t="s">
        <v>159</v>
      </c>
      <c r="AW505" s="15" t="s">
        <v>34</v>
      </c>
      <c r="AX505" s="15" t="s">
        <v>86</v>
      </c>
      <c r="AY505" s="192" t="s">
        <v>153</v>
      </c>
    </row>
    <row r="506" spans="1:65" s="2" customFormat="1" ht="24" customHeight="1">
      <c r="A506" s="33"/>
      <c r="B506" s="161"/>
      <c r="C506" s="162" t="s">
        <v>472</v>
      </c>
      <c r="D506" s="162" t="s">
        <v>155</v>
      </c>
      <c r="E506" s="163" t="s">
        <v>627</v>
      </c>
      <c r="F506" s="164" t="s">
        <v>628</v>
      </c>
      <c r="G506" s="165" t="s">
        <v>158</v>
      </c>
      <c r="H506" s="166">
        <v>37.037999999999997</v>
      </c>
      <c r="I506" s="167"/>
      <c r="J506" s="168">
        <f>ROUND(I506*H506,2)</f>
        <v>0</v>
      </c>
      <c r="K506" s="164" t="s">
        <v>254</v>
      </c>
      <c r="L506" s="34"/>
      <c r="M506" s="169" t="s">
        <v>1</v>
      </c>
      <c r="N506" s="170" t="s">
        <v>43</v>
      </c>
      <c r="O506" s="59"/>
      <c r="P506" s="171">
        <f>O506*H506</f>
        <v>0</v>
      </c>
      <c r="Q506" s="171">
        <v>2.45329</v>
      </c>
      <c r="R506" s="171">
        <f>Q506*H506</f>
        <v>90.864955019999996</v>
      </c>
      <c r="S506" s="171">
        <v>0</v>
      </c>
      <c r="T506" s="172">
        <f>S506*H506</f>
        <v>0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R506" s="173" t="s">
        <v>159</v>
      </c>
      <c r="AT506" s="173" t="s">
        <v>155</v>
      </c>
      <c r="AU506" s="173" t="s">
        <v>88</v>
      </c>
      <c r="AY506" s="18" t="s">
        <v>153</v>
      </c>
      <c r="BE506" s="174">
        <f>IF(N506="základní",J506,0)</f>
        <v>0</v>
      </c>
      <c r="BF506" s="174">
        <f>IF(N506="snížená",J506,0)</f>
        <v>0</v>
      </c>
      <c r="BG506" s="174">
        <f>IF(N506="zákl. přenesená",J506,0)</f>
        <v>0</v>
      </c>
      <c r="BH506" s="174">
        <f>IF(N506="sníž. přenesená",J506,0)</f>
        <v>0</v>
      </c>
      <c r="BI506" s="174">
        <f>IF(N506="nulová",J506,0)</f>
        <v>0</v>
      </c>
      <c r="BJ506" s="18" t="s">
        <v>86</v>
      </c>
      <c r="BK506" s="174">
        <f>ROUND(I506*H506,2)</f>
        <v>0</v>
      </c>
      <c r="BL506" s="18" t="s">
        <v>159</v>
      </c>
      <c r="BM506" s="173" t="s">
        <v>1171</v>
      </c>
    </row>
    <row r="507" spans="1:65" s="13" customFormat="1" ht="10.199999999999999">
      <c r="B507" s="175"/>
      <c r="D507" s="176" t="s">
        <v>161</v>
      </c>
      <c r="E507" s="177" t="s">
        <v>1</v>
      </c>
      <c r="F507" s="178" t="s">
        <v>1172</v>
      </c>
      <c r="H507" s="177" t="s">
        <v>1</v>
      </c>
      <c r="I507" s="179"/>
      <c r="L507" s="175"/>
      <c r="M507" s="180"/>
      <c r="N507" s="181"/>
      <c r="O507" s="181"/>
      <c r="P507" s="181"/>
      <c r="Q507" s="181"/>
      <c r="R507" s="181"/>
      <c r="S507" s="181"/>
      <c r="T507" s="182"/>
      <c r="AT507" s="177" t="s">
        <v>161</v>
      </c>
      <c r="AU507" s="177" t="s">
        <v>88</v>
      </c>
      <c r="AV507" s="13" t="s">
        <v>86</v>
      </c>
      <c r="AW507" s="13" t="s">
        <v>34</v>
      </c>
      <c r="AX507" s="13" t="s">
        <v>78</v>
      </c>
      <c r="AY507" s="177" t="s">
        <v>153</v>
      </c>
    </row>
    <row r="508" spans="1:65" s="14" customFormat="1" ht="10.199999999999999">
      <c r="B508" s="183"/>
      <c r="D508" s="176" t="s">
        <v>161</v>
      </c>
      <c r="E508" s="184" t="s">
        <v>1</v>
      </c>
      <c r="F508" s="185" t="s">
        <v>1173</v>
      </c>
      <c r="H508" s="186">
        <v>18.518999999999998</v>
      </c>
      <c r="I508" s="187"/>
      <c r="L508" s="183"/>
      <c r="M508" s="188"/>
      <c r="N508" s="189"/>
      <c r="O508" s="189"/>
      <c r="P508" s="189"/>
      <c r="Q508" s="189"/>
      <c r="R508" s="189"/>
      <c r="S508" s="189"/>
      <c r="T508" s="190"/>
      <c r="AT508" s="184" t="s">
        <v>161</v>
      </c>
      <c r="AU508" s="184" t="s">
        <v>88</v>
      </c>
      <c r="AV508" s="14" t="s">
        <v>88</v>
      </c>
      <c r="AW508" s="14" t="s">
        <v>34</v>
      </c>
      <c r="AX508" s="14" t="s">
        <v>78</v>
      </c>
      <c r="AY508" s="184" t="s">
        <v>153</v>
      </c>
    </row>
    <row r="509" spans="1:65" s="16" customFormat="1" ht="10.199999999999999">
      <c r="B509" s="202"/>
      <c r="D509" s="176" t="s">
        <v>161</v>
      </c>
      <c r="E509" s="203" t="s">
        <v>1</v>
      </c>
      <c r="F509" s="204" t="s">
        <v>321</v>
      </c>
      <c r="H509" s="205">
        <v>18.518999999999998</v>
      </c>
      <c r="I509" s="206"/>
      <c r="L509" s="202"/>
      <c r="M509" s="207"/>
      <c r="N509" s="208"/>
      <c r="O509" s="208"/>
      <c r="P509" s="208"/>
      <c r="Q509" s="208"/>
      <c r="R509" s="208"/>
      <c r="S509" s="208"/>
      <c r="T509" s="209"/>
      <c r="AT509" s="203" t="s">
        <v>161</v>
      </c>
      <c r="AU509" s="203" t="s">
        <v>88</v>
      </c>
      <c r="AV509" s="16" t="s">
        <v>169</v>
      </c>
      <c r="AW509" s="16" t="s">
        <v>34</v>
      </c>
      <c r="AX509" s="16" t="s">
        <v>78</v>
      </c>
      <c r="AY509" s="203" t="s">
        <v>153</v>
      </c>
    </row>
    <row r="510" spans="1:65" s="13" customFormat="1" ht="10.199999999999999">
      <c r="B510" s="175"/>
      <c r="D510" s="176" t="s">
        <v>161</v>
      </c>
      <c r="E510" s="177" t="s">
        <v>1</v>
      </c>
      <c r="F510" s="178" t="s">
        <v>1174</v>
      </c>
      <c r="H510" s="177" t="s">
        <v>1</v>
      </c>
      <c r="I510" s="179"/>
      <c r="L510" s="175"/>
      <c r="M510" s="180"/>
      <c r="N510" s="181"/>
      <c r="O510" s="181"/>
      <c r="P510" s="181"/>
      <c r="Q510" s="181"/>
      <c r="R510" s="181"/>
      <c r="S510" s="181"/>
      <c r="T510" s="182"/>
      <c r="AT510" s="177" t="s">
        <v>161</v>
      </c>
      <c r="AU510" s="177" t="s">
        <v>88</v>
      </c>
      <c r="AV510" s="13" t="s">
        <v>86</v>
      </c>
      <c r="AW510" s="13" t="s">
        <v>34</v>
      </c>
      <c r="AX510" s="13" t="s">
        <v>78</v>
      </c>
      <c r="AY510" s="177" t="s">
        <v>153</v>
      </c>
    </row>
    <row r="511" spans="1:65" s="14" customFormat="1" ht="10.199999999999999">
      <c r="B511" s="183"/>
      <c r="D511" s="176" t="s">
        <v>161</v>
      </c>
      <c r="E511" s="184" t="s">
        <v>1</v>
      </c>
      <c r="F511" s="185" t="s">
        <v>1173</v>
      </c>
      <c r="H511" s="186">
        <v>18.518999999999998</v>
      </c>
      <c r="I511" s="187"/>
      <c r="L511" s="183"/>
      <c r="M511" s="188"/>
      <c r="N511" s="189"/>
      <c r="O511" s="189"/>
      <c r="P511" s="189"/>
      <c r="Q511" s="189"/>
      <c r="R511" s="189"/>
      <c r="S511" s="189"/>
      <c r="T511" s="190"/>
      <c r="AT511" s="184" t="s">
        <v>161</v>
      </c>
      <c r="AU511" s="184" t="s">
        <v>88</v>
      </c>
      <c r="AV511" s="14" t="s">
        <v>88</v>
      </c>
      <c r="AW511" s="14" t="s">
        <v>34</v>
      </c>
      <c r="AX511" s="14" t="s">
        <v>78</v>
      </c>
      <c r="AY511" s="184" t="s">
        <v>153</v>
      </c>
    </row>
    <row r="512" spans="1:65" s="16" customFormat="1" ht="10.199999999999999">
      <c r="B512" s="202"/>
      <c r="D512" s="176" t="s">
        <v>161</v>
      </c>
      <c r="E512" s="203" t="s">
        <v>1</v>
      </c>
      <c r="F512" s="204" t="s">
        <v>321</v>
      </c>
      <c r="H512" s="205">
        <v>18.518999999999998</v>
      </c>
      <c r="I512" s="206"/>
      <c r="L512" s="202"/>
      <c r="M512" s="207"/>
      <c r="N512" s="208"/>
      <c r="O512" s="208"/>
      <c r="P512" s="208"/>
      <c r="Q512" s="208"/>
      <c r="R512" s="208"/>
      <c r="S512" s="208"/>
      <c r="T512" s="209"/>
      <c r="AT512" s="203" t="s">
        <v>161</v>
      </c>
      <c r="AU512" s="203" t="s">
        <v>88</v>
      </c>
      <c r="AV512" s="16" t="s">
        <v>169</v>
      </c>
      <c r="AW512" s="16" t="s">
        <v>34</v>
      </c>
      <c r="AX512" s="16" t="s">
        <v>78</v>
      </c>
      <c r="AY512" s="203" t="s">
        <v>153</v>
      </c>
    </row>
    <row r="513" spans="1:65" s="15" customFormat="1" ht="10.199999999999999">
      <c r="B513" s="191"/>
      <c r="D513" s="176" t="s">
        <v>161</v>
      </c>
      <c r="E513" s="192" t="s">
        <v>1</v>
      </c>
      <c r="F513" s="193" t="s">
        <v>165</v>
      </c>
      <c r="H513" s="194">
        <v>37.037999999999997</v>
      </c>
      <c r="I513" s="195"/>
      <c r="L513" s="191"/>
      <c r="M513" s="196"/>
      <c r="N513" s="197"/>
      <c r="O513" s="197"/>
      <c r="P513" s="197"/>
      <c r="Q513" s="197"/>
      <c r="R513" s="197"/>
      <c r="S513" s="197"/>
      <c r="T513" s="198"/>
      <c r="AT513" s="192" t="s">
        <v>161</v>
      </c>
      <c r="AU513" s="192" t="s">
        <v>88</v>
      </c>
      <c r="AV513" s="15" t="s">
        <v>159</v>
      </c>
      <c r="AW513" s="15" t="s">
        <v>34</v>
      </c>
      <c r="AX513" s="15" t="s">
        <v>86</v>
      </c>
      <c r="AY513" s="192" t="s">
        <v>153</v>
      </c>
    </row>
    <row r="514" spans="1:65" s="2" customFormat="1" ht="36" customHeight="1">
      <c r="A514" s="33"/>
      <c r="B514" s="161"/>
      <c r="C514" s="162" t="s">
        <v>476</v>
      </c>
      <c r="D514" s="162" t="s">
        <v>155</v>
      </c>
      <c r="E514" s="163" t="s">
        <v>632</v>
      </c>
      <c r="F514" s="164" t="s">
        <v>633</v>
      </c>
      <c r="G514" s="165" t="s">
        <v>158</v>
      </c>
      <c r="H514" s="166">
        <v>37.037999999999997</v>
      </c>
      <c r="I514" s="167"/>
      <c r="J514" s="168">
        <f>ROUND(I514*H514,2)</f>
        <v>0</v>
      </c>
      <c r="K514" s="164" t="s">
        <v>254</v>
      </c>
      <c r="L514" s="34"/>
      <c r="M514" s="169" t="s">
        <v>1</v>
      </c>
      <c r="N514" s="170" t="s">
        <v>43</v>
      </c>
      <c r="O514" s="59"/>
      <c r="P514" s="171">
        <f>O514*H514</f>
        <v>0</v>
      </c>
      <c r="Q514" s="171">
        <v>0</v>
      </c>
      <c r="R514" s="171">
        <f>Q514*H514</f>
        <v>0</v>
      </c>
      <c r="S514" s="171">
        <v>0</v>
      </c>
      <c r="T514" s="172">
        <f>S514*H514</f>
        <v>0</v>
      </c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R514" s="173" t="s">
        <v>159</v>
      </c>
      <c r="AT514" s="173" t="s">
        <v>155</v>
      </c>
      <c r="AU514" s="173" t="s">
        <v>88</v>
      </c>
      <c r="AY514" s="18" t="s">
        <v>153</v>
      </c>
      <c r="BE514" s="174">
        <f>IF(N514="základní",J514,0)</f>
        <v>0</v>
      </c>
      <c r="BF514" s="174">
        <f>IF(N514="snížená",J514,0)</f>
        <v>0</v>
      </c>
      <c r="BG514" s="174">
        <f>IF(N514="zákl. přenesená",J514,0)</f>
        <v>0</v>
      </c>
      <c r="BH514" s="174">
        <f>IF(N514="sníž. přenesená",J514,0)</f>
        <v>0</v>
      </c>
      <c r="BI514" s="174">
        <f>IF(N514="nulová",J514,0)</f>
        <v>0</v>
      </c>
      <c r="BJ514" s="18" t="s">
        <v>86</v>
      </c>
      <c r="BK514" s="174">
        <f>ROUND(I514*H514,2)</f>
        <v>0</v>
      </c>
      <c r="BL514" s="18" t="s">
        <v>159</v>
      </c>
      <c r="BM514" s="173" t="s">
        <v>1175</v>
      </c>
    </row>
    <row r="515" spans="1:65" s="13" customFormat="1" ht="10.199999999999999">
      <c r="B515" s="175"/>
      <c r="D515" s="176" t="s">
        <v>161</v>
      </c>
      <c r="E515" s="177" t="s">
        <v>1</v>
      </c>
      <c r="F515" s="178" t="s">
        <v>1172</v>
      </c>
      <c r="H515" s="177" t="s">
        <v>1</v>
      </c>
      <c r="I515" s="179"/>
      <c r="L515" s="175"/>
      <c r="M515" s="180"/>
      <c r="N515" s="181"/>
      <c r="O515" s="181"/>
      <c r="P515" s="181"/>
      <c r="Q515" s="181"/>
      <c r="R515" s="181"/>
      <c r="S515" s="181"/>
      <c r="T515" s="182"/>
      <c r="AT515" s="177" t="s">
        <v>161</v>
      </c>
      <c r="AU515" s="177" t="s">
        <v>88</v>
      </c>
      <c r="AV515" s="13" t="s">
        <v>86</v>
      </c>
      <c r="AW515" s="13" t="s">
        <v>34</v>
      </c>
      <c r="AX515" s="13" t="s">
        <v>78</v>
      </c>
      <c r="AY515" s="177" t="s">
        <v>153</v>
      </c>
    </row>
    <row r="516" spans="1:65" s="14" customFormat="1" ht="10.199999999999999">
      <c r="B516" s="183"/>
      <c r="D516" s="176" t="s">
        <v>161</v>
      </c>
      <c r="E516" s="184" t="s">
        <v>1</v>
      </c>
      <c r="F516" s="185" t="s">
        <v>1173</v>
      </c>
      <c r="H516" s="186">
        <v>18.518999999999998</v>
      </c>
      <c r="I516" s="187"/>
      <c r="L516" s="183"/>
      <c r="M516" s="188"/>
      <c r="N516" s="189"/>
      <c r="O516" s="189"/>
      <c r="P516" s="189"/>
      <c r="Q516" s="189"/>
      <c r="R516" s="189"/>
      <c r="S516" s="189"/>
      <c r="T516" s="190"/>
      <c r="AT516" s="184" t="s">
        <v>161</v>
      </c>
      <c r="AU516" s="184" t="s">
        <v>88</v>
      </c>
      <c r="AV516" s="14" t="s">
        <v>88</v>
      </c>
      <c r="AW516" s="14" t="s">
        <v>34</v>
      </c>
      <c r="AX516" s="14" t="s">
        <v>78</v>
      </c>
      <c r="AY516" s="184" t="s">
        <v>153</v>
      </c>
    </row>
    <row r="517" spans="1:65" s="16" customFormat="1" ht="10.199999999999999">
      <c r="B517" s="202"/>
      <c r="D517" s="176" t="s">
        <v>161</v>
      </c>
      <c r="E517" s="203" t="s">
        <v>1</v>
      </c>
      <c r="F517" s="204" t="s">
        <v>321</v>
      </c>
      <c r="H517" s="205">
        <v>18.518999999999998</v>
      </c>
      <c r="I517" s="206"/>
      <c r="L517" s="202"/>
      <c r="M517" s="207"/>
      <c r="N517" s="208"/>
      <c r="O517" s="208"/>
      <c r="P517" s="208"/>
      <c r="Q517" s="208"/>
      <c r="R517" s="208"/>
      <c r="S517" s="208"/>
      <c r="T517" s="209"/>
      <c r="AT517" s="203" t="s">
        <v>161</v>
      </c>
      <c r="AU517" s="203" t="s">
        <v>88</v>
      </c>
      <c r="AV517" s="16" t="s">
        <v>169</v>
      </c>
      <c r="AW517" s="16" t="s">
        <v>34</v>
      </c>
      <c r="AX517" s="16" t="s">
        <v>78</v>
      </c>
      <c r="AY517" s="203" t="s">
        <v>153</v>
      </c>
    </row>
    <row r="518" spans="1:65" s="13" customFormat="1" ht="10.199999999999999">
      <c r="B518" s="175"/>
      <c r="D518" s="176" t="s">
        <v>161</v>
      </c>
      <c r="E518" s="177" t="s">
        <v>1</v>
      </c>
      <c r="F518" s="178" t="s">
        <v>1174</v>
      </c>
      <c r="H518" s="177" t="s">
        <v>1</v>
      </c>
      <c r="I518" s="179"/>
      <c r="L518" s="175"/>
      <c r="M518" s="180"/>
      <c r="N518" s="181"/>
      <c r="O518" s="181"/>
      <c r="P518" s="181"/>
      <c r="Q518" s="181"/>
      <c r="R518" s="181"/>
      <c r="S518" s="181"/>
      <c r="T518" s="182"/>
      <c r="AT518" s="177" t="s">
        <v>161</v>
      </c>
      <c r="AU518" s="177" t="s">
        <v>88</v>
      </c>
      <c r="AV518" s="13" t="s">
        <v>86</v>
      </c>
      <c r="AW518" s="13" t="s">
        <v>34</v>
      </c>
      <c r="AX518" s="13" t="s">
        <v>78</v>
      </c>
      <c r="AY518" s="177" t="s">
        <v>153</v>
      </c>
    </row>
    <row r="519" spans="1:65" s="14" customFormat="1" ht="10.199999999999999">
      <c r="B519" s="183"/>
      <c r="D519" s="176" t="s">
        <v>161</v>
      </c>
      <c r="E519" s="184" t="s">
        <v>1</v>
      </c>
      <c r="F519" s="185" t="s">
        <v>1173</v>
      </c>
      <c r="H519" s="186">
        <v>18.518999999999998</v>
      </c>
      <c r="I519" s="187"/>
      <c r="L519" s="183"/>
      <c r="M519" s="188"/>
      <c r="N519" s="189"/>
      <c r="O519" s="189"/>
      <c r="P519" s="189"/>
      <c r="Q519" s="189"/>
      <c r="R519" s="189"/>
      <c r="S519" s="189"/>
      <c r="T519" s="190"/>
      <c r="AT519" s="184" t="s">
        <v>161</v>
      </c>
      <c r="AU519" s="184" t="s">
        <v>88</v>
      </c>
      <c r="AV519" s="14" t="s">
        <v>88</v>
      </c>
      <c r="AW519" s="14" t="s">
        <v>34</v>
      </c>
      <c r="AX519" s="14" t="s">
        <v>78</v>
      </c>
      <c r="AY519" s="184" t="s">
        <v>153</v>
      </c>
    </row>
    <row r="520" spans="1:65" s="16" customFormat="1" ht="10.199999999999999">
      <c r="B520" s="202"/>
      <c r="D520" s="176" t="s">
        <v>161</v>
      </c>
      <c r="E520" s="203" t="s">
        <v>1</v>
      </c>
      <c r="F520" s="204" t="s">
        <v>321</v>
      </c>
      <c r="H520" s="205">
        <v>18.518999999999998</v>
      </c>
      <c r="I520" s="206"/>
      <c r="L520" s="202"/>
      <c r="M520" s="207"/>
      <c r="N520" s="208"/>
      <c r="O520" s="208"/>
      <c r="P520" s="208"/>
      <c r="Q520" s="208"/>
      <c r="R520" s="208"/>
      <c r="S520" s="208"/>
      <c r="T520" s="209"/>
      <c r="AT520" s="203" t="s">
        <v>161</v>
      </c>
      <c r="AU520" s="203" t="s">
        <v>88</v>
      </c>
      <c r="AV520" s="16" t="s">
        <v>169</v>
      </c>
      <c r="AW520" s="16" t="s">
        <v>34</v>
      </c>
      <c r="AX520" s="16" t="s">
        <v>78</v>
      </c>
      <c r="AY520" s="203" t="s">
        <v>153</v>
      </c>
    </row>
    <row r="521" spans="1:65" s="15" customFormat="1" ht="10.199999999999999">
      <c r="B521" s="191"/>
      <c r="D521" s="176" t="s">
        <v>161</v>
      </c>
      <c r="E521" s="192" t="s">
        <v>1</v>
      </c>
      <c r="F521" s="193" t="s">
        <v>165</v>
      </c>
      <c r="H521" s="194">
        <v>37.037999999999997</v>
      </c>
      <c r="I521" s="195"/>
      <c r="L521" s="191"/>
      <c r="M521" s="196"/>
      <c r="N521" s="197"/>
      <c r="O521" s="197"/>
      <c r="P521" s="197"/>
      <c r="Q521" s="197"/>
      <c r="R521" s="197"/>
      <c r="S521" s="197"/>
      <c r="T521" s="198"/>
      <c r="AT521" s="192" t="s">
        <v>161</v>
      </c>
      <c r="AU521" s="192" t="s">
        <v>88</v>
      </c>
      <c r="AV521" s="15" t="s">
        <v>159</v>
      </c>
      <c r="AW521" s="15" t="s">
        <v>34</v>
      </c>
      <c r="AX521" s="15" t="s">
        <v>86</v>
      </c>
      <c r="AY521" s="192" t="s">
        <v>153</v>
      </c>
    </row>
    <row r="522" spans="1:65" s="2" customFormat="1" ht="16.5" customHeight="1">
      <c r="A522" s="33"/>
      <c r="B522" s="161"/>
      <c r="C522" s="162" t="s">
        <v>482</v>
      </c>
      <c r="D522" s="162" t="s">
        <v>155</v>
      </c>
      <c r="E522" s="163" t="s">
        <v>635</v>
      </c>
      <c r="F522" s="164" t="s">
        <v>636</v>
      </c>
      <c r="G522" s="165" t="s">
        <v>189</v>
      </c>
      <c r="H522" s="166">
        <v>4.5259999999999998</v>
      </c>
      <c r="I522" s="167"/>
      <c r="J522" s="168">
        <f>ROUND(I522*H522,2)</f>
        <v>0</v>
      </c>
      <c r="K522" s="164" t="s">
        <v>254</v>
      </c>
      <c r="L522" s="34"/>
      <c r="M522" s="169" t="s">
        <v>1</v>
      </c>
      <c r="N522" s="170" t="s">
        <v>43</v>
      </c>
      <c r="O522" s="59"/>
      <c r="P522" s="171">
        <f>O522*H522</f>
        <v>0</v>
      </c>
      <c r="Q522" s="171">
        <v>1.06277</v>
      </c>
      <c r="R522" s="171">
        <f>Q522*H522</f>
        <v>4.8100970199999997</v>
      </c>
      <c r="S522" s="171">
        <v>0</v>
      </c>
      <c r="T522" s="172">
        <f>S522*H522</f>
        <v>0</v>
      </c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R522" s="173" t="s">
        <v>159</v>
      </c>
      <c r="AT522" s="173" t="s">
        <v>155</v>
      </c>
      <c r="AU522" s="173" t="s">
        <v>88</v>
      </c>
      <c r="AY522" s="18" t="s">
        <v>153</v>
      </c>
      <c r="BE522" s="174">
        <f>IF(N522="základní",J522,0)</f>
        <v>0</v>
      </c>
      <c r="BF522" s="174">
        <f>IF(N522="snížená",J522,0)</f>
        <v>0</v>
      </c>
      <c r="BG522" s="174">
        <f>IF(N522="zákl. přenesená",J522,0)</f>
        <v>0</v>
      </c>
      <c r="BH522" s="174">
        <f>IF(N522="sníž. přenesená",J522,0)</f>
        <v>0</v>
      </c>
      <c r="BI522" s="174">
        <f>IF(N522="nulová",J522,0)</f>
        <v>0</v>
      </c>
      <c r="BJ522" s="18" t="s">
        <v>86</v>
      </c>
      <c r="BK522" s="174">
        <f>ROUND(I522*H522,2)</f>
        <v>0</v>
      </c>
      <c r="BL522" s="18" t="s">
        <v>159</v>
      </c>
      <c r="BM522" s="173" t="s">
        <v>1176</v>
      </c>
    </row>
    <row r="523" spans="1:65" s="13" customFormat="1" ht="10.199999999999999">
      <c r="B523" s="175"/>
      <c r="D523" s="176" t="s">
        <v>161</v>
      </c>
      <c r="E523" s="177" t="s">
        <v>1</v>
      </c>
      <c r="F523" s="178" t="s">
        <v>978</v>
      </c>
      <c r="H523" s="177" t="s">
        <v>1</v>
      </c>
      <c r="I523" s="179"/>
      <c r="L523" s="175"/>
      <c r="M523" s="180"/>
      <c r="N523" s="181"/>
      <c r="O523" s="181"/>
      <c r="P523" s="181"/>
      <c r="Q523" s="181"/>
      <c r="R523" s="181"/>
      <c r="S523" s="181"/>
      <c r="T523" s="182"/>
      <c r="AT523" s="177" t="s">
        <v>161</v>
      </c>
      <c r="AU523" s="177" t="s">
        <v>88</v>
      </c>
      <c r="AV523" s="13" t="s">
        <v>86</v>
      </c>
      <c r="AW523" s="13" t="s">
        <v>34</v>
      </c>
      <c r="AX523" s="13" t="s">
        <v>78</v>
      </c>
      <c r="AY523" s="177" t="s">
        <v>153</v>
      </c>
    </row>
    <row r="524" spans="1:65" s="13" customFormat="1" ht="10.199999999999999">
      <c r="B524" s="175"/>
      <c r="D524" s="176" t="s">
        <v>161</v>
      </c>
      <c r="E524" s="177" t="s">
        <v>1</v>
      </c>
      <c r="F524" s="178" t="s">
        <v>1177</v>
      </c>
      <c r="H524" s="177" t="s">
        <v>1</v>
      </c>
      <c r="I524" s="179"/>
      <c r="L524" s="175"/>
      <c r="M524" s="180"/>
      <c r="N524" s="181"/>
      <c r="O524" s="181"/>
      <c r="P524" s="181"/>
      <c r="Q524" s="181"/>
      <c r="R524" s="181"/>
      <c r="S524" s="181"/>
      <c r="T524" s="182"/>
      <c r="AT524" s="177" t="s">
        <v>161</v>
      </c>
      <c r="AU524" s="177" t="s">
        <v>88</v>
      </c>
      <c r="AV524" s="13" t="s">
        <v>86</v>
      </c>
      <c r="AW524" s="13" t="s">
        <v>34</v>
      </c>
      <c r="AX524" s="13" t="s">
        <v>78</v>
      </c>
      <c r="AY524" s="177" t="s">
        <v>153</v>
      </c>
    </row>
    <row r="525" spans="1:65" s="14" customFormat="1" ht="10.199999999999999">
      <c r="B525" s="183"/>
      <c r="D525" s="176" t="s">
        <v>161</v>
      </c>
      <c r="E525" s="184" t="s">
        <v>1</v>
      </c>
      <c r="F525" s="185" t="s">
        <v>1178</v>
      </c>
      <c r="H525" s="186">
        <v>7.2999999999999995E-2</v>
      </c>
      <c r="I525" s="187"/>
      <c r="L525" s="183"/>
      <c r="M525" s="188"/>
      <c r="N525" s="189"/>
      <c r="O525" s="189"/>
      <c r="P525" s="189"/>
      <c r="Q525" s="189"/>
      <c r="R525" s="189"/>
      <c r="S525" s="189"/>
      <c r="T525" s="190"/>
      <c r="AT525" s="184" t="s">
        <v>161</v>
      </c>
      <c r="AU525" s="184" t="s">
        <v>88</v>
      </c>
      <c r="AV525" s="14" t="s">
        <v>88</v>
      </c>
      <c r="AW525" s="14" t="s">
        <v>34</v>
      </c>
      <c r="AX525" s="14" t="s">
        <v>78</v>
      </c>
      <c r="AY525" s="184" t="s">
        <v>153</v>
      </c>
    </row>
    <row r="526" spans="1:65" s="14" customFormat="1" ht="10.199999999999999">
      <c r="B526" s="183"/>
      <c r="D526" s="176" t="s">
        <v>161</v>
      </c>
      <c r="E526" s="184" t="s">
        <v>1</v>
      </c>
      <c r="F526" s="185" t="s">
        <v>1179</v>
      </c>
      <c r="H526" s="186">
        <v>0.02</v>
      </c>
      <c r="I526" s="187"/>
      <c r="L526" s="183"/>
      <c r="M526" s="188"/>
      <c r="N526" s="189"/>
      <c r="O526" s="189"/>
      <c r="P526" s="189"/>
      <c r="Q526" s="189"/>
      <c r="R526" s="189"/>
      <c r="S526" s="189"/>
      <c r="T526" s="190"/>
      <c r="AT526" s="184" t="s">
        <v>161</v>
      </c>
      <c r="AU526" s="184" t="s">
        <v>88</v>
      </c>
      <c r="AV526" s="14" t="s">
        <v>88</v>
      </c>
      <c r="AW526" s="14" t="s">
        <v>34</v>
      </c>
      <c r="AX526" s="14" t="s">
        <v>78</v>
      </c>
      <c r="AY526" s="184" t="s">
        <v>153</v>
      </c>
    </row>
    <row r="527" spans="1:65" s="14" customFormat="1" ht="10.199999999999999">
      <c r="B527" s="183"/>
      <c r="D527" s="176" t="s">
        <v>161</v>
      </c>
      <c r="E527" s="184" t="s">
        <v>1</v>
      </c>
      <c r="F527" s="185" t="s">
        <v>1180</v>
      </c>
      <c r="H527" s="186">
        <v>8.5000000000000006E-2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161</v>
      </c>
      <c r="AU527" s="184" t="s">
        <v>88</v>
      </c>
      <c r="AV527" s="14" t="s">
        <v>88</v>
      </c>
      <c r="AW527" s="14" t="s">
        <v>34</v>
      </c>
      <c r="AX527" s="14" t="s">
        <v>78</v>
      </c>
      <c r="AY527" s="184" t="s">
        <v>153</v>
      </c>
    </row>
    <row r="528" spans="1:65" s="14" customFormat="1" ht="10.199999999999999">
      <c r="B528" s="183"/>
      <c r="D528" s="176" t="s">
        <v>161</v>
      </c>
      <c r="E528" s="184" t="s">
        <v>1</v>
      </c>
      <c r="F528" s="185" t="s">
        <v>1181</v>
      </c>
      <c r="H528" s="186">
        <v>1.6E-2</v>
      </c>
      <c r="I528" s="187"/>
      <c r="L528" s="183"/>
      <c r="M528" s="188"/>
      <c r="N528" s="189"/>
      <c r="O528" s="189"/>
      <c r="P528" s="189"/>
      <c r="Q528" s="189"/>
      <c r="R528" s="189"/>
      <c r="S528" s="189"/>
      <c r="T528" s="190"/>
      <c r="AT528" s="184" t="s">
        <v>161</v>
      </c>
      <c r="AU528" s="184" t="s">
        <v>88</v>
      </c>
      <c r="AV528" s="14" t="s">
        <v>88</v>
      </c>
      <c r="AW528" s="14" t="s">
        <v>34</v>
      </c>
      <c r="AX528" s="14" t="s">
        <v>78</v>
      </c>
      <c r="AY528" s="184" t="s">
        <v>153</v>
      </c>
    </row>
    <row r="529" spans="2:51" s="14" customFormat="1" ht="10.199999999999999">
      <c r="B529" s="183"/>
      <c r="D529" s="176" t="s">
        <v>161</v>
      </c>
      <c r="E529" s="184" t="s">
        <v>1</v>
      </c>
      <c r="F529" s="185" t="s">
        <v>1182</v>
      </c>
      <c r="H529" s="186">
        <v>6.3E-2</v>
      </c>
      <c r="I529" s="187"/>
      <c r="L529" s="183"/>
      <c r="M529" s="188"/>
      <c r="N529" s="189"/>
      <c r="O529" s="189"/>
      <c r="P529" s="189"/>
      <c r="Q529" s="189"/>
      <c r="R529" s="189"/>
      <c r="S529" s="189"/>
      <c r="T529" s="190"/>
      <c r="AT529" s="184" t="s">
        <v>161</v>
      </c>
      <c r="AU529" s="184" t="s">
        <v>88</v>
      </c>
      <c r="AV529" s="14" t="s">
        <v>88</v>
      </c>
      <c r="AW529" s="14" t="s">
        <v>34</v>
      </c>
      <c r="AX529" s="14" t="s">
        <v>78</v>
      </c>
      <c r="AY529" s="184" t="s">
        <v>153</v>
      </c>
    </row>
    <row r="530" spans="2:51" s="14" customFormat="1" ht="10.199999999999999">
      <c r="B530" s="183"/>
      <c r="D530" s="176" t="s">
        <v>161</v>
      </c>
      <c r="E530" s="184" t="s">
        <v>1</v>
      </c>
      <c r="F530" s="185" t="s">
        <v>1183</v>
      </c>
      <c r="H530" s="186">
        <v>5.6000000000000001E-2</v>
      </c>
      <c r="I530" s="187"/>
      <c r="L530" s="183"/>
      <c r="M530" s="188"/>
      <c r="N530" s="189"/>
      <c r="O530" s="189"/>
      <c r="P530" s="189"/>
      <c r="Q530" s="189"/>
      <c r="R530" s="189"/>
      <c r="S530" s="189"/>
      <c r="T530" s="190"/>
      <c r="AT530" s="184" t="s">
        <v>161</v>
      </c>
      <c r="AU530" s="184" t="s">
        <v>88</v>
      </c>
      <c r="AV530" s="14" t="s">
        <v>88</v>
      </c>
      <c r="AW530" s="14" t="s">
        <v>34</v>
      </c>
      <c r="AX530" s="14" t="s">
        <v>78</v>
      </c>
      <c r="AY530" s="184" t="s">
        <v>153</v>
      </c>
    </row>
    <row r="531" spans="2:51" s="14" customFormat="1" ht="10.199999999999999">
      <c r="B531" s="183"/>
      <c r="D531" s="176" t="s">
        <v>161</v>
      </c>
      <c r="E531" s="184" t="s">
        <v>1</v>
      </c>
      <c r="F531" s="185" t="s">
        <v>1184</v>
      </c>
      <c r="H531" s="186">
        <v>6.8000000000000005E-2</v>
      </c>
      <c r="I531" s="187"/>
      <c r="L531" s="183"/>
      <c r="M531" s="188"/>
      <c r="N531" s="189"/>
      <c r="O531" s="189"/>
      <c r="P531" s="189"/>
      <c r="Q531" s="189"/>
      <c r="R531" s="189"/>
      <c r="S531" s="189"/>
      <c r="T531" s="190"/>
      <c r="AT531" s="184" t="s">
        <v>161</v>
      </c>
      <c r="AU531" s="184" t="s">
        <v>88</v>
      </c>
      <c r="AV531" s="14" t="s">
        <v>88</v>
      </c>
      <c r="AW531" s="14" t="s">
        <v>34</v>
      </c>
      <c r="AX531" s="14" t="s">
        <v>78</v>
      </c>
      <c r="AY531" s="184" t="s">
        <v>153</v>
      </c>
    </row>
    <row r="532" spans="2:51" s="14" customFormat="1" ht="10.199999999999999">
      <c r="B532" s="183"/>
      <c r="D532" s="176" t="s">
        <v>161</v>
      </c>
      <c r="E532" s="184" t="s">
        <v>1</v>
      </c>
      <c r="F532" s="185" t="s">
        <v>1185</v>
      </c>
      <c r="H532" s="186">
        <v>6.8000000000000005E-2</v>
      </c>
      <c r="I532" s="187"/>
      <c r="L532" s="183"/>
      <c r="M532" s="188"/>
      <c r="N532" s="189"/>
      <c r="O532" s="189"/>
      <c r="P532" s="189"/>
      <c r="Q532" s="189"/>
      <c r="R532" s="189"/>
      <c r="S532" s="189"/>
      <c r="T532" s="190"/>
      <c r="AT532" s="184" t="s">
        <v>161</v>
      </c>
      <c r="AU532" s="184" t="s">
        <v>88</v>
      </c>
      <c r="AV532" s="14" t="s">
        <v>88</v>
      </c>
      <c r="AW532" s="14" t="s">
        <v>34</v>
      </c>
      <c r="AX532" s="14" t="s">
        <v>78</v>
      </c>
      <c r="AY532" s="184" t="s">
        <v>153</v>
      </c>
    </row>
    <row r="533" spans="2:51" s="14" customFormat="1" ht="10.199999999999999">
      <c r="B533" s="183"/>
      <c r="D533" s="176" t="s">
        <v>161</v>
      </c>
      <c r="E533" s="184" t="s">
        <v>1</v>
      </c>
      <c r="F533" s="185" t="s">
        <v>1186</v>
      </c>
      <c r="H533" s="186">
        <v>7.4999999999999997E-2</v>
      </c>
      <c r="I533" s="187"/>
      <c r="L533" s="183"/>
      <c r="M533" s="188"/>
      <c r="N533" s="189"/>
      <c r="O533" s="189"/>
      <c r="P533" s="189"/>
      <c r="Q533" s="189"/>
      <c r="R533" s="189"/>
      <c r="S533" s="189"/>
      <c r="T533" s="190"/>
      <c r="AT533" s="184" t="s">
        <v>161</v>
      </c>
      <c r="AU533" s="184" t="s">
        <v>88</v>
      </c>
      <c r="AV533" s="14" t="s">
        <v>88</v>
      </c>
      <c r="AW533" s="14" t="s">
        <v>34</v>
      </c>
      <c r="AX533" s="14" t="s">
        <v>78</v>
      </c>
      <c r="AY533" s="184" t="s">
        <v>153</v>
      </c>
    </row>
    <row r="534" spans="2:51" s="14" customFormat="1" ht="10.199999999999999">
      <c r="B534" s="183"/>
      <c r="D534" s="176" t="s">
        <v>161</v>
      </c>
      <c r="E534" s="184" t="s">
        <v>1</v>
      </c>
      <c r="F534" s="185" t="s">
        <v>1187</v>
      </c>
      <c r="H534" s="186">
        <v>2.1999999999999999E-2</v>
      </c>
      <c r="I534" s="187"/>
      <c r="L534" s="183"/>
      <c r="M534" s="188"/>
      <c r="N534" s="189"/>
      <c r="O534" s="189"/>
      <c r="P534" s="189"/>
      <c r="Q534" s="189"/>
      <c r="R534" s="189"/>
      <c r="S534" s="189"/>
      <c r="T534" s="190"/>
      <c r="AT534" s="184" t="s">
        <v>161</v>
      </c>
      <c r="AU534" s="184" t="s">
        <v>88</v>
      </c>
      <c r="AV534" s="14" t="s">
        <v>88</v>
      </c>
      <c r="AW534" s="14" t="s">
        <v>34</v>
      </c>
      <c r="AX534" s="14" t="s">
        <v>78</v>
      </c>
      <c r="AY534" s="184" t="s">
        <v>153</v>
      </c>
    </row>
    <row r="535" spans="2:51" s="14" customFormat="1" ht="10.199999999999999">
      <c r="B535" s="183"/>
      <c r="D535" s="176" t="s">
        <v>161</v>
      </c>
      <c r="E535" s="184" t="s">
        <v>1</v>
      </c>
      <c r="F535" s="185" t="s">
        <v>1187</v>
      </c>
      <c r="H535" s="186">
        <v>2.1999999999999999E-2</v>
      </c>
      <c r="I535" s="187"/>
      <c r="L535" s="183"/>
      <c r="M535" s="188"/>
      <c r="N535" s="189"/>
      <c r="O535" s="189"/>
      <c r="P535" s="189"/>
      <c r="Q535" s="189"/>
      <c r="R535" s="189"/>
      <c r="S535" s="189"/>
      <c r="T535" s="190"/>
      <c r="AT535" s="184" t="s">
        <v>161</v>
      </c>
      <c r="AU535" s="184" t="s">
        <v>88</v>
      </c>
      <c r="AV535" s="14" t="s">
        <v>88</v>
      </c>
      <c r="AW535" s="14" t="s">
        <v>34</v>
      </c>
      <c r="AX535" s="14" t="s">
        <v>78</v>
      </c>
      <c r="AY535" s="184" t="s">
        <v>153</v>
      </c>
    </row>
    <row r="536" spans="2:51" s="14" customFormat="1" ht="10.199999999999999">
      <c r="B536" s="183"/>
      <c r="D536" s="176" t="s">
        <v>161</v>
      </c>
      <c r="E536" s="184" t="s">
        <v>1</v>
      </c>
      <c r="F536" s="185" t="s">
        <v>1188</v>
      </c>
      <c r="H536" s="186">
        <v>4.7E-2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161</v>
      </c>
      <c r="AU536" s="184" t="s">
        <v>88</v>
      </c>
      <c r="AV536" s="14" t="s">
        <v>88</v>
      </c>
      <c r="AW536" s="14" t="s">
        <v>34</v>
      </c>
      <c r="AX536" s="14" t="s">
        <v>78</v>
      </c>
      <c r="AY536" s="184" t="s">
        <v>153</v>
      </c>
    </row>
    <row r="537" spans="2:51" s="16" customFormat="1" ht="10.199999999999999">
      <c r="B537" s="202"/>
      <c r="D537" s="176" t="s">
        <v>161</v>
      </c>
      <c r="E537" s="203" t="s">
        <v>1</v>
      </c>
      <c r="F537" s="204" t="s">
        <v>321</v>
      </c>
      <c r="H537" s="205">
        <v>0.61499999999999999</v>
      </c>
      <c r="I537" s="206"/>
      <c r="L537" s="202"/>
      <c r="M537" s="207"/>
      <c r="N537" s="208"/>
      <c r="O537" s="208"/>
      <c r="P537" s="208"/>
      <c r="Q537" s="208"/>
      <c r="R537" s="208"/>
      <c r="S537" s="208"/>
      <c r="T537" s="209"/>
      <c r="AT537" s="203" t="s">
        <v>161</v>
      </c>
      <c r="AU537" s="203" t="s">
        <v>88</v>
      </c>
      <c r="AV537" s="16" t="s">
        <v>169</v>
      </c>
      <c r="AW537" s="16" t="s">
        <v>34</v>
      </c>
      <c r="AX537" s="16" t="s">
        <v>78</v>
      </c>
      <c r="AY537" s="203" t="s">
        <v>153</v>
      </c>
    </row>
    <row r="538" spans="2:51" s="13" customFormat="1" ht="10.199999999999999">
      <c r="B538" s="175"/>
      <c r="D538" s="176" t="s">
        <v>161</v>
      </c>
      <c r="E538" s="177" t="s">
        <v>1</v>
      </c>
      <c r="F538" s="178" t="s">
        <v>968</v>
      </c>
      <c r="H538" s="177" t="s">
        <v>1</v>
      </c>
      <c r="I538" s="179"/>
      <c r="L538" s="175"/>
      <c r="M538" s="180"/>
      <c r="N538" s="181"/>
      <c r="O538" s="181"/>
      <c r="P538" s="181"/>
      <c r="Q538" s="181"/>
      <c r="R538" s="181"/>
      <c r="S538" s="181"/>
      <c r="T538" s="182"/>
      <c r="AT538" s="177" t="s">
        <v>161</v>
      </c>
      <c r="AU538" s="177" t="s">
        <v>88</v>
      </c>
      <c r="AV538" s="13" t="s">
        <v>86</v>
      </c>
      <c r="AW538" s="13" t="s">
        <v>34</v>
      </c>
      <c r="AX538" s="13" t="s">
        <v>78</v>
      </c>
      <c r="AY538" s="177" t="s">
        <v>153</v>
      </c>
    </row>
    <row r="539" spans="2:51" s="14" customFormat="1" ht="10.199999999999999">
      <c r="B539" s="183"/>
      <c r="D539" s="176" t="s">
        <v>161</v>
      </c>
      <c r="E539" s="184" t="s">
        <v>1</v>
      </c>
      <c r="F539" s="185" t="s">
        <v>1189</v>
      </c>
      <c r="H539" s="186">
        <v>0.08</v>
      </c>
      <c r="I539" s="187"/>
      <c r="L539" s="183"/>
      <c r="M539" s="188"/>
      <c r="N539" s="189"/>
      <c r="O539" s="189"/>
      <c r="P539" s="189"/>
      <c r="Q539" s="189"/>
      <c r="R539" s="189"/>
      <c r="S539" s="189"/>
      <c r="T539" s="190"/>
      <c r="AT539" s="184" t="s">
        <v>161</v>
      </c>
      <c r="AU539" s="184" t="s">
        <v>88</v>
      </c>
      <c r="AV539" s="14" t="s">
        <v>88</v>
      </c>
      <c r="AW539" s="14" t="s">
        <v>34</v>
      </c>
      <c r="AX539" s="14" t="s">
        <v>78</v>
      </c>
      <c r="AY539" s="184" t="s">
        <v>153</v>
      </c>
    </row>
    <row r="540" spans="2:51" s="14" customFormat="1" ht="10.199999999999999">
      <c r="B540" s="183"/>
      <c r="D540" s="176" t="s">
        <v>161</v>
      </c>
      <c r="E540" s="184" t="s">
        <v>1</v>
      </c>
      <c r="F540" s="185" t="s">
        <v>1190</v>
      </c>
      <c r="H540" s="186">
        <v>4.2999999999999997E-2</v>
      </c>
      <c r="I540" s="187"/>
      <c r="L540" s="183"/>
      <c r="M540" s="188"/>
      <c r="N540" s="189"/>
      <c r="O540" s="189"/>
      <c r="P540" s="189"/>
      <c r="Q540" s="189"/>
      <c r="R540" s="189"/>
      <c r="S540" s="189"/>
      <c r="T540" s="190"/>
      <c r="AT540" s="184" t="s">
        <v>161</v>
      </c>
      <c r="AU540" s="184" t="s">
        <v>88</v>
      </c>
      <c r="AV540" s="14" t="s">
        <v>88</v>
      </c>
      <c r="AW540" s="14" t="s">
        <v>34</v>
      </c>
      <c r="AX540" s="14" t="s">
        <v>78</v>
      </c>
      <c r="AY540" s="184" t="s">
        <v>153</v>
      </c>
    </row>
    <row r="541" spans="2:51" s="14" customFormat="1" ht="10.199999999999999">
      <c r="B541" s="183"/>
      <c r="D541" s="176" t="s">
        <v>161</v>
      </c>
      <c r="E541" s="184" t="s">
        <v>1</v>
      </c>
      <c r="F541" s="185" t="s">
        <v>1191</v>
      </c>
      <c r="H541" s="186">
        <v>6.8000000000000005E-2</v>
      </c>
      <c r="I541" s="187"/>
      <c r="L541" s="183"/>
      <c r="M541" s="188"/>
      <c r="N541" s="189"/>
      <c r="O541" s="189"/>
      <c r="P541" s="189"/>
      <c r="Q541" s="189"/>
      <c r="R541" s="189"/>
      <c r="S541" s="189"/>
      <c r="T541" s="190"/>
      <c r="AT541" s="184" t="s">
        <v>161</v>
      </c>
      <c r="AU541" s="184" t="s">
        <v>88</v>
      </c>
      <c r="AV541" s="14" t="s">
        <v>88</v>
      </c>
      <c r="AW541" s="14" t="s">
        <v>34</v>
      </c>
      <c r="AX541" s="14" t="s">
        <v>78</v>
      </c>
      <c r="AY541" s="184" t="s">
        <v>153</v>
      </c>
    </row>
    <row r="542" spans="2:51" s="14" customFormat="1" ht="10.199999999999999">
      <c r="B542" s="183"/>
      <c r="D542" s="176" t="s">
        <v>161</v>
      </c>
      <c r="E542" s="184" t="s">
        <v>1</v>
      </c>
      <c r="F542" s="185" t="s">
        <v>1192</v>
      </c>
      <c r="H542" s="186">
        <v>8.1000000000000003E-2</v>
      </c>
      <c r="I542" s="187"/>
      <c r="L542" s="183"/>
      <c r="M542" s="188"/>
      <c r="N542" s="189"/>
      <c r="O542" s="189"/>
      <c r="P542" s="189"/>
      <c r="Q542" s="189"/>
      <c r="R542" s="189"/>
      <c r="S542" s="189"/>
      <c r="T542" s="190"/>
      <c r="AT542" s="184" t="s">
        <v>161</v>
      </c>
      <c r="AU542" s="184" t="s">
        <v>88</v>
      </c>
      <c r="AV542" s="14" t="s">
        <v>88</v>
      </c>
      <c r="AW542" s="14" t="s">
        <v>34</v>
      </c>
      <c r="AX542" s="14" t="s">
        <v>78</v>
      </c>
      <c r="AY542" s="184" t="s">
        <v>153</v>
      </c>
    </row>
    <row r="543" spans="2:51" s="14" customFormat="1" ht="10.199999999999999">
      <c r="B543" s="183"/>
      <c r="D543" s="176" t="s">
        <v>161</v>
      </c>
      <c r="E543" s="184" t="s">
        <v>1</v>
      </c>
      <c r="F543" s="185" t="s">
        <v>1193</v>
      </c>
      <c r="H543" s="186">
        <v>1.6E-2</v>
      </c>
      <c r="I543" s="187"/>
      <c r="L543" s="183"/>
      <c r="M543" s="188"/>
      <c r="N543" s="189"/>
      <c r="O543" s="189"/>
      <c r="P543" s="189"/>
      <c r="Q543" s="189"/>
      <c r="R543" s="189"/>
      <c r="S543" s="189"/>
      <c r="T543" s="190"/>
      <c r="AT543" s="184" t="s">
        <v>161</v>
      </c>
      <c r="AU543" s="184" t="s">
        <v>88</v>
      </c>
      <c r="AV543" s="14" t="s">
        <v>88</v>
      </c>
      <c r="AW543" s="14" t="s">
        <v>34</v>
      </c>
      <c r="AX543" s="14" t="s">
        <v>78</v>
      </c>
      <c r="AY543" s="184" t="s">
        <v>153</v>
      </c>
    </row>
    <row r="544" spans="2:51" s="14" customFormat="1" ht="10.199999999999999">
      <c r="B544" s="183"/>
      <c r="D544" s="176" t="s">
        <v>161</v>
      </c>
      <c r="E544" s="184" t="s">
        <v>1</v>
      </c>
      <c r="F544" s="185" t="s">
        <v>1194</v>
      </c>
      <c r="H544" s="186">
        <v>0.312</v>
      </c>
      <c r="I544" s="187"/>
      <c r="L544" s="183"/>
      <c r="M544" s="188"/>
      <c r="N544" s="189"/>
      <c r="O544" s="189"/>
      <c r="P544" s="189"/>
      <c r="Q544" s="189"/>
      <c r="R544" s="189"/>
      <c r="S544" s="189"/>
      <c r="T544" s="190"/>
      <c r="AT544" s="184" t="s">
        <v>161</v>
      </c>
      <c r="AU544" s="184" t="s">
        <v>88</v>
      </c>
      <c r="AV544" s="14" t="s">
        <v>88</v>
      </c>
      <c r="AW544" s="14" t="s">
        <v>34</v>
      </c>
      <c r="AX544" s="14" t="s">
        <v>78</v>
      </c>
      <c r="AY544" s="184" t="s">
        <v>153</v>
      </c>
    </row>
    <row r="545" spans="2:51" s="16" customFormat="1" ht="10.199999999999999">
      <c r="B545" s="202"/>
      <c r="D545" s="176" t="s">
        <v>161</v>
      </c>
      <c r="E545" s="203" t="s">
        <v>1</v>
      </c>
      <c r="F545" s="204" t="s">
        <v>321</v>
      </c>
      <c r="H545" s="205">
        <v>0.6</v>
      </c>
      <c r="I545" s="206"/>
      <c r="L545" s="202"/>
      <c r="M545" s="207"/>
      <c r="N545" s="208"/>
      <c r="O545" s="208"/>
      <c r="P545" s="208"/>
      <c r="Q545" s="208"/>
      <c r="R545" s="208"/>
      <c r="S545" s="208"/>
      <c r="T545" s="209"/>
      <c r="AT545" s="203" t="s">
        <v>161</v>
      </c>
      <c r="AU545" s="203" t="s">
        <v>88</v>
      </c>
      <c r="AV545" s="16" t="s">
        <v>169</v>
      </c>
      <c r="AW545" s="16" t="s">
        <v>34</v>
      </c>
      <c r="AX545" s="16" t="s">
        <v>78</v>
      </c>
      <c r="AY545" s="203" t="s">
        <v>153</v>
      </c>
    </row>
    <row r="546" spans="2:51" s="13" customFormat="1" ht="10.199999999999999">
      <c r="B546" s="175"/>
      <c r="D546" s="176" t="s">
        <v>161</v>
      </c>
      <c r="E546" s="177" t="s">
        <v>1</v>
      </c>
      <c r="F546" s="178" t="s">
        <v>1135</v>
      </c>
      <c r="H546" s="177" t="s">
        <v>1</v>
      </c>
      <c r="I546" s="179"/>
      <c r="L546" s="175"/>
      <c r="M546" s="180"/>
      <c r="N546" s="181"/>
      <c r="O546" s="181"/>
      <c r="P546" s="181"/>
      <c r="Q546" s="181"/>
      <c r="R546" s="181"/>
      <c r="S546" s="181"/>
      <c r="T546" s="182"/>
      <c r="AT546" s="177" t="s">
        <v>161</v>
      </c>
      <c r="AU546" s="177" t="s">
        <v>88</v>
      </c>
      <c r="AV546" s="13" t="s">
        <v>86</v>
      </c>
      <c r="AW546" s="13" t="s">
        <v>34</v>
      </c>
      <c r="AX546" s="13" t="s">
        <v>78</v>
      </c>
      <c r="AY546" s="177" t="s">
        <v>153</v>
      </c>
    </row>
    <row r="547" spans="2:51" s="14" customFormat="1" ht="10.199999999999999">
      <c r="B547" s="183"/>
      <c r="D547" s="176" t="s">
        <v>161</v>
      </c>
      <c r="E547" s="184" t="s">
        <v>1</v>
      </c>
      <c r="F547" s="185" t="s">
        <v>1195</v>
      </c>
      <c r="H547" s="186">
        <v>7.9000000000000001E-2</v>
      </c>
      <c r="I547" s="187"/>
      <c r="L547" s="183"/>
      <c r="M547" s="188"/>
      <c r="N547" s="189"/>
      <c r="O547" s="189"/>
      <c r="P547" s="189"/>
      <c r="Q547" s="189"/>
      <c r="R547" s="189"/>
      <c r="S547" s="189"/>
      <c r="T547" s="190"/>
      <c r="AT547" s="184" t="s">
        <v>161</v>
      </c>
      <c r="AU547" s="184" t="s">
        <v>88</v>
      </c>
      <c r="AV547" s="14" t="s">
        <v>88</v>
      </c>
      <c r="AW547" s="14" t="s">
        <v>34</v>
      </c>
      <c r="AX547" s="14" t="s">
        <v>78</v>
      </c>
      <c r="AY547" s="184" t="s">
        <v>153</v>
      </c>
    </row>
    <row r="548" spans="2:51" s="14" customFormat="1" ht="10.199999999999999">
      <c r="B548" s="183"/>
      <c r="D548" s="176" t="s">
        <v>161</v>
      </c>
      <c r="E548" s="184" t="s">
        <v>1</v>
      </c>
      <c r="F548" s="185" t="s">
        <v>1196</v>
      </c>
      <c r="H548" s="186">
        <v>2.5999999999999999E-2</v>
      </c>
      <c r="I548" s="187"/>
      <c r="L548" s="183"/>
      <c r="M548" s="188"/>
      <c r="N548" s="189"/>
      <c r="O548" s="189"/>
      <c r="P548" s="189"/>
      <c r="Q548" s="189"/>
      <c r="R548" s="189"/>
      <c r="S548" s="189"/>
      <c r="T548" s="190"/>
      <c r="AT548" s="184" t="s">
        <v>161</v>
      </c>
      <c r="AU548" s="184" t="s">
        <v>88</v>
      </c>
      <c r="AV548" s="14" t="s">
        <v>88</v>
      </c>
      <c r="AW548" s="14" t="s">
        <v>34</v>
      </c>
      <c r="AX548" s="14" t="s">
        <v>78</v>
      </c>
      <c r="AY548" s="184" t="s">
        <v>153</v>
      </c>
    </row>
    <row r="549" spans="2:51" s="14" customFormat="1" ht="10.199999999999999">
      <c r="B549" s="183"/>
      <c r="D549" s="176" t="s">
        <v>161</v>
      </c>
      <c r="E549" s="184" t="s">
        <v>1</v>
      </c>
      <c r="F549" s="185" t="s">
        <v>1197</v>
      </c>
      <c r="H549" s="186">
        <v>0.1</v>
      </c>
      <c r="I549" s="187"/>
      <c r="L549" s="183"/>
      <c r="M549" s="188"/>
      <c r="N549" s="189"/>
      <c r="O549" s="189"/>
      <c r="P549" s="189"/>
      <c r="Q549" s="189"/>
      <c r="R549" s="189"/>
      <c r="S549" s="189"/>
      <c r="T549" s="190"/>
      <c r="AT549" s="184" t="s">
        <v>161</v>
      </c>
      <c r="AU549" s="184" t="s">
        <v>88</v>
      </c>
      <c r="AV549" s="14" t="s">
        <v>88</v>
      </c>
      <c r="AW549" s="14" t="s">
        <v>34</v>
      </c>
      <c r="AX549" s="14" t="s">
        <v>78</v>
      </c>
      <c r="AY549" s="184" t="s">
        <v>153</v>
      </c>
    </row>
    <row r="550" spans="2:51" s="14" customFormat="1" ht="10.199999999999999">
      <c r="B550" s="183"/>
      <c r="D550" s="176" t="s">
        <v>161</v>
      </c>
      <c r="E550" s="184" t="s">
        <v>1</v>
      </c>
      <c r="F550" s="185" t="s">
        <v>1198</v>
      </c>
      <c r="H550" s="186">
        <v>2.3E-2</v>
      </c>
      <c r="I550" s="187"/>
      <c r="L550" s="183"/>
      <c r="M550" s="188"/>
      <c r="N550" s="189"/>
      <c r="O550" s="189"/>
      <c r="P550" s="189"/>
      <c r="Q550" s="189"/>
      <c r="R550" s="189"/>
      <c r="S550" s="189"/>
      <c r="T550" s="190"/>
      <c r="AT550" s="184" t="s">
        <v>161</v>
      </c>
      <c r="AU550" s="184" t="s">
        <v>88</v>
      </c>
      <c r="AV550" s="14" t="s">
        <v>88</v>
      </c>
      <c r="AW550" s="14" t="s">
        <v>34</v>
      </c>
      <c r="AX550" s="14" t="s">
        <v>78</v>
      </c>
      <c r="AY550" s="184" t="s">
        <v>153</v>
      </c>
    </row>
    <row r="551" spans="2:51" s="14" customFormat="1" ht="10.199999999999999">
      <c r="B551" s="183"/>
      <c r="D551" s="176" t="s">
        <v>161</v>
      </c>
      <c r="E551" s="184" t="s">
        <v>1</v>
      </c>
      <c r="F551" s="185" t="s">
        <v>1199</v>
      </c>
      <c r="H551" s="186">
        <v>9.0999999999999998E-2</v>
      </c>
      <c r="I551" s="187"/>
      <c r="L551" s="183"/>
      <c r="M551" s="188"/>
      <c r="N551" s="189"/>
      <c r="O551" s="189"/>
      <c r="P551" s="189"/>
      <c r="Q551" s="189"/>
      <c r="R551" s="189"/>
      <c r="S551" s="189"/>
      <c r="T551" s="190"/>
      <c r="AT551" s="184" t="s">
        <v>161</v>
      </c>
      <c r="AU551" s="184" t="s">
        <v>88</v>
      </c>
      <c r="AV551" s="14" t="s">
        <v>88</v>
      </c>
      <c r="AW551" s="14" t="s">
        <v>34</v>
      </c>
      <c r="AX551" s="14" t="s">
        <v>78</v>
      </c>
      <c r="AY551" s="184" t="s">
        <v>153</v>
      </c>
    </row>
    <row r="552" spans="2:51" s="14" customFormat="1" ht="10.199999999999999">
      <c r="B552" s="183"/>
      <c r="D552" s="176" t="s">
        <v>161</v>
      </c>
      <c r="E552" s="184" t="s">
        <v>1</v>
      </c>
      <c r="F552" s="185" t="s">
        <v>1200</v>
      </c>
      <c r="H552" s="186">
        <v>6.4000000000000001E-2</v>
      </c>
      <c r="I552" s="187"/>
      <c r="L552" s="183"/>
      <c r="M552" s="188"/>
      <c r="N552" s="189"/>
      <c r="O552" s="189"/>
      <c r="P552" s="189"/>
      <c r="Q552" s="189"/>
      <c r="R552" s="189"/>
      <c r="S552" s="189"/>
      <c r="T552" s="190"/>
      <c r="AT552" s="184" t="s">
        <v>161</v>
      </c>
      <c r="AU552" s="184" t="s">
        <v>88</v>
      </c>
      <c r="AV552" s="14" t="s">
        <v>88</v>
      </c>
      <c r="AW552" s="14" t="s">
        <v>34</v>
      </c>
      <c r="AX552" s="14" t="s">
        <v>78</v>
      </c>
      <c r="AY552" s="184" t="s">
        <v>153</v>
      </c>
    </row>
    <row r="553" spans="2:51" s="14" customFormat="1" ht="10.199999999999999">
      <c r="B553" s="183"/>
      <c r="D553" s="176" t="s">
        <v>161</v>
      </c>
      <c r="E553" s="184" t="s">
        <v>1</v>
      </c>
      <c r="F553" s="185" t="s">
        <v>1201</v>
      </c>
      <c r="H553" s="186">
        <v>8.1000000000000003E-2</v>
      </c>
      <c r="I553" s="187"/>
      <c r="L553" s="183"/>
      <c r="M553" s="188"/>
      <c r="N553" s="189"/>
      <c r="O553" s="189"/>
      <c r="P553" s="189"/>
      <c r="Q553" s="189"/>
      <c r="R553" s="189"/>
      <c r="S553" s="189"/>
      <c r="T553" s="190"/>
      <c r="AT553" s="184" t="s">
        <v>161</v>
      </c>
      <c r="AU553" s="184" t="s">
        <v>88</v>
      </c>
      <c r="AV553" s="14" t="s">
        <v>88</v>
      </c>
      <c r="AW553" s="14" t="s">
        <v>34</v>
      </c>
      <c r="AX553" s="14" t="s">
        <v>78</v>
      </c>
      <c r="AY553" s="184" t="s">
        <v>153</v>
      </c>
    </row>
    <row r="554" spans="2:51" s="14" customFormat="1" ht="10.199999999999999">
      <c r="B554" s="183"/>
      <c r="D554" s="176" t="s">
        <v>161</v>
      </c>
      <c r="E554" s="184" t="s">
        <v>1</v>
      </c>
      <c r="F554" s="185" t="s">
        <v>1202</v>
      </c>
      <c r="H554" s="186">
        <v>8.2000000000000003E-2</v>
      </c>
      <c r="I554" s="187"/>
      <c r="L554" s="183"/>
      <c r="M554" s="188"/>
      <c r="N554" s="189"/>
      <c r="O554" s="189"/>
      <c r="P554" s="189"/>
      <c r="Q554" s="189"/>
      <c r="R554" s="189"/>
      <c r="S554" s="189"/>
      <c r="T554" s="190"/>
      <c r="AT554" s="184" t="s">
        <v>161</v>
      </c>
      <c r="AU554" s="184" t="s">
        <v>88</v>
      </c>
      <c r="AV554" s="14" t="s">
        <v>88</v>
      </c>
      <c r="AW554" s="14" t="s">
        <v>34</v>
      </c>
      <c r="AX554" s="14" t="s">
        <v>78</v>
      </c>
      <c r="AY554" s="184" t="s">
        <v>153</v>
      </c>
    </row>
    <row r="555" spans="2:51" s="14" customFormat="1" ht="10.199999999999999">
      <c r="B555" s="183"/>
      <c r="D555" s="176" t="s">
        <v>161</v>
      </c>
      <c r="E555" s="184" t="s">
        <v>1</v>
      </c>
      <c r="F555" s="185" t="s">
        <v>1203</v>
      </c>
      <c r="H555" s="186">
        <v>6.3E-2</v>
      </c>
      <c r="I555" s="187"/>
      <c r="L555" s="183"/>
      <c r="M555" s="188"/>
      <c r="N555" s="189"/>
      <c r="O555" s="189"/>
      <c r="P555" s="189"/>
      <c r="Q555" s="189"/>
      <c r="R555" s="189"/>
      <c r="S555" s="189"/>
      <c r="T555" s="190"/>
      <c r="AT555" s="184" t="s">
        <v>161</v>
      </c>
      <c r="AU555" s="184" t="s">
        <v>88</v>
      </c>
      <c r="AV555" s="14" t="s">
        <v>88</v>
      </c>
      <c r="AW555" s="14" t="s">
        <v>34</v>
      </c>
      <c r="AX555" s="14" t="s">
        <v>78</v>
      </c>
      <c r="AY555" s="184" t="s">
        <v>153</v>
      </c>
    </row>
    <row r="556" spans="2:51" s="14" customFormat="1" ht="10.199999999999999">
      <c r="B556" s="183"/>
      <c r="D556" s="176" t="s">
        <v>161</v>
      </c>
      <c r="E556" s="184" t="s">
        <v>1</v>
      </c>
      <c r="F556" s="185" t="s">
        <v>1204</v>
      </c>
      <c r="H556" s="186">
        <v>1.7999999999999999E-2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161</v>
      </c>
      <c r="AU556" s="184" t="s">
        <v>88</v>
      </c>
      <c r="AV556" s="14" t="s">
        <v>88</v>
      </c>
      <c r="AW556" s="14" t="s">
        <v>34</v>
      </c>
      <c r="AX556" s="14" t="s">
        <v>78</v>
      </c>
      <c r="AY556" s="184" t="s">
        <v>153</v>
      </c>
    </row>
    <row r="557" spans="2:51" s="14" customFormat="1" ht="10.199999999999999">
      <c r="B557" s="183"/>
      <c r="D557" s="176" t="s">
        <v>161</v>
      </c>
      <c r="E557" s="184" t="s">
        <v>1</v>
      </c>
      <c r="F557" s="185" t="s">
        <v>1205</v>
      </c>
      <c r="H557" s="186">
        <v>1.7000000000000001E-2</v>
      </c>
      <c r="I557" s="187"/>
      <c r="L557" s="183"/>
      <c r="M557" s="188"/>
      <c r="N557" s="189"/>
      <c r="O557" s="189"/>
      <c r="P557" s="189"/>
      <c r="Q557" s="189"/>
      <c r="R557" s="189"/>
      <c r="S557" s="189"/>
      <c r="T557" s="190"/>
      <c r="AT557" s="184" t="s">
        <v>161</v>
      </c>
      <c r="AU557" s="184" t="s">
        <v>88</v>
      </c>
      <c r="AV557" s="14" t="s">
        <v>88</v>
      </c>
      <c r="AW557" s="14" t="s">
        <v>34</v>
      </c>
      <c r="AX557" s="14" t="s">
        <v>78</v>
      </c>
      <c r="AY557" s="184" t="s">
        <v>153</v>
      </c>
    </row>
    <row r="558" spans="2:51" s="14" customFormat="1" ht="10.199999999999999">
      <c r="B558" s="183"/>
      <c r="D558" s="176" t="s">
        <v>161</v>
      </c>
      <c r="E558" s="184" t="s">
        <v>1</v>
      </c>
      <c r="F558" s="185" t="s">
        <v>1205</v>
      </c>
      <c r="H558" s="186">
        <v>1.7000000000000001E-2</v>
      </c>
      <c r="I558" s="187"/>
      <c r="L558" s="183"/>
      <c r="M558" s="188"/>
      <c r="N558" s="189"/>
      <c r="O558" s="189"/>
      <c r="P558" s="189"/>
      <c r="Q558" s="189"/>
      <c r="R558" s="189"/>
      <c r="S558" s="189"/>
      <c r="T558" s="190"/>
      <c r="AT558" s="184" t="s">
        <v>161</v>
      </c>
      <c r="AU558" s="184" t="s">
        <v>88</v>
      </c>
      <c r="AV558" s="14" t="s">
        <v>88</v>
      </c>
      <c r="AW558" s="14" t="s">
        <v>34</v>
      </c>
      <c r="AX558" s="14" t="s">
        <v>78</v>
      </c>
      <c r="AY558" s="184" t="s">
        <v>153</v>
      </c>
    </row>
    <row r="559" spans="2:51" s="14" customFormat="1" ht="10.199999999999999">
      <c r="B559" s="183"/>
      <c r="D559" s="176" t="s">
        <v>161</v>
      </c>
      <c r="E559" s="184" t="s">
        <v>1</v>
      </c>
      <c r="F559" s="185" t="s">
        <v>1206</v>
      </c>
      <c r="H559" s="186">
        <v>3.4000000000000002E-2</v>
      </c>
      <c r="I559" s="187"/>
      <c r="L559" s="183"/>
      <c r="M559" s="188"/>
      <c r="N559" s="189"/>
      <c r="O559" s="189"/>
      <c r="P559" s="189"/>
      <c r="Q559" s="189"/>
      <c r="R559" s="189"/>
      <c r="S559" s="189"/>
      <c r="T559" s="190"/>
      <c r="AT559" s="184" t="s">
        <v>161</v>
      </c>
      <c r="AU559" s="184" t="s">
        <v>88</v>
      </c>
      <c r="AV559" s="14" t="s">
        <v>88</v>
      </c>
      <c r="AW559" s="14" t="s">
        <v>34</v>
      </c>
      <c r="AX559" s="14" t="s">
        <v>78</v>
      </c>
      <c r="AY559" s="184" t="s">
        <v>153</v>
      </c>
    </row>
    <row r="560" spans="2:51" s="14" customFormat="1" ht="10.199999999999999">
      <c r="B560" s="183"/>
      <c r="D560" s="176" t="s">
        <v>161</v>
      </c>
      <c r="E560" s="184" t="s">
        <v>1</v>
      </c>
      <c r="F560" s="185" t="s">
        <v>1207</v>
      </c>
      <c r="H560" s="186">
        <v>9.5000000000000001E-2</v>
      </c>
      <c r="I560" s="187"/>
      <c r="L560" s="183"/>
      <c r="M560" s="188"/>
      <c r="N560" s="189"/>
      <c r="O560" s="189"/>
      <c r="P560" s="189"/>
      <c r="Q560" s="189"/>
      <c r="R560" s="189"/>
      <c r="S560" s="189"/>
      <c r="T560" s="190"/>
      <c r="AT560" s="184" t="s">
        <v>161</v>
      </c>
      <c r="AU560" s="184" t="s">
        <v>88</v>
      </c>
      <c r="AV560" s="14" t="s">
        <v>88</v>
      </c>
      <c r="AW560" s="14" t="s">
        <v>34</v>
      </c>
      <c r="AX560" s="14" t="s">
        <v>78</v>
      </c>
      <c r="AY560" s="184" t="s">
        <v>153</v>
      </c>
    </row>
    <row r="561" spans="2:51" s="14" customFormat="1" ht="10.199999999999999">
      <c r="B561" s="183"/>
      <c r="D561" s="176" t="s">
        <v>161</v>
      </c>
      <c r="E561" s="184" t="s">
        <v>1</v>
      </c>
      <c r="F561" s="185" t="s">
        <v>1208</v>
      </c>
      <c r="H561" s="186">
        <v>2.4E-2</v>
      </c>
      <c r="I561" s="187"/>
      <c r="L561" s="183"/>
      <c r="M561" s="188"/>
      <c r="N561" s="189"/>
      <c r="O561" s="189"/>
      <c r="P561" s="189"/>
      <c r="Q561" s="189"/>
      <c r="R561" s="189"/>
      <c r="S561" s="189"/>
      <c r="T561" s="190"/>
      <c r="AT561" s="184" t="s">
        <v>161</v>
      </c>
      <c r="AU561" s="184" t="s">
        <v>88</v>
      </c>
      <c r="AV561" s="14" t="s">
        <v>88</v>
      </c>
      <c r="AW561" s="14" t="s">
        <v>34</v>
      </c>
      <c r="AX561" s="14" t="s">
        <v>78</v>
      </c>
      <c r="AY561" s="184" t="s">
        <v>153</v>
      </c>
    </row>
    <row r="562" spans="2:51" s="14" customFormat="1" ht="10.199999999999999">
      <c r="B562" s="183"/>
      <c r="D562" s="176" t="s">
        <v>161</v>
      </c>
      <c r="E562" s="184" t="s">
        <v>1</v>
      </c>
      <c r="F562" s="185" t="s">
        <v>1209</v>
      </c>
      <c r="H562" s="186">
        <v>1.6E-2</v>
      </c>
      <c r="I562" s="187"/>
      <c r="L562" s="183"/>
      <c r="M562" s="188"/>
      <c r="N562" s="189"/>
      <c r="O562" s="189"/>
      <c r="P562" s="189"/>
      <c r="Q562" s="189"/>
      <c r="R562" s="189"/>
      <c r="S562" s="189"/>
      <c r="T562" s="190"/>
      <c r="AT562" s="184" t="s">
        <v>161</v>
      </c>
      <c r="AU562" s="184" t="s">
        <v>88</v>
      </c>
      <c r="AV562" s="14" t="s">
        <v>88</v>
      </c>
      <c r="AW562" s="14" t="s">
        <v>34</v>
      </c>
      <c r="AX562" s="14" t="s">
        <v>78</v>
      </c>
      <c r="AY562" s="184" t="s">
        <v>153</v>
      </c>
    </row>
    <row r="563" spans="2:51" s="14" customFormat="1" ht="10.199999999999999">
      <c r="B563" s="183"/>
      <c r="D563" s="176" t="s">
        <v>161</v>
      </c>
      <c r="E563" s="184" t="s">
        <v>1</v>
      </c>
      <c r="F563" s="185" t="s">
        <v>1210</v>
      </c>
      <c r="H563" s="186">
        <v>2.1999999999999999E-2</v>
      </c>
      <c r="I563" s="187"/>
      <c r="L563" s="183"/>
      <c r="M563" s="188"/>
      <c r="N563" s="189"/>
      <c r="O563" s="189"/>
      <c r="P563" s="189"/>
      <c r="Q563" s="189"/>
      <c r="R563" s="189"/>
      <c r="S563" s="189"/>
      <c r="T563" s="190"/>
      <c r="AT563" s="184" t="s">
        <v>161</v>
      </c>
      <c r="AU563" s="184" t="s">
        <v>88</v>
      </c>
      <c r="AV563" s="14" t="s">
        <v>88</v>
      </c>
      <c r="AW563" s="14" t="s">
        <v>34</v>
      </c>
      <c r="AX563" s="14" t="s">
        <v>78</v>
      </c>
      <c r="AY563" s="184" t="s">
        <v>153</v>
      </c>
    </row>
    <row r="564" spans="2:51" s="14" customFormat="1" ht="10.199999999999999">
      <c r="B564" s="183"/>
      <c r="D564" s="176" t="s">
        <v>161</v>
      </c>
      <c r="E564" s="184" t="s">
        <v>1</v>
      </c>
      <c r="F564" s="185" t="s">
        <v>1211</v>
      </c>
      <c r="H564" s="186">
        <v>5.6000000000000001E-2</v>
      </c>
      <c r="I564" s="187"/>
      <c r="L564" s="183"/>
      <c r="M564" s="188"/>
      <c r="N564" s="189"/>
      <c r="O564" s="189"/>
      <c r="P564" s="189"/>
      <c r="Q564" s="189"/>
      <c r="R564" s="189"/>
      <c r="S564" s="189"/>
      <c r="T564" s="190"/>
      <c r="AT564" s="184" t="s">
        <v>161</v>
      </c>
      <c r="AU564" s="184" t="s">
        <v>88</v>
      </c>
      <c r="AV564" s="14" t="s">
        <v>88</v>
      </c>
      <c r="AW564" s="14" t="s">
        <v>34</v>
      </c>
      <c r="AX564" s="14" t="s">
        <v>78</v>
      </c>
      <c r="AY564" s="184" t="s">
        <v>153</v>
      </c>
    </row>
    <row r="565" spans="2:51" s="14" customFormat="1" ht="10.199999999999999">
      <c r="B565" s="183"/>
      <c r="D565" s="176" t="s">
        <v>161</v>
      </c>
      <c r="E565" s="184" t="s">
        <v>1</v>
      </c>
      <c r="F565" s="185" t="s">
        <v>1212</v>
      </c>
      <c r="H565" s="186">
        <v>1.4999999999999999E-2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161</v>
      </c>
      <c r="AU565" s="184" t="s">
        <v>88</v>
      </c>
      <c r="AV565" s="14" t="s">
        <v>88</v>
      </c>
      <c r="AW565" s="14" t="s">
        <v>34</v>
      </c>
      <c r="AX565" s="14" t="s">
        <v>78</v>
      </c>
      <c r="AY565" s="184" t="s">
        <v>153</v>
      </c>
    </row>
    <row r="566" spans="2:51" s="14" customFormat="1" ht="10.199999999999999">
      <c r="B566" s="183"/>
      <c r="D566" s="176" t="s">
        <v>161</v>
      </c>
      <c r="E566" s="184" t="s">
        <v>1</v>
      </c>
      <c r="F566" s="185" t="s">
        <v>1213</v>
      </c>
      <c r="H566" s="186">
        <v>6.4000000000000001E-2</v>
      </c>
      <c r="I566" s="187"/>
      <c r="L566" s="183"/>
      <c r="M566" s="188"/>
      <c r="N566" s="189"/>
      <c r="O566" s="189"/>
      <c r="P566" s="189"/>
      <c r="Q566" s="189"/>
      <c r="R566" s="189"/>
      <c r="S566" s="189"/>
      <c r="T566" s="190"/>
      <c r="AT566" s="184" t="s">
        <v>161</v>
      </c>
      <c r="AU566" s="184" t="s">
        <v>88</v>
      </c>
      <c r="AV566" s="14" t="s">
        <v>88</v>
      </c>
      <c r="AW566" s="14" t="s">
        <v>34</v>
      </c>
      <c r="AX566" s="14" t="s">
        <v>78</v>
      </c>
      <c r="AY566" s="184" t="s">
        <v>153</v>
      </c>
    </row>
    <row r="567" spans="2:51" s="14" customFormat="1" ht="10.199999999999999">
      <c r="B567" s="183"/>
      <c r="D567" s="176" t="s">
        <v>161</v>
      </c>
      <c r="E567" s="184" t="s">
        <v>1</v>
      </c>
      <c r="F567" s="185" t="s">
        <v>1214</v>
      </c>
      <c r="H567" s="186">
        <v>1.4E-2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161</v>
      </c>
      <c r="AU567" s="184" t="s">
        <v>88</v>
      </c>
      <c r="AV567" s="14" t="s">
        <v>88</v>
      </c>
      <c r="AW567" s="14" t="s">
        <v>34</v>
      </c>
      <c r="AX567" s="14" t="s">
        <v>78</v>
      </c>
      <c r="AY567" s="184" t="s">
        <v>153</v>
      </c>
    </row>
    <row r="568" spans="2:51" s="14" customFormat="1" ht="10.199999999999999">
      <c r="B568" s="183"/>
      <c r="D568" s="176" t="s">
        <v>161</v>
      </c>
      <c r="E568" s="184" t="s">
        <v>1</v>
      </c>
      <c r="F568" s="185" t="s">
        <v>1215</v>
      </c>
      <c r="H568" s="186">
        <v>1.4E-2</v>
      </c>
      <c r="I568" s="187"/>
      <c r="L568" s="183"/>
      <c r="M568" s="188"/>
      <c r="N568" s="189"/>
      <c r="O568" s="189"/>
      <c r="P568" s="189"/>
      <c r="Q568" s="189"/>
      <c r="R568" s="189"/>
      <c r="S568" s="189"/>
      <c r="T568" s="190"/>
      <c r="AT568" s="184" t="s">
        <v>161</v>
      </c>
      <c r="AU568" s="184" t="s">
        <v>88</v>
      </c>
      <c r="AV568" s="14" t="s">
        <v>88</v>
      </c>
      <c r="AW568" s="14" t="s">
        <v>34</v>
      </c>
      <c r="AX568" s="14" t="s">
        <v>78</v>
      </c>
      <c r="AY568" s="184" t="s">
        <v>153</v>
      </c>
    </row>
    <row r="569" spans="2:51" s="14" customFormat="1" ht="10.199999999999999">
      <c r="B569" s="183"/>
      <c r="D569" s="176" t="s">
        <v>161</v>
      </c>
      <c r="E569" s="184" t="s">
        <v>1</v>
      </c>
      <c r="F569" s="185" t="s">
        <v>1216</v>
      </c>
      <c r="H569" s="186">
        <v>4.4999999999999998E-2</v>
      </c>
      <c r="I569" s="187"/>
      <c r="L569" s="183"/>
      <c r="M569" s="188"/>
      <c r="N569" s="189"/>
      <c r="O569" s="189"/>
      <c r="P569" s="189"/>
      <c r="Q569" s="189"/>
      <c r="R569" s="189"/>
      <c r="S569" s="189"/>
      <c r="T569" s="190"/>
      <c r="AT569" s="184" t="s">
        <v>161</v>
      </c>
      <c r="AU569" s="184" t="s">
        <v>88</v>
      </c>
      <c r="AV569" s="14" t="s">
        <v>88</v>
      </c>
      <c r="AW569" s="14" t="s">
        <v>34</v>
      </c>
      <c r="AX569" s="14" t="s">
        <v>78</v>
      </c>
      <c r="AY569" s="184" t="s">
        <v>153</v>
      </c>
    </row>
    <row r="570" spans="2:51" s="14" customFormat="1" ht="10.199999999999999">
      <c r="B570" s="183"/>
      <c r="D570" s="176" t="s">
        <v>161</v>
      </c>
      <c r="E570" s="184" t="s">
        <v>1</v>
      </c>
      <c r="F570" s="185" t="s">
        <v>1217</v>
      </c>
      <c r="H570" s="186">
        <v>1.4E-2</v>
      </c>
      <c r="I570" s="187"/>
      <c r="L570" s="183"/>
      <c r="M570" s="188"/>
      <c r="N570" s="189"/>
      <c r="O570" s="189"/>
      <c r="P570" s="189"/>
      <c r="Q570" s="189"/>
      <c r="R570" s="189"/>
      <c r="S570" s="189"/>
      <c r="T570" s="190"/>
      <c r="AT570" s="184" t="s">
        <v>161</v>
      </c>
      <c r="AU570" s="184" t="s">
        <v>88</v>
      </c>
      <c r="AV570" s="14" t="s">
        <v>88</v>
      </c>
      <c r="AW570" s="14" t="s">
        <v>34</v>
      </c>
      <c r="AX570" s="14" t="s">
        <v>78</v>
      </c>
      <c r="AY570" s="184" t="s">
        <v>153</v>
      </c>
    </row>
    <row r="571" spans="2:51" s="14" customFormat="1" ht="10.199999999999999">
      <c r="B571" s="183"/>
      <c r="D571" s="176" t="s">
        <v>161</v>
      </c>
      <c r="E571" s="184" t="s">
        <v>1</v>
      </c>
      <c r="F571" s="185" t="s">
        <v>1218</v>
      </c>
      <c r="H571" s="186">
        <v>1.4999999999999999E-2</v>
      </c>
      <c r="I571" s="187"/>
      <c r="L571" s="183"/>
      <c r="M571" s="188"/>
      <c r="N571" s="189"/>
      <c r="O571" s="189"/>
      <c r="P571" s="189"/>
      <c r="Q571" s="189"/>
      <c r="R571" s="189"/>
      <c r="S571" s="189"/>
      <c r="T571" s="190"/>
      <c r="AT571" s="184" t="s">
        <v>161</v>
      </c>
      <c r="AU571" s="184" t="s">
        <v>88</v>
      </c>
      <c r="AV571" s="14" t="s">
        <v>88</v>
      </c>
      <c r="AW571" s="14" t="s">
        <v>34</v>
      </c>
      <c r="AX571" s="14" t="s">
        <v>78</v>
      </c>
      <c r="AY571" s="184" t="s">
        <v>153</v>
      </c>
    </row>
    <row r="572" spans="2:51" s="14" customFormat="1" ht="10.199999999999999">
      <c r="B572" s="183"/>
      <c r="D572" s="176" t="s">
        <v>161</v>
      </c>
      <c r="E572" s="184" t="s">
        <v>1</v>
      </c>
      <c r="F572" s="185" t="s">
        <v>1219</v>
      </c>
      <c r="H572" s="186">
        <v>4.5999999999999999E-2</v>
      </c>
      <c r="I572" s="187"/>
      <c r="L572" s="183"/>
      <c r="M572" s="188"/>
      <c r="N572" s="189"/>
      <c r="O572" s="189"/>
      <c r="P572" s="189"/>
      <c r="Q572" s="189"/>
      <c r="R572" s="189"/>
      <c r="S572" s="189"/>
      <c r="T572" s="190"/>
      <c r="AT572" s="184" t="s">
        <v>161</v>
      </c>
      <c r="AU572" s="184" t="s">
        <v>88</v>
      </c>
      <c r="AV572" s="14" t="s">
        <v>88</v>
      </c>
      <c r="AW572" s="14" t="s">
        <v>34</v>
      </c>
      <c r="AX572" s="14" t="s">
        <v>78</v>
      </c>
      <c r="AY572" s="184" t="s">
        <v>153</v>
      </c>
    </row>
    <row r="573" spans="2:51" s="14" customFormat="1" ht="10.199999999999999">
      <c r="B573" s="183"/>
      <c r="D573" s="176" t="s">
        <v>161</v>
      </c>
      <c r="E573" s="184" t="s">
        <v>1</v>
      </c>
      <c r="F573" s="185" t="s">
        <v>1220</v>
      </c>
      <c r="H573" s="186">
        <v>1.4999999999999999E-2</v>
      </c>
      <c r="I573" s="187"/>
      <c r="L573" s="183"/>
      <c r="M573" s="188"/>
      <c r="N573" s="189"/>
      <c r="O573" s="189"/>
      <c r="P573" s="189"/>
      <c r="Q573" s="189"/>
      <c r="R573" s="189"/>
      <c r="S573" s="189"/>
      <c r="T573" s="190"/>
      <c r="AT573" s="184" t="s">
        <v>161</v>
      </c>
      <c r="AU573" s="184" t="s">
        <v>88</v>
      </c>
      <c r="AV573" s="14" t="s">
        <v>88</v>
      </c>
      <c r="AW573" s="14" t="s">
        <v>34</v>
      </c>
      <c r="AX573" s="14" t="s">
        <v>78</v>
      </c>
      <c r="AY573" s="184" t="s">
        <v>153</v>
      </c>
    </row>
    <row r="574" spans="2:51" s="14" customFormat="1" ht="10.199999999999999">
      <c r="B574" s="183"/>
      <c r="D574" s="176" t="s">
        <v>161</v>
      </c>
      <c r="E574" s="184" t="s">
        <v>1</v>
      </c>
      <c r="F574" s="185" t="s">
        <v>1221</v>
      </c>
      <c r="H574" s="186">
        <v>1.4999999999999999E-2</v>
      </c>
      <c r="I574" s="187"/>
      <c r="L574" s="183"/>
      <c r="M574" s="188"/>
      <c r="N574" s="189"/>
      <c r="O574" s="189"/>
      <c r="P574" s="189"/>
      <c r="Q574" s="189"/>
      <c r="R574" s="189"/>
      <c r="S574" s="189"/>
      <c r="T574" s="190"/>
      <c r="AT574" s="184" t="s">
        <v>161</v>
      </c>
      <c r="AU574" s="184" t="s">
        <v>88</v>
      </c>
      <c r="AV574" s="14" t="s">
        <v>88</v>
      </c>
      <c r="AW574" s="14" t="s">
        <v>34</v>
      </c>
      <c r="AX574" s="14" t="s">
        <v>78</v>
      </c>
      <c r="AY574" s="184" t="s">
        <v>153</v>
      </c>
    </row>
    <row r="575" spans="2:51" s="14" customFormat="1" ht="10.199999999999999">
      <c r="B575" s="183"/>
      <c r="D575" s="176" t="s">
        <v>161</v>
      </c>
      <c r="E575" s="184" t="s">
        <v>1</v>
      </c>
      <c r="F575" s="185" t="s">
        <v>1222</v>
      </c>
      <c r="H575" s="186">
        <v>4.7E-2</v>
      </c>
      <c r="I575" s="187"/>
      <c r="L575" s="183"/>
      <c r="M575" s="188"/>
      <c r="N575" s="189"/>
      <c r="O575" s="189"/>
      <c r="P575" s="189"/>
      <c r="Q575" s="189"/>
      <c r="R575" s="189"/>
      <c r="S575" s="189"/>
      <c r="T575" s="190"/>
      <c r="AT575" s="184" t="s">
        <v>161</v>
      </c>
      <c r="AU575" s="184" t="s">
        <v>88</v>
      </c>
      <c r="AV575" s="14" t="s">
        <v>88</v>
      </c>
      <c r="AW575" s="14" t="s">
        <v>34</v>
      </c>
      <c r="AX575" s="14" t="s">
        <v>78</v>
      </c>
      <c r="AY575" s="184" t="s">
        <v>153</v>
      </c>
    </row>
    <row r="576" spans="2:51" s="14" customFormat="1" ht="10.199999999999999">
      <c r="B576" s="183"/>
      <c r="D576" s="176" t="s">
        <v>161</v>
      </c>
      <c r="E576" s="184" t="s">
        <v>1</v>
      </c>
      <c r="F576" s="185" t="s">
        <v>1223</v>
      </c>
      <c r="H576" s="186">
        <v>2.1000000000000001E-2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161</v>
      </c>
      <c r="AU576" s="184" t="s">
        <v>88</v>
      </c>
      <c r="AV576" s="14" t="s">
        <v>88</v>
      </c>
      <c r="AW576" s="14" t="s">
        <v>34</v>
      </c>
      <c r="AX576" s="14" t="s">
        <v>78</v>
      </c>
      <c r="AY576" s="184" t="s">
        <v>153</v>
      </c>
    </row>
    <row r="577" spans="1:65" s="14" customFormat="1" ht="10.199999999999999">
      <c r="B577" s="183"/>
      <c r="D577" s="176" t="s">
        <v>161</v>
      </c>
      <c r="E577" s="184" t="s">
        <v>1</v>
      </c>
      <c r="F577" s="185" t="s">
        <v>1224</v>
      </c>
      <c r="H577" s="186">
        <v>7.2999999999999995E-2</v>
      </c>
      <c r="I577" s="187"/>
      <c r="L577" s="183"/>
      <c r="M577" s="188"/>
      <c r="N577" s="189"/>
      <c r="O577" s="189"/>
      <c r="P577" s="189"/>
      <c r="Q577" s="189"/>
      <c r="R577" s="189"/>
      <c r="S577" s="189"/>
      <c r="T577" s="190"/>
      <c r="AT577" s="184" t="s">
        <v>161</v>
      </c>
      <c r="AU577" s="184" t="s">
        <v>88</v>
      </c>
      <c r="AV577" s="14" t="s">
        <v>88</v>
      </c>
      <c r="AW577" s="14" t="s">
        <v>34</v>
      </c>
      <c r="AX577" s="14" t="s">
        <v>78</v>
      </c>
      <c r="AY577" s="184" t="s">
        <v>153</v>
      </c>
    </row>
    <row r="578" spans="1:65" s="14" customFormat="1" ht="10.199999999999999">
      <c r="B578" s="183"/>
      <c r="D578" s="176" t="s">
        <v>161</v>
      </c>
      <c r="E578" s="184" t="s">
        <v>1</v>
      </c>
      <c r="F578" s="185" t="s">
        <v>1225</v>
      </c>
      <c r="H578" s="186">
        <v>2.8000000000000001E-2</v>
      </c>
      <c r="I578" s="187"/>
      <c r="L578" s="183"/>
      <c r="M578" s="188"/>
      <c r="N578" s="189"/>
      <c r="O578" s="189"/>
      <c r="P578" s="189"/>
      <c r="Q578" s="189"/>
      <c r="R578" s="189"/>
      <c r="S578" s="189"/>
      <c r="T578" s="190"/>
      <c r="AT578" s="184" t="s">
        <v>161</v>
      </c>
      <c r="AU578" s="184" t="s">
        <v>88</v>
      </c>
      <c r="AV578" s="14" t="s">
        <v>88</v>
      </c>
      <c r="AW578" s="14" t="s">
        <v>34</v>
      </c>
      <c r="AX578" s="14" t="s">
        <v>78</v>
      </c>
      <c r="AY578" s="184" t="s">
        <v>153</v>
      </c>
    </row>
    <row r="579" spans="1:65" s="14" customFormat="1" ht="10.199999999999999">
      <c r="B579" s="183"/>
      <c r="D579" s="176" t="s">
        <v>161</v>
      </c>
      <c r="E579" s="184" t="s">
        <v>1</v>
      </c>
      <c r="F579" s="185" t="s">
        <v>1226</v>
      </c>
      <c r="H579" s="186">
        <v>6.7000000000000004E-2</v>
      </c>
      <c r="I579" s="187"/>
      <c r="L579" s="183"/>
      <c r="M579" s="188"/>
      <c r="N579" s="189"/>
      <c r="O579" s="189"/>
      <c r="P579" s="189"/>
      <c r="Q579" s="189"/>
      <c r="R579" s="189"/>
      <c r="S579" s="189"/>
      <c r="T579" s="190"/>
      <c r="AT579" s="184" t="s">
        <v>161</v>
      </c>
      <c r="AU579" s="184" t="s">
        <v>88</v>
      </c>
      <c r="AV579" s="14" t="s">
        <v>88</v>
      </c>
      <c r="AW579" s="14" t="s">
        <v>34</v>
      </c>
      <c r="AX579" s="14" t="s">
        <v>78</v>
      </c>
      <c r="AY579" s="184" t="s">
        <v>153</v>
      </c>
    </row>
    <row r="580" spans="1:65" s="16" customFormat="1" ht="10.199999999999999">
      <c r="B580" s="202"/>
      <c r="D580" s="176" t="s">
        <v>161</v>
      </c>
      <c r="E580" s="203" t="s">
        <v>1</v>
      </c>
      <c r="F580" s="204" t="s">
        <v>321</v>
      </c>
      <c r="H580" s="205">
        <v>1.401</v>
      </c>
      <c r="I580" s="206"/>
      <c r="L580" s="202"/>
      <c r="M580" s="207"/>
      <c r="N580" s="208"/>
      <c r="O580" s="208"/>
      <c r="P580" s="208"/>
      <c r="Q580" s="208"/>
      <c r="R580" s="208"/>
      <c r="S580" s="208"/>
      <c r="T580" s="209"/>
      <c r="AT580" s="203" t="s">
        <v>161</v>
      </c>
      <c r="AU580" s="203" t="s">
        <v>88</v>
      </c>
      <c r="AV580" s="16" t="s">
        <v>169</v>
      </c>
      <c r="AW580" s="16" t="s">
        <v>34</v>
      </c>
      <c r="AX580" s="16" t="s">
        <v>78</v>
      </c>
      <c r="AY580" s="203" t="s">
        <v>153</v>
      </c>
    </row>
    <row r="581" spans="1:65" s="13" customFormat="1" ht="10.199999999999999">
      <c r="B581" s="175"/>
      <c r="D581" s="176" t="s">
        <v>161</v>
      </c>
      <c r="E581" s="177" t="s">
        <v>1</v>
      </c>
      <c r="F581" s="178" t="s">
        <v>1227</v>
      </c>
      <c r="H581" s="177" t="s">
        <v>1</v>
      </c>
      <c r="I581" s="179"/>
      <c r="L581" s="175"/>
      <c r="M581" s="180"/>
      <c r="N581" s="181"/>
      <c r="O581" s="181"/>
      <c r="P581" s="181"/>
      <c r="Q581" s="181"/>
      <c r="R581" s="181"/>
      <c r="S581" s="181"/>
      <c r="T581" s="182"/>
      <c r="AT581" s="177" t="s">
        <v>161</v>
      </c>
      <c r="AU581" s="177" t="s">
        <v>88</v>
      </c>
      <c r="AV581" s="13" t="s">
        <v>86</v>
      </c>
      <c r="AW581" s="13" t="s">
        <v>34</v>
      </c>
      <c r="AX581" s="13" t="s">
        <v>78</v>
      </c>
      <c r="AY581" s="177" t="s">
        <v>153</v>
      </c>
    </row>
    <row r="582" spans="1:65" s="14" customFormat="1" ht="10.199999999999999">
      <c r="B582" s="183"/>
      <c r="D582" s="176" t="s">
        <v>161</v>
      </c>
      <c r="E582" s="184" t="s">
        <v>1</v>
      </c>
      <c r="F582" s="185" t="s">
        <v>1228</v>
      </c>
      <c r="H582" s="186">
        <v>0.95499999999999996</v>
      </c>
      <c r="I582" s="187"/>
      <c r="L582" s="183"/>
      <c r="M582" s="188"/>
      <c r="N582" s="189"/>
      <c r="O582" s="189"/>
      <c r="P582" s="189"/>
      <c r="Q582" s="189"/>
      <c r="R582" s="189"/>
      <c r="S582" s="189"/>
      <c r="T582" s="190"/>
      <c r="AT582" s="184" t="s">
        <v>161</v>
      </c>
      <c r="AU582" s="184" t="s">
        <v>88</v>
      </c>
      <c r="AV582" s="14" t="s">
        <v>88</v>
      </c>
      <c r="AW582" s="14" t="s">
        <v>34</v>
      </c>
      <c r="AX582" s="14" t="s">
        <v>78</v>
      </c>
      <c r="AY582" s="184" t="s">
        <v>153</v>
      </c>
    </row>
    <row r="583" spans="1:65" s="16" customFormat="1" ht="10.199999999999999">
      <c r="B583" s="202"/>
      <c r="D583" s="176" t="s">
        <v>161</v>
      </c>
      <c r="E583" s="203" t="s">
        <v>1</v>
      </c>
      <c r="F583" s="204" t="s">
        <v>321</v>
      </c>
      <c r="H583" s="205">
        <v>0.95499999999999996</v>
      </c>
      <c r="I583" s="206"/>
      <c r="L583" s="202"/>
      <c r="M583" s="207"/>
      <c r="N583" s="208"/>
      <c r="O583" s="208"/>
      <c r="P583" s="208"/>
      <c r="Q583" s="208"/>
      <c r="R583" s="208"/>
      <c r="S583" s="208"/>
      <c r="T583" s="209"/>
      <c r="AT583" s="203" t="s">
        <v>161</v>
      </c>
      <c r="AU583" s="203" t="s">
        <v>88</v>
      </c>
      <c r="AV583" s="16" t="s">
        <v>169</v>
      </c>
      <c r="AW583" s="16" t="s">
        <v>34</v>
      </c>
      <c r="AX583" s="16" t="s">
        <v>78</v>
      </c>
      <c r="AY583" s="203" t="s">
        <v>153</v>
      </c>
    </row>
    <row r="584" spans="1:65" s="13" customFormat="1" ht="10.199999999999999">
      <c r="B584" s="175"/>
      <c r="D584" s="176" t="s">
        <v>161</v>
      </c>
      <c r="E584" s="177" t="s">
        <v>1</v>
      </c>
      <c r="F584" s="178" t="s">
        <v>1229</v>
      </c>
      <c r="H584" s="177" t="s">
        <v>1</v>
      </c>
      <c r="I584" s="179"/>
      <c r="L584" s="175"/>
      <c r="M584" s="180"/>
      <c r="N584" s="181"/>
      <c r="O584" s="181"/>
      <c r="P584" s="181"/>
      <c r="Q584" s="181"/>
      <c r="R584" s="181"/>
      <c r="S584" s="181"/>
      <c r="T584" s="182"/>
      <c r="AT584" s="177" t="s">
        <v>161</v>
      </c>
      <c r="AU584" s="177" t="s">
        <v>88</v>
      </c>
      <c r="AV584" s="13" t="s">
        <v>86</v>
      </c>
      <c r="AW584" s="13" t="s">
        <v>34</v>
      </c>
      <c r="AX584" s="13" t="s">
        <v>78</v>
      </c>
      <c r="AY584" s="177" t="s">
        <v>153</v>
      </c>
    </row>
    <row r="585" spans="1:65" s="14" customFormat="1" ht="10.199999999999999">
      <c r="B585" s="183"/>
      <c r="D585" s="176" t="s">
        <v>161</v>
      </c>
      <c r="E585" s="184" t="s">
        <v>1</v>
      </c>
      <c r="F585" s="185" t="s">
        <v>1228</v>
      </c>
      <c r="H585" s="186">
        <v>0.95499999999999996</v>
      </c>
      <c r="I585" s="187"/>
      <c r="L585" s="183"/>
      <c r="M585" s="188"/>
      <c r="N585" s="189"/>
      <c r="O585" s="189"/>
      <c r="P585" s="189"/>
      <c r="Q585" s="189"/>
      <c r="R585" s="189"/>
      <c r="S585" s="189"/>
      <c r="T585" s="190"/>
      <c r="AT585" s="184" t="s">
        <v>161</v>
      </c>
      <c r="AU585" s="184" t="s">
        <v>88</v>
      </c>
      <c r="AV585" s="14" t="s">
        <v>88</v>
      </c>
      <c r="AW585" s="14" t="s">
        <v>34</v>
      </c>
      <c r="AX585" s="14" t="s">
        <v>78</v>
      </c>
      <c r="AY585" s="184" t="s">
        <v>153</v>
      </c>
    </row>
    <row r="586" spans="1:65" s="16" customFormat="1" ht="10.199999999999999">
      <c r="B586" s="202"/>
      <c r="D586" s="176" t="s">
        <v>161</v>
      </c>
      <c r="E586" s="203" t="s">
        <v>1</v>
      </c>
      <c r="F586" s="204" t="s">
        <v>321</v>
      </c>
      <c r="H586" s="205">
        <v>0.95499999999999996</v>
      </c>
      <c r="I586" s="206"/>
      <c r="L586" s="202"/>
      <c r="M586" s="207"/>
      <c r="N586" s="208"/>
      <c r="O586" s="208"/>
      <c r="P586" s="208"/>
      <c r="Q586" s="208"/>
      <c r="R586" s="208"/>
      <c r="S586" s="208"/>
      <c r="T586" s="209"/>
      <c r="AT586" s="203" t="s">
        <v>161</v>
      </c>
      <c r="AU586" s="203" t="s">
        <v>88</v>
      </c>
      <c r="AV586" s="16" t="s">
        <v>169</v>
      </c>
      <c r="AW586" s="16" t="s">
        <v>34</v>
      </c>
      <c r="AX586" s="16" t="s">
        <v>78</v>
      </c>
      <c r="AY586" s="203" t="s">
        <v>153</v>
      </c>
    </row>
    <row r="587" spans="1:65" s="15" customFormat="1" ht="10.199999999999999">
      <c r="B587" s="191"/>
      <c r="D587" s="176" t="s">
        <v>161</v>
      </c>
      <c r="E587" s="192" t="s">
        <v>1</v>
      </c>
      <c r="F587" s="193" t="s">
        <v>165</v>
      </c>
      <c r="H587" s="194">
        <v>4.5259999999999998</v>
      </c>
      <c r="I587" s="195"/>
      <c r="L587" s="191"/>
      <c r="M587" s="196"/>
      <c r="N587" s="197"/>
      <c r="O587" s="197"/>
      <c r="P587" s="197"/>
      <c r="Q587" s="197"/>
      <c r="R587" s="197"/>
      <c r="S587" s="197"/>
      <c r="T587" s="198"/>
      <c r="AT587" s="192" t="s">
        <v>161</v>
      </c>
      <c r="AU587" s="192" t="s">
        <v>88</v>
      </c>
      <c r="AV587" s="15" t="s">
        <v>159</v>
      </c>
      <c r="AW587" s="15" t="s">
        <v>34</v>
      </c>
      <c r="AX587" s="15" t="s">
        <v>86</v>
      </c>
      <c r="AY587" s="192" t="s">
        <v>153</v>
      </c>
    </row>
    <row r="588" spans="1:65" s="2" customFormat="1" ht="24" customHeight="1">
      <c r="A588" s="33"/>
      <c r="B588" s="161"/>
      <c r="C588" s="162" t="s">
        <v>488</v>
      </c>
      <c r="D588" s="162" t="s">
        <v>155</v>
      </c>
      <c r="E588" s="163" t="s">
        <v>1230</v>
      </c>
      <c r="F588" s="164" t="s">
        <v>1231</v>
      </c>
      <c r="G588" s="165" t="s">
        <v>235</v>
      </c>
      <c r="H588" s="166">
        <v>581.20000000000005</v>
      </c>
      <c r="I588" s="167"/>
      <c r="J588" s="168">
        <f>ROUND(I588*H588,2)</f>
        <v>0</v>
      </c>
      <c r="K588" s="164" t="s">
        <v>254</v>
      </c>
      <c r="L588" s="34"/>
      <c r="M588" s="169" t="s">
        <v>1</v>
      </c>
      <c r="N588" s="170" t="s">
        <v>43</v>
      </c>
      <c r="O588" s="59"/>
      <c r="P588" s="171">
        <f>O588*H588</f>
        <v>0</v>
      </c>
      <c r="Q588" s="171">
        <v>1.2999999999999999E-4</v>
      </c>
      <c r="R588" s="171">
        <f>Q588*H588</f>
        <v>7.5555999999999998E-2</v>
      </c>
      <c r="S588" s="171">
        <v>0</v>
      </c>
      <c r="T588" s="172">
        <f>S588*H588</f>
        <v>0</v>
      </c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R588" s="173" t="s">
        <v>159</v>
      </c>
      <c r="AT588" s="173" t="s">
        <v>155</v>
      </c>
      <c r="AU588" s="173" t="s">
        <v>88</v>
      </c>
      <c r="AY588" s="18" t="s">
        <v>153</v>
      </c>
      <c r="BE588" s="174">
        <f>IF(N588="základní",J588,0)</f>
        <v>0</v>
      </c>
      <c r="BF588" s="174">
        <f>IF(N588="snížená",J588,0)</f>
        <v>0</v>
      </c>
      <c r="BG588" s="174">
        <f>IF(N588="zákl. přenesená",J588,0)</f>
        <v>0</v>
      </c>
      <c r="BH588" s="174">
        <f>IF(N588="sníž. přenesená",J588,0)</f>
        <v>0</v>
      </c>
      <c r="BI588" s="174">
        <f>IF(N588="nulová",J588,0)</f>
        <v>0</v>
      </c>
      <c r="BJ588" s="18" t="s">
        <v>86</v>
      </c>
      <c r="BK588" s="174">
        <f>ROUND(I588*H588,2)</f>
        <v>0</v>
      </c>
      <c r="BL588" s="18" t="s">
        <v>159</v>
      </c>
      <c r="BM588" s="173" t="s">
        <v>1232</v>
      </c>
    </row>
    <row r="589" spans="1:65" s="13" customFormat="1" ht="10.199999999999999">
      <c r="B589" s="175"/>
      <c r="D589" s="176" t="s">
        <v>161</v>
      </c>
      <c r="E589" s="177" t="s">
        <v>1</v>
      </c>
      <c r="F589" s="178" t="s">
        <v>978</v>
      </c>
      <c r="H589" s="177" t="s">
        <v>1</v>
      </c>
      <c r="I589" s="179"/>
      <c r="L589" s="175"/>
      <c r="M589" s="180"/>
      <c r="N589" s="181"/>
      <c r="O589" s="181"/>
      <c r="P589" s="181"/>
      <c r="Q589" s="181"/>
      <c r="R589" s="181"/>
      <c r="S589" s="181"/>
      <c r="T589" s="182"/>
      <c r="AT589" s="177" t="s">
        <v>161</v>
      </c>
      <c r="AU589" s="177" t="s">
        <v>88</v>
      </c>
      <c r="AV589" s="13" t="s">
        <v>86</v>
      </c>
      <c r="AW589" s="13" t="s">
        <v>34</v>
      </c>
      <c r="AX589" s="13" t="s">
        <v>78</v>
      </c>
      <c r="AY589" s="177" t="s">
        <v>153</v>
      </c>
    </row>
    <row r="590" spans="1:65" s="14" customFormat="1" ht="10.199999999999999">
      <c r="B590" s="183"/>
      <c r="D590" s="176" t="s">
        <v>161</v>
      </c>
      <c r="E590" s="184" t="s">
        <v>1</v>
      </c>
      <c r="F590" s="185" t="s">
        <v>1233</v>
      </c>
      <c r="H590" s="186">
        <v>16.28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161</v>
      </c>
      <c r="AU590" s="184" t="s">
        <v>88</v>
      </c>
      <c r="AV590" s="14" t="s">
        <v>88</v>
      </c>
      <c r="AW590" s="14" t="s">
        <v>34</v>
      </c>
      <c r="AX590" s="14" t="s">
        <v>78</v>
      </c>
      <c r="AY590" s="184" t="s">
        <v>153</v>
      </c>
    </row>
    <row r="591" spans="1:65" s="14" customFormat="1" ht="10.199999999999999">
      <c r="B591" s="183"/>
      <c r="D591" s="176" t="s">
        <v>161</v>
      </c>
      <c r="E591" s="184" t="s">
        <v>1</v>
      </c>
      <c r="F591" s="185" t="s">
        <v>243</v>
      </c>
      <c r="H591" s="186">
        <v>4.41</v>
      </c>
      <c r="I591" s="187"/>
      <c r="L591" s="183"/>
      <c r="M591" s="188"/>
      <c r="N591" s="189"/>
      <c r="O591" s="189"/>
      <c r="P591" s="189"/>
      <c r="Q591" s="189"/>
      <c r="R591" s="189"/>
      <c r="S591" s="189"/>
      <c r="T591" s="190"/>
      <c r="AT591" s="184" t="s">
        <v>161</v>
      </c>
      <c r="AU591" s="184" t="s">
        <v>88</v>
      </c>
      <c r="AV591" s="14" t="s">
        <v>88</v>
      </c>
      <c r="AW591" s="14" t="s">
        <v>34</v>
      </c>
      <c r="AX591" s="14" t="s">
        <v>78</v>
      </c>
      <c r="AY591" s="184" t="s">
        <v>153</v>
      </c>
    </row>
    <row r="592" spans="1:65" s="14" customFormat="1" ht="10.199999999999999">
      <c r="B592" s="183"/>
      <c r="D592" s="176" t="s">
        <v>161</v>
      </c>
      <c r="E592" s="184" t="s">
        <v>1</v>
      </c>
      <c r="F592" s="185" t="s">
        <v>1234</v>
      </c>
      <c r="H592" s="186">
        <v>18.920000000000002</v>
      </c>
      <c r="I592" s="187"/>
      <c r="L592" s="183"/>
      <c r="M592" s="188"/>
      <c r="N592" s="189"/>
      <c r="O592" s="189"/>
      <c r="P592" s="189"/>
      <c r="Q592" s="189"/>
      <c r="R592" s="189"/>
      <c r="S592" s="189"/>
      <c r="T592" s="190"/>
      <c r="AT592" s="184" t="s">
        <v>161</v>
      </c>
      <c r="AU592" s="184" t="s">
        <v>88</v>
      </c>
      <c r="AV592" s="14" t="s">
        <v>88</v>
      </c>
      <c r="AW592" s="14" t="s">
        <v>34</v>
      </c>
      <c r="AX592" s="14" t="s">
        <v>78</v>
      </c>
      <c r="AY592" s="184" t="s">
        <v>153</v>
      </c>
    </row>
    <row r="593" spans="2:51" s="14" customFormat="1" ht="10.199999999999999">
      <c r="B593" s="183"/>
      <c r="D593" s="176" t="s">
        <v>161</v>
      </c>
      <c r="E593" s="184" t="s">
        <v>1</v>
      </c>
      <c r="F593" s="185" t="s">
        <v>1235</v>
      </c>
      <c r="H593" s="186">
        <v>3.46</v>
      </c>
      <c r="I593" s="187"/>
      <c r="L593" s="183"/>
      <c r="M593" s="188"/>
      <c r="N593" s="189"/>
      <c r="O593" s="189"/>
      <c r="P593" s="189"/>
      <c r="Q593" s="189"/>
      <c r="R593" s="189"/>
      <c r="S593" s="189"/>
      <c r="T593" s="190"/>
      <c r="AT593" s="184" t="s">
        <v>161</v>
      </c>
      <c r="AU593" s="184" t="s">
        <v>88</v>
      </c>
      <c r="AV593" s="14" t="s">
        <v>88</v>
      </c>
      <c r="AW593" s="14" t="s">
        <v>34</v>
      </c>
      <c r="AX593" s="14" t="s">
        <v>78</v>
      </c>
      <c r="AY593" s="184" t="s">
        <v>153</v>
      </c>
    </row>
    <row r="594" spans="2:51" s="14" customFormat="1" ht="10.199999999999999">
      <c r="B594" s="183"/>
      <c r="D594" s="176" t="s">
        <v>161</v>
      </c>
      <c r="E594" s="184" t="s">
        <v>1</v>
      </c>
      <c r="F594" s="185" t="s">
        <v>1236</v>
      </c>
      <c r="H594" s="186">
        <v>14.03</v>
      </c>
      <c r="I594" s="187"/>
      <c r="L594" s="183"/>
      <c r="M594" s="188"/>
      <c r="N594" s="189"/>
      <c r="O594" s="189"/>
      <c r="P594" s="189"/>
      <c r="Q594" s="189"/>
      <c r="R594" s="189"/>
      <c r="S594" s="189"/>
      <c r="T594" s="190"/>
      <c r="AT594" s="184" t="s">
        <v>161</v>
      </c>
      <c r="AU594" s="184" t="s">
        <v>88</v>
      </c>
      <c r="AV594" s="14" t="s">
        <v>88</v>
      </c>
      <c r="AW594" s="14" t="s">
        <v>34</v>
      </c>
      <c r="AX594" s="14" t="s">
        <v>78</v>
      </c>
      <c r="AY594" s="184" t="s">
        <v>153</v>
      </c>
    </row>
    <row r="595" spans="2:51" s="14" customFormat="1" ht="10.199999999999999">
      <c r="B595" s="183"/>
      <c r="D595" s="176" t="s">
        <v>161</v>
      </c>
      <c r="E595" s="184" t="s">
        <v>1</v>
      </c>
      <c r="F595" s="185" t="s">
        <v>1237</v>
      </c>
      <c r="H595" s="186">
        <v>12.51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161</v>
      </c>
      <c r="AU595" s="184" t="s">
        <v>88</v>
      </c>
      <c r="AV595" s="14" t="s">
        <v>88</v>
      </c>
      <c r="AW595" s="14" t="s">
        <v>34</v>
      </c>
      <c r="AX595" s="14" t="s">
        <v>78</v>
      </c>
      <c r="AY595" s="184" t="s">
        <v>153</v>
      </c>
    </row>
    <row r="596" spans="2:51" s="14" customFormat="1" ht="10.199999999999999">
      <c r="B596" s="183"/>
      <c r="D596" s="176" t="s">
        <v>161</v>
      </c>
      <c r="E596" s="184" t="s">
        <v>1</v>
      </c>
      <c r="F596" s="185" t="s">
        <v>1238</v>
      </c>
      <c r="H596" s="186">
        <v>15.03</v>
      </c>
      <c r="I596" s="187"/>
      <c r="L596" s="183"/>
      <c r="M596" s="188"/>
      <c r="N596" s="189"/>
      <c r="O596" s="189"/>
      <c r="P596" s="189"/>
      <c r="Q596" s="189"/>
      <c r="R596" s="189"/>
      <c r="S596" s="189"/>
      <c r="T596" s="190"/>
      <c r="AT596" s="184" t="s">
        <v>161</v>
      </c>
      <c r="AU596" s="184" t="s">
        <v>88</v>
      </c>
      <c r="AV596" s="14" t="s">
        <v>88</v>
      </c>
      <c r="AW596" s="14" t="s">
        <v>34</v>
      </c>
      <c r="AX596" s="14" t="s">
        <v>78</v>
      </c>
      <c r="AY596" s="184" t="s">
        <v>153</v>
      </c>
    </row>
    <row r="597" spans="2:51" s="14" customFormat="1" ht="10.199999999999999">
      <c r="B597" s="183"/>
      <c r="D597" s="176" t="s">
        <v>161</v>
      </c>
      <c r="E597" s="184" t="s">
        <v>1</v>
      </c>
      <c r="F597" s="185" t="s">
        <v>1239</v>
      </c>
      <c r="H597" s="186">
        <v>15.2</v>
      </c>
      <c r="I597" s="187"/>
      <c r="L597" s="183"/>
      <c r="M597" s="188"/>
      <c r="N597" s="189"/>
      <c r="O597" s="189"/>
      <c r="P597" s="189"/>
      <c r="Q597" s="189"/>
      <c r="R597" s="189"/>
      <c r="S597" s="189"/>
      <c r="T597" s="190"/>
      <c r="AT597" s="184" t="s">
        <v>161</v>
      </c>
      <c r="AU597" s="184" t="s">
        <v>88</v>
      </c>
      <c r="AV597" s="14" t="s">
        <v>88</v>
      </c>
      <c r="AW597" s="14" t="s">
        <v>34</v>
      </c>
      <c r="AX597" s="14" t="s">
        <v>78</v>
      </c>
      <c r="AY597" s="184" t="s">
        <v>153</v>
      </c>
    </row>
    <row r="598" spans="2:51" s="14" customFormat="1" ht="10.199999999999999">
      <c r="B598" s="183"/>
      <c r="D598" s="176" t="s">
        <v>161</v>
      </c>
      <c r="E598" s="184" t="s">
        <v>1</v>
      </c>
      <c r="F598" s="185" t="s">
        <v>1240</v>
      </c>
      <c r="H598" s="186">
        <v>16.670000000000002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161</v>
      </c>
      <c r="AU598" s="184" t="s">
        <v>88</v>
      </c>
      <c r="AV598" s="14" t="s">
        <v>88</v>
      </c>
      <c r="AW598" s="14" t="s">
        <v>34</v>
      </c>
      <c r="AX598" s="14" t="s">
        <v>78</v>
      </c>
      <c r="AY598" s="184" t="s">
        <v>153</v>
      </c>
    </row>
    <row r="599" spans="2:51" s="14" customFormat="1" ht="10.199999999999999">
      <c r="B599" s="183"/>
      <c r="D599" s="176" t="s">
        <v>161</v>
      </c>
      <c r="E599" s="184" t="s">
        <v>1</v>
      </c>
      <c r="F599" s="185" t="s">
        <v>1241</v>
      </c>
      <c r="H599" s="186">
        <v>4.84</v>
      </c>
      <c r="I599" s="187"/>
      <c r="L599" s="183"/>
      <c r="M599" s="188"/>
      <c r="N599" s="189"/>
      <c r="O599" s="189"/>
      <c r="P599" s="189"/>
      <c r="Q599" s="189"/>
      <c r="R599" s="189"/>
      <c r="S599" s="189"/>
      <c r="T599" s="190"/>
      <c r="AT599" s="184" t="s">
        <v>161</v>
      </c>
      <c r="AU599" s="184" t="s">
        <v>88</v>
      </c>
      <c r="AV599" s="14" t="s">
        <v>88</v>
      </c>
      <c r="AW599" s="14" t="s">
        <v>34</v>
      </c>
      <c r="AX599" s="14" t="s">
        <v>78</v>
      </c>
      <c r="AY599" s="184" t="s">
        <v>153</v>
      </c>
    </row>
    <row r="600" spans="2:51" s="14" customFormat="1" ht="10.199999999999999">
      <c r="B600" s="183"/>
      <c r="D600" s="176" t="s">
        <v>161</v>
      </c>
      <c r="E600" s="184" t="s">
        <v>1</v>
      </c>
      <c r="F600" s="185" t="s">
        <v>1241</v>
      </c>
      <c r="H600" s="186">
        <v>4.84</v>
      </c>
      <c r="I600" s="187"/>
      <c r="L600" s="183"/>
      <c r="M600" s="188"/>
      <c r="N600" s="189"/>
      <c r="O600" s="189"/>
      <c r="P600" s="189"/>
      <c r="Q600" s="189"/>
      <c r="R600" s="189"/>
      <c r="S600" s="189"/>
      <c r="T600" s="190"/>
      <c r="AT600" s="184" t="s">
        <v>161</v>
      </c>
      <c r="AU600" s="184" t="s">
        <v>88</v>
      </c>
      <c r="AV600" s="14" t="s">
        <v>88</v>
      </c>
      <c r="AW600" s="14" t="s">
        <v>34</v>
      </c>
      <c r="AX600" s="14" t="s">
        <v>78</v>
      </c>
      <c r="AY600" s="184" t="s">
        <v>153</v>
      </c>
    </row>
    <row r="601" spans="2:51" s="14" customFormat="1" ht="10.199999999999999">
      <c r="B601" s="183"/>
      <c r="D601" s="176" t="s">
        <v>161</v>
      </c>
      <c r="E601" s="184" t="s">
        <v>1</v>
      </c>
      <c r="F601" s="185" t="s">
        <v>1242</v>
      </c>
      <c r="H601" s="186">
        <v>10.47</v>
      </c>
      <c r="I601" s="187"/>
      <c r="L601" s="183"/>
      <c r="M601" s="188"/>
      <c r="N601" s="189"/>
      <c r="O601" s="189"/>
      <c r="P601" s="189"/>
      <c r="Q601" s="189"/>
      <c r="R601" s="189"/>
      <c r="S601" s="189"/>
      <c r="T601" s="190"/>
      <c r="AT601" s="184" t="s">
        <v>161</v>
      </c>
      <c r="AU601" s="184" t="s">
        <v>88</v>
      </c>
      <c r="AV601" s="14" t="s">
        <v>88</v>
      </c>
      <c r="AW601" s="14" t="s">
        <v>34</v>
      </c>
      <c r="AX601" s="14" t="s">
        <v>78</v>
      </c>
      <c r="AY601" s="184" t="s">
        <v>153</v>
      </c>
    </row>
    <row r="602" spans="2:51" s="16" customFormat="1" ht="10.199999999999999">
      <c r="B602" s="202"/>
      <c r="D602" s="176" t="s">
        <v>161</v>
      </c>
      <c r="E602" s="203" t="s">
        <v>1</v>
      </c>
      <c r="F602" s="204" t="s">
        <v>321</v>
      </c>
      <c r="H602" s="205">
        <v>136.66</v>
      </c>
      <c r="I602" s="206"/>
      <c r="L602" s="202"/>
      <c r="M602" s="207"/>
      <c r="N602" s="208"/>
      <c r="O602" s="208"/>
      <c r="P602" s="208"/>
      <c r="Q602" s="208"/>
      <c r="R602" s="208"/>
      <c r="S602" s="208"/>
      <c r="T602" s="209"/>
      <c r="AT602" s="203" t="s">
        <v>161</v>
      </c>
      <c r="AU602" s="203" t="s">
        <v>88</v>
      </c>
      <c r="AV602" s="16" t="s">
        <v>169</v>
      </c>
      <c r="AW602" s="16" t="s">
        <v>34</v>
      </c>
      <c r="AX602" s="16" t="s">
        <v>78</v>
      </c>
      <c r="AY602" s="203" t="s">
        <v>153</v>
      </c>
    </row>
    <row r="603" spans="2:51" s="13" customFormat="1" ht="10.199999999999999">
      <c r="B603" s="175"/>
      <c r="D603" s="176" t="s">
        <v>161</v>
      </c>
      <c r="E603" s="177" t="s">
        <v>1</v>
      </c>
      <c r="F603" s="178" t="s">
        <v>968</v>
      </c>
      <c r="H603" s="177" t="s">
        <v>1</v>
      </c>
      <c r="I603" s="179"/>
      <c r="L603" s="175"/>
      <c r="M603" s="180"/>
      <c r="N603" s="181"/>
      <c r="O603" s="181"/>
      <c r="P603" s="181"/>
      <c r="Q603" s="181"/>
      <c r="R603" s="181"/>
      <c r="S603" s="181"/>
      <c r="T603" s="182"/>
      <c r="AT603" s="177" t="s">
        <v>161</v>
      </c>
      <c r="AU603" s="177" t="s">
        <v>88</v>
      </c>
      <c r="AV603" s="13" t="s">
        <v>86</v>
      </c>
      <c r="AW603" s="13" t="s">
        <v>34</v>
      </c>
      <c r="AX603" s="13" t="s">
        <v>78</v>
      </c>
      <c r="AY603" s="177" t="s">
        <v>153</v>
      </c>
    </row>
    <row r="604" spans="2:51" s="14" customFormat="1" ht="10.199999999999999">
      <c r="B604" s="183"/>
      <c r="D604" s="176" t="s">
        <v>161</v>
      </c>
      <c r="E604" s="184" t="s">
        <v>1</v>
      </c>
      <c r="F604" s="185" t="s">
        <v>1243</v>
      </c>
      <c r="H604" s="186">
        <v>17.8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161</v>
      </c>
      <c r="AU604" s="184" t="s">
        <v>88</v>
      </c>
      <c r="AV604" s="14" t="s">
        <v>88</v>
      </c>
      <c r="AW604" s="14" t="s">
        <v>34</v>
      </c>
      <c r="AX604" s="14" t="s">
        <v>78</v>
      </c>
      <c r="AY604" s="184" t="s">
        <v>153</v>
      </c>
    </row>
    <row r="605" spans="2:51" s="14" customFormat="1" ht="10.199999999999999">
      <c r="B605" s="183"/>
      <c r="D605" s="176" t="s">
        <v>161</v>
      </c>
      <c r="E605" s="184" t="s">
        <v>1</v>
      </c>
      <c r="F605" s="185" t="s">
        <v>1244</v>
      </c>
      <c r="H605" s="186">
        <v>9.51</v>
      </c>
      <c r="I605" s="187"/>
      <c r="L605" s="183"/>
      <c r="M605" s="188"/>
      <c r="N605" s="189"/>
      <c r="O605" s="189"/>
      <c r="P605" s="189"/>
      <c r="Q605" s="189"/>
      <c r="R605" s="189"/>
      <c r="S605" s="189"/>
      <c r="T605" s="190"/>
      <c r="AT605" s="184" t="s">
        <v>161</v>
      </c>
      <c r="AU605" s="184" t="s">
        <v>88</v>
      </c>
      <c r="AV605" s="14" t="s">
        <v>88</v>
      </c>
      <c r="AW605" s="14" t="s">
        <v>34</v>
      </c>
      <c r="AX605" s="14" t="s">
        <v>78</v>
      </c>
      <c r="AY605" s="184" t="s">
        <v>153</v>
      </c>
    </row>
    <row r="606" spans="2:51" s="14" customFormat="1" ht="10.199999999999999">
      <c r="B606" s="183"/>
      <c r="D606" s="176" t="s">
        <v>161</v>
      </c>
      <c r="E606" s="184" t="s">
        <v>1</v>
      </c>
      <c r="F606" s="185" t="s">
        <v>1245</v>
      </c>
      <c r="H606" s="186">
        <v>15.19</v>
      </c>
      <c r="I606" s="187"/>
      <c r="L606" s="183"/>
      <c r="M606" s="188"/>
      <c r="N606" s="189"/>
      <c r="O606" s="189"/>
      <c r="P606" s="189"/>
      <c r="Q606" s="189"/>
      <c r="R606" s="189"/>
      <c r="S606" s="189"/>
      <c r="T606" s="190"/>
      <c r="AT606" s="184" t="s">
        <v>161</v>
      </c>
      <c r="AU606" s="184" t="s">
        <v>88</v>
      </c>
      <c r="AV606" s="14" t="s">
        <v>88</v>
      </c>
      <c r="AW606" s="14" t="s">
        <v>34</v>
      </c>
      <c r="AX606" s="14" t="s">
        <v>78</v>
      </c>
      <c r="AY606" s="184" t="s">
        <v>153</v>
      </c>
    </row>
    <row r="607" spans="2:51" s="14" customFormat="1" ht="10.199999999999999">
      <c r="B607" s="183"/>
      <c r="D607" s="176" t="s">
        <v>161</v>
      </c>
      <c r="E607" s="184" t="s">
        <v>1</v>
      </c>
      <c r="F607" s="185" t="s">
        <v>1246</v>
      </c>
      <c r="H607" s="186">
        <v>18</v>
      </c>
      <c r="I607" s="187"/>
      <c r="L607" s="183"/>
      <c r="M607" s="188"/>
      <c r="N607" s="189"/>
      <c r="O607" s="189"/>
      <c r="P607" s="189"/>
      <c r="Q607" s="189"/>
      <c r="R607" s="189"/>
      <c r="S607" s="189"/>
      <c r="T607" s="190"/>
      <c r="AT607" s="184" t="s">
        <v>161</v>
      </c>
      <c r="AU607" s="184" t="s">
        <v>88</v>
      </c>
      <c r="AV607" s="14" t="s">
        <v>88</v>
      </c>
      <c r="AW607" s="14" t="s">
        <v>34</v>
      </c>
      <c r="AX607" s="14" t="s">
        <v>78</v>
      </c>
      <c r="AY607" s="184" t="s">
        <v>153</v>
      </c>
    </row>
    <row r="608" spans="2:51" s="14" customFormat="1" ht="10.199999999999999">
      <c r="B608" s="183"/>
      <c r="D608" s="176" t="s">
        <v>161</v>
      </c>
      <c r="E608" s="184" t="s">
        <v>1</v>
      </c>
      <c r="F608" s="185" t="s">
        <v>1247</v>
      </c>
      <c r="H608" s="186">
        <v>3.62</v>
      </c>
      <c r="I608" s="187"/>
      <c r="L608" s="183"/>
      <c r="M608" s="188"/>
      <c r="N608" s="189"/>
      <c r="O608" s="189"/>
      <c r="P608" s="189"/>
      <c r="Q608" s="189"/>
      <c r="R608" s="189"/>
      <c r="S608" s="189"/>
      <c r="T608" s="190"/>
      <c r="AT608" s="184" t="s">
        <v>161</v>
      </c>
      <c r="AU608" s="184" t="s">
        <v>88</v>
      </c>
      <c r="AV608" s="14" t="s">
        <v>88</v>
      </c>
      <c r="AW608" s="14" t="s">
        <v>34</v>
      </c>
      <c r="AX608" s="14" t="s">
        <v>78</v>
      </c>
      <c r="AY608" s="184" t="s">
        <v>153</v>
      </c>
    </row>
    <row r="609" spans="2:51" s="14" customFormat="1" ht="10.199999999999999">
      <c r="B609" s="183"/>
      <c r="D609" s="176" t="s">
        <v>161</v>
      </c>
      <c r="E609" s="184" t="s">
        <v>1</v>
      </c>
      <c r="F609" s="185" t="s">
        <v>1248</v>
      </c>
      <c r="H609" s="186">
        <v>69.319999999999993</v>
      </c>
      <c r="I609" s="187"/>
      <c r="L609" s="183"/>
      <c r="M609" s="188"/>
      <c r="N609" s="189"/>
      <c r="O609" s="189"/>
      <c r="P609" s="189"/>
      <c r="Q609" s="189"/>
      <c r="R609" s="189"/>
      <c r="S609" s="189"/>
      <c r="T609" s="190"/>
      <c r="AT609" s="184" t="s">
        <v>161</v>
      </c>
      <c r="AU609" s="184" t="s">
        <v>88</v>
      </c>
      <c r="AV609" s="14" t="s">
        <v>88</v>
      </c>
      <c r="AW609" s="14" t="s">
        <v>34</v>
      </c>
      <c r="AX609" s="14" t="s">
        <v>78</v>
      </c>
      <c r="AY609" s="184" t="s">
        <v>153</v>
      </c>
    </row>
    <row r="610" spans="2:51" s="16" customFormat="1" ht="10.199999999999999">
      <c r="B610" s="202"/>
      <c r="D610" s="176" t="s">
        <v>161</v>
      </c>
      <c r="E610" s="203" t="s">
        <v>1</v>
      </c>
      <c r="F610" s="204" t="s">
        <v>321</v>
      </c>
      <c r="H610" s="205">
        <v>133.44</v>
      </c>
      <c r="I610" s="206"/>
      <c r="L610" s="202"/>
      <c r="M610" s="207"/>
      <c r="N610" s="208"/>
      <c r="O610" s="208"/>
      <c r="P610" s="208"/>
      <c r="Q610" s="208"/>
      <c r="R610" s="208"/>
      <c r="S610" s="208"/>
      <c r="T610" s="209"/>
      <c r="AT610" s="203" t="s">
        <v>161</v>
      </c>
      <c r="AU610" s="203" t="s">
        <v>88</v>
      </c>
      <c r="AV610" s="16" t="s">
        <v>169</v>
      </c>
      <c r="AW610" s="16" t="s">
        <v>34</v>
      </c>
      <c r="AX610" s="16" t="s">
        <v>78</v>
      </c>
      <c r="AY610" s="203" t="s">
        <v>153</v>
      </c>
    </row>
    <row r="611" spans="2:51" s="13" customFormat="1" ht="10.199999999999999">
      <c r="B611" s="175"/>
      <c r="D611" s="176" t="s">
        <v>161</v>
      </c>
      <c r="E611" s="177" t="s">
        <v>1</v>
      </c>
      <c r="F611" s="178" t="s">
        <v>1135</v>
      </c>
      <c r="H611" s="177" t="s">
        <v>1</v>
      </c>
      <c r="I611" s="179"/>
      <c r="L611" s="175"/>
      <c r="M611" s="180"/>
      <c r="N611" s="181"/>
      <c r="O611" s="181"/>
      <c r="P611" s="181"/>
      <c r="Q611" s="181"/>
      <c r="R611" s="181"/>
      <c r="S611" s="181"/>
      <c r="T611" s="182"/>
      <c r="AT611" s="177" t="s">
        <v>161</v>
      </c>
      <c r="AU611" s="177" t="s">
        <v>88</v>
      </c>
      <c r="AV611" s="13" t="s">
        <v>86</v>
      </c>
      <c r="AW611" s="13" t="s">
        <v>34</v>
      </c>
      <c r="AX611" s="13" t="s">
        <v>78</v>
      </c>
      <c r="AY611" s="177" t="s">
        <v>153</v>
      </c>
    </row>
    <row r="612" spans="2:51" s="14" customFormat="1" ht="10.199999999999999">
      <c r="B612" s="183"/>
      <c r="D612" s="176" t="s">
        <v>161</v>
      </c>
      <c r="E612" s="184" t="s">
        <v>1</v>
      </c>
      <c r="F612" s="185" t="s">
        <v>1249</v>
      </c>
      <c r="H612" s="186">
        <v>17.45</v>
      </c>
      <c r="I612" s="187"/>
      <c r="L612" s="183"/>
      <c r="M612" s="188"/>
      <c r="N612" s="189"/>
      <c r="O612" s="189"/>
      <c r="P612" s="189"/>
      <c r="Q612" s="189"/>
      <c r="R612" s="189"/>
      <c r="S612" s="189"/>
      <c r="T612" s="190"/>
      <c r="AT612" s="184" t="s">
        <v>161</v>
      </c>
      <c r="AU612" s="184" t="s">
        <v>88</v>
      </c>
      <c r="AV612" s="14" t="s">
        <v>88</v>
      </c>
      <c r="AW612" s="14" t="s">
        <v>34</v>
      </c>
      <c r="AX612" s="14" t="s">
        <v>78</v>
      </c>
      <c r="AY612" s="184" t="s">
        <v>153</v>
      </c>
    </row>
    <row r="613" spans="2:51" s="14" customFormat="1" ht="10.199999999999999">
      <c r="B613" s="183"/>
      <c r="D613" s="176" t="s">
        <v>161</v>
      </c>
      <c r="E613" s="184" t="s">
        <v>1</v>
      </c>
      <c r="F613" s="185" t="s">
        <v>1250</v>
      </c>
      <c r="H613" s="186">
        <v>5.69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161</v>
      </c>
      <c r="AU613" s="184" t="s">
        <v>88</v>
      </c>
      <c r="AV613" s="14" t="s">
        <v>88</v>
      </c>
      <c r="AW613" s="14" t="s">
        <v>34</v>
      </c>
      <c r="AX613" s="14" t="s">
        <v>78</v>
      </c>
      <c r="AY613" s="184" t="s">
        <v>153</v>
      </c>
    </row>
    <row r="614" spans="2:51" s="14" customFormat="1" ht="10.199999999999999">
      <c r="B614" s="183"/>
      <c r="D614" s="176" t="s">
        <v>161</v>
      </c>
      <c r="E614" s="184" t="s">
        <v>1</v>
      </c>
      <c r="F614" s="185" t="s">
        <v>1251</v>
      </c>
      <c r="H614" s="186">
        <v>22.3</v>
      </c>
      <c r="I614" s="187"/>
      <c r="L614" s="183"/>
      <c r="M614" s="188"/>
      <c r="N614" s="189"/>
      <c r="O614" s="189"/>
      <c r="P614" s="189"/>
      <c r="Q614" s="189"/>
      <c r="R614" s="189"/>
      <c r="S614" s="189"/>
      <c r="T614" s="190"/>
      <c r="AT614" s="184" t="s">
        <v>161</v>
      </c>
      <c r="AU614" s="184" t="s">
        <v>88</v>
      </c>
      <c r="AV614" s="14" t="s">
        <v>88</v>
      </c>
      <c r="AW614" s="14" t="s">
        <v>34</v>
      </c>
      <c r="AX614" s="14" t="s">
        <v>78</v>
      </c>
      <c r="AY614" s="184" t="s">
        <v>153</v>
      </c>
    </row>
    <row r="615" spans="2:51" s="14" customFormat="1" ht="10.199999999999999">
      <c r="B615" s="183"/>
      <c r="D615" s="176" t="s">
        <v>161</v>
      </c>
      <c r="E615" s="184" t="s">
        <v>1</v>
      </c>
      <c r="F615" s="185" t="s">
        <v>1252</v>
      </c>
      <c r="H615" s="186">
        <v>5</v>
      </c>
      <c r="I615" s="187"/>
      <c r="L615" s="183"/>
      <c r="M615" s="188"/>
      <c r="N615" s="189"/>
      <c r="O615" s="189"/>
      <c r="P615" s="189"/>
      <c r="Q615" s="189"/>
      <c r="R615" s="189"/>
      <c r="S615" s="189"/>
      <c r="T615" s="190"/>
      <c r="AT615" s="184" t="s">
        <v>161</v>
      </c>
      <c r="AU615" s="184" t="s">
        <v>88</v>
      </c>
      <c r="AV615" s="14" t="s">
        <v>88</v>
      </c>
      <c r="AW615" s="14" t="s">
        <v>34</v>
      </c>
      <c r="AX615" s="14" t="s">
        <v>78</v>
      </c>
      <c r="AY615" s="184" t="s">
        <v>153</v>
      </c>
    </row>
    <row r="616" spans="2:51" s="14" customFormat="1" ht="10.199999999999999">
      <c r="B616" s="183"/>
      <c r="D616" s="176" t="s">
        <v>161</v>
      </c>
      <c r="E616" s="184" t="s">
        <v>1</v>
      </c>
      <c r="F616" s="185" t="s">
        <v>1253</v>
      </c>
      <c r="H616" s="186">
        <v>20.260000000000002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161</v>
      </c>
      <c r="AU616" s="184" t="s">
        <v>88</v>
      </c>
      <c r="AV616" s="14" t="s">
        <v>88</v>
      </c>
      <c r="AW616" s="14" t="s">
        <v>34</v>
      </c>
      <c r="AX616" s="14" t="s">
        <v>78</v>
      </c>
      <c r="AY616" s="184" t="s">
        <v>153</v>
      </c>
    </row>
    <row r="617" spans="2:51" s="14" customFormat="1" ht="10.199999999999999">
      <c r="B617" s="183"/>
      <c r="D617" s="176" t="s">
        <v>161</v>
      </c>
      <c r="E617" s="184" t="s">
        <v>1</v>
      </c>
      <c r="F617" s="185" t="s">
        <v>1254</v>
      </c>
      <c r="H617" s="186">
        <v>14.18</v>
      </c>
      <c r="I617" s="187"/>
      <c r="L617" s="183"/>
      <c r="M617" s="188"/>
      <c r="N617" s="189"/>
      <c r="O617" s="189"/>
      <c r="P617" s="189"/>
      <c r="Q617" s="189"/>
      <c r="R617" s="189"/>
      <c r="S617" s="189"/>
      <c r="T617" s="190"/>
      <c r="AT617" s="184" t="s">
        <v>161</v>
      </c>
      <c r="AU617" s="184" t="s">
        <v>88</v>
      </c>
      <c r="AV617" s="14" t="s">
        <v>88</v>
      </c>
      <c r="AW617" s="14" t="s">
        <v>34</v>
      </c>
      <c r="AX617" s="14" t="s">
        <v>78</v>
      </c>
      <c r="AY617" s="184" t="s">
        <v>153</v>
      </c>
    </row>
    <row r="618" spans="2:51" s="14" customFormat="1" ht="10.199999999999999">
      <c r="B618" s="183"/>
      <c r="D618" s="176" t="s">
        <v>161</v>
      </c>
      <c r="E618" s="184" t="s">
        <v>1</v>
      </c>
      <c r="F618" s="185" t="s">
        <v>1255</v>
      </c>
      <c r="H618" s="186">
        <v>18.079999999999998</v>
      </c>
      <c r="I618" s="187"/>
      <c r="L618" s="183"/>
      <c r="M618" s="188"/>
      <c r="N618" s="189"/>
      <c r="O618" s="189"/>
      <c r="P618" s="189"/>
      <c r="Q618" s="189"/>
      <c r="R618" s="189"/>
      <c r="S618" s="189"/>
      <c r="T618" s="190"/>
      <c r="AT618" s="184" t="s">
        <v>161</v>
      </c>
      <c r="AU618" s="184" t="s">
        <v>88</v>
      </c>
      <c r="AV618" s="14" t="s">
        <v>88</v>
      </c>
      <c r="AW618" s="14" t="s">
        <v>34</v>
      </c>
      <c r="AX618" s="14" t="s">
        <v>78</v>
      </c>
      <c r="AY618" s="184" t="s">
        <v>153</v>
      </c>
    </row>
    <row r="619" spans="2:51" s="14" customFormat="1" ht="10.199999999999999">
      <c r="B619" s="183"/>
      <c r="D619" s="176" t="s">
        <v>161</v>
      </c>
      <c r="E619" s="184" t="s">
        <v>1</v>
      </c>
      <c r="F619" s="185" t="s">
        <v>1256</v>
      </c>
      <c r="H619" s="186">
        <v>18.25</v>
      </c>
      <c r="I619" s="187"/>
      <c r="L619" s="183"/>
      <c r="M619" s="188"/>
      <c r="N619" s="189"/>
      <c r="O619" s="189"/>
      <c r="P619" s="189"/>
      <c r="Q619" s="189"/>
      <c r="R619" s="189"/>
      <c r="S619" s="189"/>
      <c r="T619" s="190"/>
      <c r="AT619" s="184" t="s">
        <v>161</v>
      </c>
      <c r="AU619" s="184" t="s">
        <v>88</v>
      </c>
      <c r="AV619" s="14" t="s">
        <v>88</v>
      </c>
      <c r="AW619" s="14" t="s">
        <v>34</v>
      </c>
      <c r="AX619" s="14" t="s">
        <v>78</v>
      </c>
      <c r="AY619" s="184" t="s">
        <v>153</v>
      </c>
    </row>
    <row r="620" spans="2:51" s="14" customFormat="1" ht="10.199999999999999">
      <c r="B620" s="183"/>
      <c r="D620" s="176" t="s">
        <v>161</v>
      </c>
      <c r="E620" s="184" t="s">
        <v>1</v>
      </c>
      <c r="F620" s="185" t="s">
        <v>1257</v>
      </c>
      <c r="H620" s="186">
        <v>14</v>
      </c>
      <c r="I620" s="187"/>
      <c r="L620" s="183"/>
      <c r="M620" s="188"/>
      <c r="N620" s="189"/>
      <c r="O620" s="189"/>
      <c r="P620" s="189"/>
      <c r="Q620" s="189"/>
      <c r="R620" s="189"/>
      <c r="S620" s="189"/>
      <c r="T620" s="190"/>
      <c r="AT620" s="184" t="s">
        <v>161</v>
      </c>
      <c r="AU620" s="184" t="s">
        <v>88</v>
      </c>
      <c r="AV620" s="14" t="s">
        <v>88</v>
      </c>
      <c r="AW620" s="14" t="s">
        <v>34</v>
      </c>
      <c r="AX620" s="14" t="s">
        <v>78</v>
      </c>
      <c r="AY620" s="184" t="s">
        <v>153</v>
      </c>
    </row>
    <row r="621" spans="2:51" s="14" customFormat="1" ht="10.199999999999999">
      <c r="B621" s="183"/>
      <c r="D621" s="176" t="s">
        <v>161</v>
      </c>
      <c r="E621" s="184" t="s">
        <v>1</v>
      </c>
      <c r="F621" s="185" t="s">
        <v>1258</v>
      </c>
      <c r="H621" s="186">
        <v>4.07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161</v>
      </c>
      <c r="AU621" s="184" t="s">
        <v>88</v>
      </c>
      <c r="AV621" s="14" t="s">
        <v>88</v>
      </c>
      <c r="AW621" s="14" t="s">
        <v>34</v>
      </c>
      <c r="AX621" s="14" t="s">
        <v>78</v>
      </c>
      <c r="AY621" s="184" t="s">
        <v>153</v>
      </c>
    </row>
    <row r="622" spans="2:51" s="14" customFormat="1" ht="10.199999999999999">
      <c r="B622" s="183"/>
      <c r="D622" s="176" t="s">
        <v>161</v>
      </c>
      <c r="E622" s="184" t="s">
        <v>1</v>
      </c>
      <c r="F622" s="185" t="s">
        <v>1259</v>
      </c>
      <c r="H622" s="186">
        <v>3.68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161</v>
      </c>
      <c r="AU622" s="184" t="s">
        <v>88</v>
      </c>
      <c r="AV622" s="14" t="s">
        <v>88</v>
      </c>
      <c r="AW622" s="14" t="s">
        <v>34</v>
      </c>
      <c r="AX622" s="14" t="s">
        <v>78</v>
      </c>
      <c r="AY622" s="184" t="s">
        <v>153</v>
      </c>
    </row>
    <row r="623" spans="2:51" s="14" customFormat="1" ht="10.199999999999999">
      <c r="B623" s="183"/>
      <c r="D623" s="176" t="s">
        <v>161</v>
      </c>
      <c r="E623" s="184" t="s">
        <v>1</v>
      </c>
      <c r="F623" s="185" t="s">
        <v>1259</v>
      </c>
      <c r="H623" s="186">
        <v>3.68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161</v>
      </c>
      <c r="AU623" s="184" t="s">
        <v>88</v>
      </c>
      <c r="AV623" s="14" t="s">
        <v>88</v>
      </c>
      <c r="AW623" s="14" t="s">
        <v>34</v>
      </c>
      <c r="AX623" s="14" t="s">
        <v>78</v>
      </c>
      <c r="AY623" s="184" t="s">
        <v>153</v>
      </c>
    </row>
    <row r="624" spans="2:51" s="14" customFormat="1" ht="10.199999999999999">
      <c r="B624" s="183"/>
      <c r="D624" s="176" t="s">
        <v>161</v>
      </c>
      <c r="E624" s="184" t="s">
        <v>1</v>
      </c>
      <c r="F624" s="185" t="s">
        <v>1260</v>
      </c>
      <c r="H624" s="186">
        <v>7.64</v>
      </c>
      <c r="I624" s="187"/>
      <c r="L624" s="183"/>
      <c r="M624" s="188"/>
      <c r="N624" s="189"/>
      <c r="O624" s="189"/>
      <c r="P624" s="189"/>
      <c r="Q624" s="189"/>
      <c r="R624" s="189"/>
      <c r="S624" s="189"/>
      <c r="T624" s="190"/>
      <c r="AT624" s="184" t="s">
        <v>161</v>
      </c>
      <c r="AU624" s="184" t="s">
        <v>88</v>
      </c>
      <c r="AV624" s="14" t="s">
        <v>88</v>
      </c>
      <c r="AW624" s="14" t="s">
        <v>34</v>
      </c>
      <c r="AX624" s="14" t="s">
        <v>78</v>
      </c>
      <c r="AY624" s="184" t="s">
        <v>153</v>
      </c>
    </row>
    <row r="625" spans="2:51" s="14" customFormat="1" ht="10.199999999999999">
      <c r="B625" s="183"/>
      <c r="D625" s="176" t="s">
        <v>161</v>
      </c>
      <c r="E625" s="184" t="s">
        <v>1</v>
      </c>
      <c r="F625" s="185" t="s">
        <v>1261</v>
      </c>
      <c r="H625" s="186">
        <v>21</v>
      </c>
      <c r="I625" s="187"/>
      <c r="L625" s="183"/>
      <c r="M625" s="188"/>
      <c r="N625" s="189"/>
      <c r="O625" s="189"/>
      <c r="P625" s="189"/>
      <c r="Q625" s="189"/>
      <c r="R625" s="189"/>
      <c r="S625" s="189"/>
      <c r="T625" s="190"/>
      <c r="AT625" s="184" t="s">
        <v>161</v>
      </c>
      <c r="AU625" s="184" t="s">
        <v>88</v>
      </c>
      <c r="AV625" s="14" t="s">
        <v>88</v>
      </c>
      <c r="AW625" s="14" t="s">
        <v>34</v>
      </c>
      <c r="AX625" s="14" t="s">
        <v>78</v>
      </c>
      <c r="AY625" s="184" t="s">
        <v>153</v>
      </c>
    </row>
    <row r="626" spans="2:51" s="14" customFormat="1" ht="10.199999999999999">
      <c r="B626" s="183"/>
      <c r="D626" s="176" t="s">
        <v>161</v>
      </c>
      <c r="E626" s="184" t="s">
        <v>1</v>
      </c>
      <c r="F626" s="185" t="s">
        <v>1262</v>
      </c>
      <c r="H626" s="186">
        <v>5.32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161</v>
      </c>
      <c r="AU626" s="184" t="s">
        <v>88</v>
      </c>
      <c r="AV626" s="14" t="s">
        <v>88</v>
      </c>
      <c r="AW626" s="14" t="s">
        <v>34</v>
      </c>
      <c r="AX626" s="14" t="s">
        <v>78</v>
      </c>
      <c r="AY626" s="184" t="s">
        <v>153</v>
      </c>
    </row>
    <row r="627" spans="2:51" s="14" customFormat="1" ht="10.199999999999999">
      <c r="B627" s="183"/>
      <c r="D627" s="176" t="s">
        <v>161</v>
      </c>
      <c r="E627" s="184" t="s">
        <v>1</v>
      </c>
      <c r="F627" s="185" t="s">
        <v>1263</v>
      </c>
      <c r="H627" s="186">
        <v>3.6</v>
      </c>
      <c r="I627" s="187"/>
      <c r="L627" s="183"/>
      <c r="M627" s="188"/>
      <c r="N627" s="189"/>
      <c r="O627" s="189"/>
      <c r="P627" s="189"/>
      <c r="Q627" s="189"/>
      <c r="R627" s="189"/>
      <c r="S627" s="189"/>
      <c r="T627" s="190"/>
      <c r="AT627" s="184" t="s">
        <v>161</v>
      </c>
      <c r="AU627" s="184" t="s">
        <v>88</v>
      </c>
      <c r="AV627" s="14" t="s">
        <v>88</v>
      </c>
      <c r="AW627" s="14" t="s">
        <v>34</v>
      </c>
      <c r="AX627" s="14" t="s">
        <v>78</v>
      </c>
      <c r="AY627" s="184" t="s">
        <v>153</v>
      </c>
    </row>
    <row r="628" spans="2:51" s="14" customFormat="1" ht="10.199999999999999">
      <c r="B628" s="183"/>
      <c r="D628" s="176" t="s">
        <v>161</v>
      </c>
      <c r="E628" s="184" t="s">
        <v>1</v>
      </c>
      <c r="F628" s="185" t="s">
        <v>1264</v>
      </c>
      <c r="H628" s="186">
        <v>4.88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161</v>
      </c>
      <c r="AU628" s="184" t="s">
        <v>88</v>
      </c>
      <c r="AV628" s="14" t="s">
        <v>88</v>
      </c>
      <c r="AW628" s="14" t="s">
        <v>34</v>
      </c>
      <c r="AX628" s="14" t="s">
        <v>78</v>
      </c>
      <c r="AY628" s="184" t="s">
        <v>153</v>
      </c>
    </row>
    <row r="629" spans="2:51" s="14" customFormat="1" ht="10.199999999999999">
      <c r="B629" s="183"/>
      <c r="D629" s="176" t="s">
        <v>161</v>
      </c>
      <c r="E629" s="184" t="s">
        <v>1</v>
      </c>
      <c r="F629" s="185" t="s">
        <v>1265</v>
      </c>
      <c r="H629" s="186">
        <v>12.45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161</v>
      </c>
      <c r="AU629" s="184" t="s">
        <v>88</v>
      </c>
      <c r="AV629" s="14" t="s">
        <v>88</v>
      </c>
      <c r="AW629" s="14" t="s">
        <v>34</v>
      </c>
      <c r="AX629" s="14" t="s">
        <v>78</v>
      </c>
      <c r="AY629" s="184" t="s">
        <v>153</v>
      </c>
    </row>
    <row r="630" spans="2:51" s="14" customFormat="1" ht="10.199999999999999">
      <c r="B630" s="183"/>
      <c r="D630" s="176" t="s">
        <v>161</v>
      </c>
      <c r="E630" s="184" t="s">
        <v>1</v>
      </c>
      <c r="F630" s="185" t="s">
        <v>1266</v>
      </c>
      <c r="H630" s="186">
        <v>3.28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161</v>
      </c>
      <c r="AU630" s="184" t="s">
        <v>88</v>
      </c>
      <c r="AV630" s="14" t="s">
        <v>88</v>
      </c>
      <c r="AW630" s="14" t="s">
        <v>34</v>
      </c>
      <c r="AX630" s="14" t="s">
        <v>78</v>
      </c>
      <c r="AY630" s="184" t="s">
        <v>153</v>
      </c>
    </row>
    <row r="631" spans="2:51" s="14" customFormat="1" ht="10.199999999999999">
      <c r="B631" s="183"/>
      <c r="D631" s="176" t="s">
        <v>161</v>
      </c>
      <c r="E631" s="184" t="s">
        <v>1</v>
      </c>
      <c r="F631" s="185" t="s">
        <v>1267</v>
      </c>
      <c r="H631" s="186">
        <v>14.25</v>
      </c>
      <c r="I631" s="187"/>
      <c r="L631" s="183"/>
      <c r="M631" s="188"/>
      <c r="N631" s="189"/>
      <c r="O631" s="189"/>
      <c r="P631" s="189"/>
      <c r="Q631" s="189"/>
      <c r="R631" s="189"/>
      <c r="S631" s="189"/>
      <c r="T631" s="190"/>
      <c r="AT631" s="184" t="s">
        <v>161</v>
      </c>
      <c r="AU631" s="184" t="s">
        <v>88</v>
      </c>
      <c r="AV631" s="14" t="s">
        <v>88</v>
      </c>
      <c r="AW631" s="14" t="s">
        <v>34</v>
      </c>
      <c r="AX631" s="14" t="s">
        <v>78</v>
      </c>
      <c r="AY631" s="184" t="s">
        <v>153</v>
      </c>
    </row>
    <row r="632" spans="2:51" s="14" customFormat="1" ht="10.199999999999999">
      <c r="B632" s="183"/>
      <c r="D632" s="176" t="s">
        <v>161</v>
      </c>
      <c r="E632" s="184" t="s">
        <v>1</v>
      </c>
      <c r="F632" s="185" t="s">
        <v>1268</v>
      </c>
      <c r="H632" s="186">
        <v>3.11</v>
      </c>
      <c r="I632" s="187"/>
      <c r="L632" s="183"/>
      <c r="M632" s="188"/>
      <c r="N632" s="189"/>
      <c r="O632" s="189"/>
      <c r="P632" s="189"/>
      <c r="Q632" s="189"/>
      <c r="R632" s="189"/>
      <c r="S632" s="189"/>
      <c r="T632" s="190"/>
      <c r="AT632" s="184" t="s">
        <v>161</v>
      </c>
      <c r="AU632" s="184" t="s">
        <v>88</v>
      </c>
      <c r="AV632" s="14" t="s">
        <v>88</v>
      </c>
      <c r="AW632" s="14" t="s">
        <v>34</v>
      </c>
      <c r="AX632" s="14" t="s">
        <v>78</v>
      </c>
      <c r="AY632" s="184" t="s">
        <v>153</v>
      </c>
    </row>
    <row r="633" spans="2:51" s="14" customFormat="1" ht="10.199999999999999">
      <c r="B633" s="183"/>
      <c r="D633" s="176" t="s">
        <v>161</v>
      </c>
      <c r="E633" s="184" t="s">
        <v>1</v>
      </c>
      <c r="F633" s="185" t="s">
        <v>1269</v>
      </c>
      <c r="H633" s="186">
        <v>3.07</v>
      </c>
      <c r="I633" s="187"/>
      <c r="L633" s="183"/>
      <c r="M633" s="188"/>
      <c r="N633" s="189"/>
      <c r="O633" s="189"/>
      <c r="P633" s="189"/>
      <c r="Q633" s="189"/>
      <c r="R633" s="189"/>
      <c r="S633" s="189"/>
      <c r="T633" s="190"/>
      <c r="AT633" s="184" t="s">
        <v>161</v>
      </c>
      <c r="AU633" s="184" t="s">
        <v>88</v>
      </c>
      <c r="AV633" s="14" t="s">
        <v>88</v>
      </c>
      <c r="AW633" s="14" t="s">
        <v>34</v>
      </c>
      <c r="AX633" s="14" t="s">
        <v>78</v>
      </c>
      <c r="AY633" s="184" t="s">
        <v>153</v>
      </c>
    </row>
    <row r="634" spans="2:51" s="14" customFormat="1" ht="10.199999999999999">
      <c r="B634" s="183"/>
      <c r="D634" s="176" t="s">
        <v>161</v>
      </c>
      <c r="E634" s="184" t="s">
        <v>1</v>
      </c>
      <c r="F634" s="185" t="s">
        <v>1270</v>
      </c>
      <c r="H634" s="186">
        <v>10.039999999999999</v>
      </c>
      <c r="I634" s="187"/>
      <c r="L634" s="183"/>
      <c r="M634" s="188"/>
      <c r="N634" s="189"/>
      <c r="O634" s="189"/>
      <c r="P634" s="189"/>
      <c r="Q634" s="189"/>
      <c r="R634" s="189"/>
      <c r="S634" s="189"/>
      <c r="T634" s="190"/>
      <c r="AT634" s="184" t="s">
        <v>161</v>
      </c>
      <c r="AU634" s="184" t="s">
        <v>88</v>
      </c>
      <c r="AV634" s="14" t="s">
        <v>88</v>
      </c>
      <c r="AW634" s="14" t="s">
        <v>34</v>
      </c>
      <c r="AX634" s="14" t="s">
        <v>78</v>
      </c>
      <c r="AY634" s="184" t="s">
        <v>153</v>
      </c>
    </row>
    <row r="635" spans="2:51" s="14" customFormat="1" ht="10.199999999999999">
      <c r="B635" s="183"/>
      <c r="D635" s="176" t="s">
        <v>161</v>
      </c>
      <c r="E635" s="184" t="s">
        <v>1</v>
      </c>
      <c r="F635" s="185" t="s">
        <v>1271</v>
      </c>
      <c r="H635" s="186">
        <v>3.17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161</v>
      </c>
      <c r="AU635" s="184" t="s">
        <v>88</v>
      </c>
      <c r="AV635" s="14" t="s">
        <v>88</v>
      </c>
      <c r="AW635" s="14" t="s">
        <v>34</v>
      </c>
      <c r="AX635" s="14" t="s">
        <v>78</v>
      </c>
      <c r="AY635" s="184" t="s">
        <v>153</v>
      </c>
    </row>
    <row r="636" spans="2:51" s="14" customFormat="1" ht="10.199999999999999">
      <c r="B636" s="183"/>
      <c r="D636" s="176" t="s">
        <v>161</v>
      </c>
      <c r="E636" s="184" t="s">
        <v>1</v>
      </c>
      <c r="F636" s="185" t="s">
        <v>1272</v>
      </c>
      <c r="H636" s="186">
        <v>3.34</v>
      </c>
      <c r="I636" s="187"/>
      <c r="L636" s="183"/>
      <c r="M636" s="188"/>
      <c r="N636" s="189"/>
      <c r="O636" s="189"/>
      <c r="P636" s="189"/>
      <c r="Q636" s="189"/>
      <c r="R636" s="189"/>
      <c r="S636" s="189"/>
      <c r="T636" s="190"/>
      <c r="AT636" s="184" t="s">
        <v>161</v>
      </c>
      <c r="AU636" s="184" t="s">
        <v>88</v>
      </c>
      <c r="AV636" s="14" t="s">
        <v>88</v>
      </c>
      <c r="AW636" s="14" t="s">
        <v>34</v>
      </c>
      <c r="AX636" s="14" t="s">
        <v>78</v>
      </c>
      <c r="AY636" s="184" t="s">
        <v>153</v>
      </c>
    </row>
    <row r="637" spans="2:51" s="14" customFormat="1" ht="10.199999999999999">
      <c r="B637" s="183"/>
      <c r="D637" s="176" t="s">
        <v>161</v>
      </c>
      <c r="E637" s="184" t="s">
        <v>1</v>
      </c>
      <c r="F637" s="185" t="s">
        <v>1273</v>
      </c>
      <c r="H637" s="186">
        <v>10.24</v>
      </c>
      <c r="I637" s="187"/>
      <c r="L637" s="183"/>
      <c r="M637" s="188"/>
      <c r="N637" s="189"/>
      <c r="O637" s="189"/>
      <c r="P637" s="189"/>
      <c r="Q637" s="189"/>
      <c r="R637" s="189"/>
      <c r="S637" s="189"/>
      <c r="T637" s="190"/>
      <c r="AT637" s="184" t="s">
        <v>161</v>
      </c>
      <c r="AU637" s="184" t="s">
        <v>88</v>
      </c>
      <c r="AV637" s="14" t="s">
        <v>88</v>
      </c>
      <c r="AW637" s="14" t="s">
        <v>34</v>
      </c>
      <c r="AX637" s="14" t="s">
        <v>78</v>
      </c>
      <c r="AY637" s="184" t="s">
        <v>153</v>
      </c>
    </row>
    <row r="638" spans="2:51" s="14" customFormat="1" ht="10.199999999999999">
      <c r="B638" s="183"/>
      <c r="D638" s="176" t="s">
        <v>161</v>
      </c>
      <c r="E638" s="184" t="s">
        <v>1</v>
      </c>
      <c r="F638" s="185" t="s">
        <v>1274</v>
      </c>
      <c r="H638" s="186">
        <v>3.27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161</v>
      </c>
      <c r="AU638" s="184" t="s">
        <v>88</v>
      </c>
      <c r="AV638" s="14" t="s">
        <v>88</v>
      </c>
      <c r="AW638" s="14" t="s">
        <v>34</v>
      </c>
      <c r="AX638" s="14" t="s">
        <v>78</v>
      </c>
      <c r="AY638" s="184" t="s">
        <v>153</v>
      </c>
    </row>
    <row r="639" spans="2:51" s="14" customFormat="1" ht="10.199999999999999">
      <c r="B639" s="183"/>
      <c r="D639" s="176" t="s">
        <v>161</v>
      </c>
      <c r="E639" s="184" t="s">
        <v>1</v>
      </c>
      <c r="F639" s="185" t="s">
        <v>1275</v>
      </c>
      <c r="H639" s="186">
        <v>3.25</v>
      </c>
      <c r="I639" s="187"/>
      <c r="L639" s="183"/>
      <c r="M639" s="188"/>
      <c r="N639" s="189"/>
      <c r="O639" s="189"/>
      <c r="P639" s="189"/>
      <c r="Q639" s="189"/>
      <c r="R639" s="189"/>
      <c r="S639" s="189"/>
      <c r="T639" s="190"/>
      <c r="AT639" s="184" t="s">
        <v>161</v>
      </c>
      <c r="AU639" s="184" t="s">
        <v>88</v>
      </c>
      <c r="AV639" s="14" t="s">
        <v>88</v>
      </c>
      <c r="AW639" s="14" t="s">
        <v>34</v>
      </c>
      <c r="AX639" s="14" t="s">
        <v>78</v>
      </c>
      <c r="AY639" s="184" t="s">
        <v>153</v>
      </c>
    </row>
    <row r="640" spans="2:51" s="14" customFormat="1" ht="10.199999999999999">
      <c r="B640" s="183"/>
      <c r="D640" s="176" t="s">
        <v>161</v>
      </c>
      <c r="E640" s="184" t="s">
        <v>1</v>
      </c>
      <c r="F640" s="185" t="s">
        <v>865</v>
      </c>
      <c r="H640" s="186">
        <v>10.5</v>
      </c>
      <c r="I640" s="187"/>
      <c r="L640" s="183"/>
      <c r="M640" s="188"/>
      <c r="N640" s="189"/>
      <c r="O640" s="189"/>
      <c r="P640" s="189"/>
      <c r="Q640" s="189"/>
      <c r="R640" s="189"/>
      <c r="S640" s="189"/>
      <c r="T640" s="190"/>
      <c r="AT640" s="184" t="s">
        <v>161</v>
      </c>
      <c r="AU640" s="184" t="s">
        <v>88</v>
      </c>
      <c r="AV640" s="14" t="s">
        <v>88</v>
      </c>
      <c r="AW640" s="14" t="s">
        <v>34</v>
      </c>
      <c r="AX640" s="14" t="s">
        <v>78</v>
      </c>
      <c r="AY640" s="184" t="s">
        <v>153</v>
      </c>
    </row>
    <row r="641" spans="1:65" s="14" customFormat="1" ht="10.199999999999999">
      <c r="B641" s="183"/>
      <c r="D641" s="176" t="s">
        <v>161</v>
      </c>
      <c r="E641" s="184" t="s">
        <v>1</v>
      </c>
      <c r="F641" s="185" t="s">
        <v>1276</v>
      </c>
      <c r="H641" s="186">
        <v>4.57</v>
      </c>
      <c r="I641" s="187"/>
      <c r="L641" s="183"/>
      <c r="M641" s="188"/>
      <c r="N641" s="189"/>
      <c r="O641" s="189"/>
      <c r="P641" s="189"/>
      <c r="Q641" s="189"/>
      <c r="R641" s="189"/>
      <c r="S641" s="189"/>
      <c r="T641" s="190"/>
      <c r="AT641" s="184" t="s">
        <v>161</v>
      </c>
      <c r="AU641" s="184" t="s">
        <v>88</v>
      </c>
      <c r="AV641" s="14" t="s">
        <v>88</v>
      </c>
      <c r="AW641" s="14" t="s">
        <v>34</v>
      </c>
      <c r="AX641" s="14" t="s">
        <v>78</v>
      </c>
      <c r="AY641" s="184" t="s">
        <v>153</v>
      </c>
    </row>
    <row r="642" spans="1:65" s="14" customFormat="1" ht="10.199999999999999">
      <c r="B642" s="183"/>
      <c r="D642" s="176" t="s">
        <v>161</v>
      </c>
      <c r="E642" s="184" t="s">
        <v>1</v>
      </c>
      <c r="F642" s="185" t="s">
        <v>1277</v>
      </c>
      <c r="H642" s="186">
        <v>16.29</v>
      </c>
      <c r="I642" s="187"/>
      <c r="L642" s="183"/>
      <c r="M642" s="188"/>
      <c r="N642" s="189"/>
      <c r="O642" s="189"/>
      <c r="P642" s="189"/>
      <c r="Q642" s="189"/>
      <c r="R642" s="189"/>
      <c r="S642" s="189"/>
      <c r="T642" s="190"/>
      <c r="AT642" s="184" t="s">
        <v>161</v>
      </c>
      <c r="AU642" s="184" t="s">
        <v>88</v>
      </c>
      <c r="AV642" s="14" t="s">
        <v>88</v>
      </c>
      <c r="AW642" s="14" t="s">
        <v>34</v>
      </c>
      <c r="AX642" s="14" t="s">
        <v>78</v>
      </c>
      <c r="AY642" s="184" t="s">
        <v>153</v>
      </c>
    </row>
    <row r="643" spans="1:65" s="14" customFormat="1" ht="10.199999999999999">
      <c r="B643" s="183"/>
      <c r="D643" s="176" t="s">
        <v>161</v>
      </c>
      <c r="E643" s="184" t="s">
        <v>1</v>
      </c>
      <c r="F643" s="185" t="s">
        <v>1278</v>
      </c>
      <c r="H643" s="186">
        <v>6.27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161</v>
      </c>
      <c r="AU643" s="184" t="s">
        <v>88</v>
      </c>
      <c r="AV643" s="14" t="s">
        <v>88</v>
      </c>
      <c r="AW643" s="14" t="s">
        <v>34</v>
      </c>
      <c r="AX643" s="14" t="s">
        <v>78</v>
      </c>
      <c r="AY643" s="184" t="s">
        <v>153</v>
      </c>
    </row>
    <row r="644" spans="1:65" s="14" customFormat="1" ht="10.199999999999999">
      <c r="B644" s="183"/>
      <c r="D644" s="176" t="s">
        <v>161</v>
      </c>
      <c r="E644" s="184" t="s">
        <v>1</v>
      </c>
      <c r="F644" s="185" t="s">
        <v>1279</v>
      </c>
      <c r="H644" s="186">
        <v>14.92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161</v>
      </c>
      <c r="AU644" s="184" t="s">
        <v>88</v>
      </c>
      <c r="AV644" s="14" t="s">
        <v>88</v>
      </c>
      <c r="AW644" s="14" t="s">
        <v>34</v>
      </c>
      <c r="AX644" s="14" t="s">
        <v>78</v>
      </c>
      <c r="AY644" s="184" t="s">
        <v>153</v>
      </c>
    </row>
    <row r="645" spans="1:65" s="16" customFormat="1" ht="10.199999999999999">
      <c r="B645" s="202"/>
      <c r="D645" s="176" t="s">
        <v>161</v>
      </c>
      <c r="E645" s="203" t="s">
        <v>1</v>
      </c>
      <c r="F645" s="204" t="s">
        <v>321</v>
      </c>
      <c r="H645" s="205">
        <v>311.10000000000002</v>
      </c>
      <c r="I645" s="206"/>
      <c r="L645" s="202"/>
      <c r="M645" s="207"/>
      <c r="N645" s="208"/>
      <c r="O645" s="208"/>
      <c r="P645" s="208"/>
      <c r="Q645" s="208"/>
      <c r="R645" s="208"/>
      <c r="S645" s="208"/>
      <c r="T645" s="209"/>
      <c r="AT645" s="203" t="s">
        <v>161</v>
      </c>
      <c r="AU645" s="203" t="s">
        <v>88</v>
      </c>
      <c r="AV645" s="16" t="s">
        <v>169</v>
      </c>
      <c r="AW645" s="16" t="s">
        <v>34</v>
      </c>
      <c r="AX645" s="16" t="s">
        <v>78</v>
      </c>
      <c r="AY645" s="203" t="s">
        <v>153</v>
      </c>
    </row>
    <row r="646" spans="1:65" s="15" customFormat="1" ht="10.199999999999999">
      <c r="B646" s="191"/>
      <c r="D646" s="176" t="s">
        <v>161</v>
      </c>
      <c r="E646" s="192" t="s">
        <v>1</v>
      </c>
      <c r="F646" s="193" t="s">
        <v>165</v>
      </c>
      <c r="H646" s="194">
        <v>581.20000000000005</v>
      </c>
      <c r="I646" s="195"/>
      <c r="L646" s="191"/>
      <c r="M646" s="196"/>
      <c r="N646" s="197"/>
      <c r="O646" s="197"/>
      <c r="P646" s="197"/>
      <c r="Q646" s="197"/>
      <c r="R646" s="197"/>
      <c r="S646" s="197"/>
      <c r="T646" s="198"/>
      <c r="AT646" s="192" t="s">
        <v>161</v>
      </c>
      <c r="AU646" s="192" t="s">
        <v>88</v>
      </c>
      <c r="AV646" s="15" t="s">
        <v>159</v>
      </c>
      <c r="AW646" s="15" t="s">
        <v>34</v>
      </c>
      <c r="AX646" s="15" t="s">
        <v>86</v>
      </c>
      <c r="AY646" s="192" t="s">
        <v>153</v>
      </c>
    </row>
    <row r="647" spans="1:65" s="12" customFormat="1" ht="22.8" customHeight="1">
      <c r="B647" s="148"/>
      <c r="D647" s="149" t="s">
        <v>77</v>
      </c>
      <c r="E647" s="159" t="s">
        <v>193</v>
      </c>
      <c r="F647" s="159" t="s">
        <v>194</v>
      </c>
      <c r="I647" s="151"/>
      <c r="J647" s="160">
        <f>BK647</f>
        <v>0</v>
      </c>
      <c r="L647" s="148"/>
      <c r="M647" s="153"/>
      <c r="N647" s="154"/>
      <c r="O647" s="154"/>
      <c r="P647" s="155">
        <f>SUM(P648:P884)</f>
        <v>0</v>
      </c>
      <c r="Q647" s="154"/>
      <c r="R647" s="155">
        <f>SUM(R648:R884)</f>
        <v>1.1779420200000001</v>
      </c>
      <c r="S647" s="154"/>
      <c r="T647" s="156">
        <f>SUM(T648:T884)</f>
        <v>527.70439999999996</v>
      </c>
      <c r="AR647" s="149" t="s">
        <v>86</v>
      </c>
      <c r="AT647" s="157" t="s">
        <v>77</v>
      </c>
      <c r="AU647" s="157" t="s">
        <v>86</v>
      </c>
      <c r="AY647" s="149" t="s">
        <v>153</v>
      </c>
      <c r="BK647" s="158">
        <f>SUM(BK648:BK884)</f>
        <v>0</v>
      </c>
    </row>
    <row r="648" spans="1:65" s="2" customFormat="1" ht="36" customHeight="1">
      <c r="A648" s="33"/>
      <c r="B648" s="161"/>
      <c r="C648" s="162" t="s">
        <v>492</v>
      </c>
      <c r="D648" s="162" t="s">
        <v>155</v>
      </c>
      <c r="E648" s="163" t="s">
        <v>405</v>
      </c>
      <c r="F648" s="164" t="s">
        <v>406</v>
      </c>
      <c r="G648" s="165" t="s">
        <v>235</v>
      </c>
      <c r="H648" s="166">
        <v>170.73</v>
      </c>
      <c r="I648" s="167"/>
      <c r="J648" s="168">
        <f>ROUND(I648*H648,2)</f>
        <v>0</v>
      </c>
      <c r="K648" s="164" t="s">
        <v>254</v>
      </c>
      <c r="L648" s="34"/>
      <c r="M648" s="169" t="s">
        <v>1</v>
      </c>
      <c r="N648" s="170" t="s">
        <v>43</v>
      </c>
      <c r="O648" s="59"/>
      <c r="P648" s="171">
        <f>O648*H648</f>
        <v>0</v>
      </c>
      <c r="Q648" s="171">
        <v>2.1000000000000001E-4</v>
      </c>
      <c r="R648" s="171">
        <f>Q648*H648</f>
        <v>3.5853299999999998E-2</v>
      </c>
      <c r="S648" s="171">
        <v>0</v>
      </c>
      <c r="T648" s="172">
        <f>S648*H648</f>
        <v>0</v>
      </c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R648" s="173" t="s">
        <v>159</v>
      </c>
      <c r="AT648" s="173" t="s">
        <v>155</v>
      </c>
      <c r="AU648" s="173" t="s">
        <v>88</v>
      </c>
      <c r="AY648" s="18" t="s">
        <v>153</v>
      </c>
      <c r="BE648" s="174">
        <f>IF(N648="základní",J648,0)</f>
        <v>0</v>
      </c>
      <c r="BF648" s="174">
        <f>IF(N648="snížená",J648,0)</f>
        <v>0</v>
      </c>
      <c r="BG648" s="174">
        <f>IF(N648="zákl. přenesená",J648,0)</f>
        <v>0</v>
      </c>
      <c r="BH648" s="174">
        <f>IF(N648="sníž. přenesená",J648,0)</f>
        <v>0</v>
      </c>
      <c r="BI648" s="174">
        <f>IF(N648="nulová",J648,0)</f>
        <v>0</v>
      </c>
      <c r="BJ648" s="18" t="s">
        <v>86</v>
      </c>
      <c r="BK648" s="174">
        <f>ROUND(I648*H648,2)</f>
        <v>0</v>
      </c>
      <c r="BL648" s="18" t="s">
        <v>159</v>
      </c>
      <c r="BM648" s="173" t="s">
        <v>1280</v>
      </c>
    </row>
    <row r="649" spans="1:65" s="13" customFormat="1" ht="20.399999999999999">
      <c r="B649" s="175"/>
      <c r="D649" s="176" t="s">
        <v>161</v>
      </c>
      <c r="E649" s="177" t="s">
        <v>1</v>
      </c>
      <c r="F649" s="178" t="s">
        <v>1281</v>
      </c>
      <c r="H649" s="177" t="s">
        <v>1</v>
      </c>
      <c r="I649" s="179"/>
      <c r="L649" s="175"/>
      <c r="M649" s="180"/>
      <c r="N649" s="181"/>
      <c r="O649" s="181"/>
      <c r="P649" s="181"/>
      <c r="Q649" s="181"/>
      <c r="R649" s="181"/>
      <c r="S649" s="181"/>
      <c r="T649" s="182"/>
      <c r="AT649" s="177" t="s">
        <v>161</v>
      </c>
      <c r="AU649" s="177" t="s">
        <v>88</v>
      </c>
      <c r="AV649" s="13" t="s">
        <v>86</v>
      </c>
      <c r="AW649" s="13" t="s">
        <v>34</v>
      </c>
      <c r="AX649" s="13" t="s">
        <v>78</v>
      </c>
      <c r="AY649" s="177" t="s">
        <v>153</v>
      </c>
    </row>
    <row r="650" spans="1:65" s="14" customFormat="1" ht="10.199999999999999">
      <c r="B650" s="183"/>
      <c r="D650" s="176" t="s">
        <v>161</v>
      </c>
      <c r="E650" s="184" t="s">
        <v>1</v>
      </c>
      <c r="F650" s="185" t="s">
        <v>1282</v>
      </c>
      <c r="H650" s="186">
        <v>170.73</v>
      </c>
      <c r="I650" s="187"/>
      <c r="L650" s="183"/>
      <c r="M650" s="188"/>
      <c r="N650" s="189"/>
      <c r="O650" s="189"/>
      <c r="P650" s="189"/>
      <c r="Q650" s="189"/>
      <c r="R650" s="189"/>
      <c r="S650" s="189"/>
      <c r="T650" s="190"/>
      <c r="AT650" s="184" t="s">
        <v>161</v>
      </c>
      <c r="AU650" s="184" t="s">
        <v>88</v>
      </c>
      <c r="AV650" s="14" t="s">
        <v>88</v>
      </c>
      <c r="AW650" s="14" t="s">
        <v>34</v>
      </c>
      <c r="AX650" s="14" t="s">
        <v>78</v>
      </c>
      <c r="AY650" s="184" t="s">
        <v>153</v>
      </c>
    </row>
    <row r="651" spans="1:65" s="15" customFormat="1" ht="10.199999999999999">
      <c r="B651" s="191"/>
      <c r="D651" s="176" t="s">
        <v>161</v>
      </c>
      <c r="E651" s="192" t="s">
        <v>1</v>
      </c>
      <c r="F651" s="193" t="s">
        <v>165</v>
      </c>
      <c r="H651" s="194">
        <v>170.73</v>
      </c>
      <c r="I651" s="195"/>
      <c r="L651" s="191"/>
      <c r="M651" s="196"/>
      <c r="N651" s="197"/>
      <c r="O651" s="197"/>
      <c r="P651" s="197"/>
      <c r="Q651" s="197"/>
      <c r="R651" s="197"/>
      <c r="S651" s="197"/>
      <c r="T651" s="198"/>
      <c r="AT651" s="192" t="s">
        <v>161</v>
      </c>
      <c r="AU651" s="192" t="s">
        <v>88</v>
      </c>
      <c r="AV651" s="15" t="s">
        <v>159</v>
      </c>
      <c r="AW651" s="15" t="s">
        <v>34</v>
      </c>
      <c r="AX651" s="15" t="s">
        <v>86</v>
      </c>
      <c r="AY651" s="192" t="s">
        <v>153</v>
      </c>
    </row>
    <row r="652" spans="1:65" s="2" customFormat="1" ht="36" customHeight="1">
      <c r="A652" s="33"/>
      <c r="B652" s="161"/>
      <c r="C652" s="162" t="s">
        <v>496</v>
      </c>
      <c r="D652" s="162" t="s">
        <v>155</v>
      </c>
      <c r="E652" s="163" t="s">
        <v>411</v>
      </c>
      <c r="F652" s="164" t="s">
        <v>412</v>
      </c>
      <c r="G652" s="165" t="s">
        <v>235</v>
      </c>
      <c r="H652" s="166">
        <v>569.1</v>
      </c>
      <c r="I652" s="167"/>
      <c r="J652" s="168">
        <f>ROUND(I652*H652,2)</f>
        <v>0</v>
      </c>
      <c r="K652" s="164" t="s">
        <v>254</v>
      </c>
      <c r="L652" s="34"/>
      <c r="M652" s="169" t="s">
        <v>1</v>
      </c>
      <c r="N652" s="170" t="s">
        <v>43</v>
      </c>
      <c r="O652" s="59"/>
      <c r="P652" s="171">
        <f>O652*H652</f>
        <v>0</v>
      </c>
      <c r="Q652" s="171">
        <v>4.0000000000000003E-5</v>
      </c>
      <c r="R652" s="171">
        <f>Q652*H652</f>
        <v>2.2764000000000003E-2</v>
      </c>
      <c r="S652" s="171">
        <v>0</v>
      </c>
      <c r="T652" s="172">
        <f>S652*H652</f>
        <v>0</v>
      </c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R652" s="173" t="s">
        <v>159</v>
      </c>
      <c r="AT652" s="173" t="s">
        <v>155</v>
      </c>
      <c r="AU652" s="173" t="s">
        <v>88</v>
      </c>
      <c r="AY652" s="18" t="s">
        <v>153</v>
      </c>
      <c r="BE652" s="174">
        <f>IF(N652="základní",J652,0)</f>
        <v>0</v>
      </c>
      <c r="BF652" s="174">
        <f>IF(N652="snížená",J652,0)</f>
        <v>0</v>
      </c>
      <c r="BG652" s="174">
        <f>IF(N652="zákl. přenesená",J652,0)</f>
        <v>0</v>
      </c>
      <c r="BH652" s="174">
        <f>IF(N652="sníž. přenesená",J652,0)</f>
        <v>0</v>
      </c>
      <c r="BI652" s="174">
        <f>IF(N652="nulová",J652,0)</f>
        <v>0</v>
      </c>
      <c r="BJ652" s="18" t="s">
        <v>86</v>
      </c>
      <c r="BK652" s="174">
        <f>ROUND(I652*H652,2)</f>
        <v>0</v>
      </c>
      <c r="BL652" s="18" t="s">
        <v>159</v>
      </c>
      <c r="BM652" s="173" t="s">
        <v>1283</v>
      </c>
    </row>
    <row r="653" spans="1:65" s="13" customFormat="1" ht="10.199999999999999">
      <c r="B653" s="175"/>
      <c r="D653" s="176" t="s">
        <v>161</v>
      </c>
      <c r="E653" s="177" t="s">
        <v>1</v>
      </c>
      <c r="F653" s="178" t="s">
        <v>1284</v>
      </c>
      <c r="H653" s="177" t="s">
        <v>1</v>
      </c>
      <c r="I653" s="179"/>
      <c r="L653" s="175"/>
      <c r="M653" s="180"/>
      <c r="N653" s="181"/>
      <c r="O653" s="181"/>
      <c r="P653" s="181"/>
      <c r="Q653" s="181"/>
      <c r="R653" s="181"/>
      <c r="S653" s="181"/>
      <c r="T653" s="182"/>
      <c r="AT653" s="177" t="s">
        <v>161</v>
      </c>
      <c r="AU653" s="177" t="s">
        <v>88</v>
      </c>
      <c r="AV653" s="13" t="s">
        <v>86</v>
      </c>
      <c r="AW653" s="13" t="s">
        <v>34</v>
      </c>
      <c r="AX653" s="13" t="s">
        <v>78</v>
      </c>
      <c r="AY653" s="177" t="s">
        <v>153</v>
      </c>
    </row>
    <row r="654" spans="1:65" s="14" customFormat="1" ht="10.199999999999999">
      <c r="B654" s="183"/>
      <c r="D654" s="176" t="s">
        <v>161</v>
      </c>
      <c r="E654" s="184" t="s">
        <v>1</v>
      </c>
      <c r="F654" s="185" t="s">
        <v>1285</v>
      </c>
      <c r="H654" s="186">
        <v>569.1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161</v>
      </c>
      <c r="AU654" s="184" t="s">
        <v>88</v>
      </c>
      <c r="AV654" s="14" t="s">
        <v>88</v>
      </c>
      <c r="AW654" s="14" t="s">
        <v>34</v>
      </c>
      <c r="AX654" s="14" t="s">
        <v>78</v>
      </c>
      <c r="AY654" s="184" t="s">
        <v>153</v>
      </c>
    </row>
    <row r="655" spans="1:65" s="15" customFormat="1" ht="10.199999999999999">
      <c r="B655" s="191"/>
      <c r="D655" s="176" t="s">
        <v>161</v>
      </c>
      <c r="E655" s="192" t="s">
        <v>1</v>
      </c>
      <c r="F655" s="193" t="s">
        <v>165</v>
      </c>
      <c r="H655" s="194">
        <v>569.1</v>
      </c>
      <c r="I655" s="195"/>
      <c r="L655" s="191"/>
      <c r="M655" s="196"/>
      <c r="N655" s="197"/>
      <c r="O655" s="197"/>
      <c r="P655" s="197"/>
      <c r="Q655" s="197"/>
      <c r="R655" s="197"/>
      <c r="S655" s="197"/>
      <c r="T655" s="198"/>
      <c r="AT655" s="192" t="s">
        <v>161</v>
      </c>
      <c r="AU655" s="192" t="s">
        <v>88</v>
      </c>
      <c r="AV655" s="15" t="s">
        <v>159</v>
      </c>
      <c r="AW655" s="15" t="s">
        <v>34</v>
      </c>
      <c r="AX655" s="15" t="s">
        <v>86</v>
      </c>
      <c r="AY655" s="192" t="s">
        <v>153</v>
      </c>
    </row>
    <row r="656" spans="1:65" s="2" customFormat="1" ht="24" customHeight="1">
      <c r="A656" s="33"/>
      <c r="B656" s="161"/>
      <c r="C656" s="162" t="s">
        <v>502</v>
      </c>
      <c r="D656" s="162" t="s">
        <v>155</v>
      </c>
      <c r="E656" s="163" t="s">
        <v>1286</v>
      </c>
      <c r="F656" s="164" t="s">
        <v>1287</v>
      </c>
      <c r="G656" s="165" t="s">
        <v>158</v>
      </c>
      <c r="H656" s="166">
        <v>23.497</v>
      </c>
      <c r="I656" s="167"/>
      <c r="J656" s="168">
        <f>ROUND(I656*H656,2)</f>
        <v>0</v>
      </c>
      <c r="K656" s="164" t="s">
        <v>254</v>
      </c>
      <c r="L656" s="34"/>
      <c r="M656" s="169" t="s">
        <v>1</v>
      </c>
      <c r="N656" s="170" t="s">
        <v>43</v>
      </c>
      <c r="O656" s="59"/>
      <c r="P656" s="171">
        <f>O656*H656</f>
        <v>0</v>
      </c>
      <c r="Q656" s="171">
        <v>0</v>
      </c>
      <c r="R656" s="171">
        <f>Q656*H656</f>
        <v>0</v>
      </c>
      <c r="S656" s="171">
        <v>2.5</v>
      </c>
      <c r="T656" s="172">
        <f>S656*H656</f>
        <v>58.7425</v>
      </c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R656" s="173" t="s">
        <v>159</v>
      </c>
      <c r="AT656" s="173" t="s">
        <v>155</v>
      </c>
      <c r="AU656" s="173" t="s">
        <v>88</v>
      </c>
      <c r="AY656" s="18" t="s">
        <v>153</v>
      </c>
      <c r="BE656" s="174">
        <f>IF(N656="základní",J656,0)</f>
        <v>0</v>
      </c>
      <c r="BF656" s="174">
        <f>IF(N656="snížená",J656,0)</f>
        <v>0</v>
      </c>
      <c r="BG656" s="174">
        <f>IF(N656="zákl. přenesená",J656,0)</f>
        <v>0</v>
      </c>
      <c r="BH656" s="174">
        <f>IF(N656="sníž. přenesená",J656,0)</f>
        <v>0</v>
      </c>
      <c r="BI656" s="174">
        <f>IF(N656="nulová",J656,0)</f>
        <v>0</v>
      </c>
      <c r="BJ656" s="18" t="s">
        <v>86</v>
      </c>
      <c r="BK656" s="174">
        <f>ROUND(I656*H656,2)</f>
        <v>0</v>
      </c>
      <c r="BL656" s="18" t="s">
        <v>159</v>
      </c>
      <c r="BM656" s="173" t="s">
        <v>1288</v>
      </c>
    </row>
    <row r="657" spans="1:65" s="13" customFormat="1" ht="10.199999999999999">
      <c r="B657" s="175"/>
      <c r="D657" s="176" t="s">
        <v>161</v>
      </c>
      <c r="E657" s="177" t="s">
        <v>1</v>
      </c>
      <c r="F657" s="178" t="s">
        <v>923</v>
      </c>
      <c r="H657" s="177" t="s">
        <v>1</v>
      </c>
      <c r="I657" s="179"/>
      <c r="L657" s="175"/>
      <c r="M657" s="180"/>
      <c r="N657" s="181"/>
      <c r="O657" s="181"/>
      <c r="P657" s="181"/>
      <c r="Q657" s="181"/>
      <c r="R657" s="181"/>
      <c r="S657" s="181"/>
      <c r="T657" s="182"/>
      <c r="AT657" s="177" t="s">
        <v>161</v>
      </c>
      <c r="AU657" s="177" t="s">
        <v>88</v>
      </c>
      <c r="AV657" s="13" t="s">
        <v>86</v>
      </c>
      <c r="AW657" s="13" t="s">
        <v>34</v>
      </c>
      <c r="AX657" s="13" t="s">
        <v>78</v>
      </c>
      <c r="AY657" s="177" t="s">
        <v>153</v>
      </c>
    </row>
    <row r="658" spans="1:65" s="14" customFormat="1" ht="10.199999999999999">
      <c r="B658" s="183"/>
      <c r="D658" s="176" t="s">
        <v>161</v>
      </c>
      <c r="E658" s="184" t="s">
        <v>1</v>
      </c>
      <c r="F658" s="185" t="s">
        <v>1289</v>
      </c>
      <c r="H658" s="186">
        <v>23.497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161</v>
      </c>
      <c r="AU658" s="184" t="s">
        <v>88</v>
      </c>
      <c r="AV658" s="14" t="s">
        <v>88</v>
      </c>
      <c r="AW658" s="14" t="s">
        <v>34</v>
      </c>
      <c r="AX658" s="14" t="s">
        <v>78</v>
      </c>
      <c r="AY658" s="184" t="s">
        <v>153</v>
      </c>
    </row>
    <row r="659" spans="1:65" s="15" customFormat="1" ht="10.199999999999999">
      <c r="B659" s="191"/>
      <c r="D659" s="176" t="s">
        <v>161</v>
      </c>
      <c r="E659" s="192" t="s">
        <v>1</v>
      </c>
      <c r="F659" s="193" t="s">
        <v>165</v>
      </c>
      <c r="H659" s="194">
        <v>23.497</v>
      </c>
      <c r="I659" s="195"/>
      <c r="L659" s="191"/>
      <c r="M659" s="196"/>
      <c r="N659" s="197"/>
      <c r="O659" s="197"/>
      <c r="P659" s="197"/>
      <c r="Q659" s="197"/>
      <c r="R659" s="197"/>
      <c r="S659" s="197"/>
      <c r="T659" s="198"/>
      <c r="AT659" s="192" t="s">
        <v>161</v>
      </c>
      <c r="AU659" s="192" t="s">
        <v>88</v>
      </c>
      <c r="AV659" s="15" t="s">
        <v>159</v>
      </c>
      <c r="AW659" s="15" t="s">
        <v>34</v>
      </c>
      <c r="AX659" s="15" t="s">
        <v>86</v>
      </c>
      <c r="AY659" s="192" t="s">
        <v>153</v>
      </c>
    </row>
    <row r="660" spans="1:65" s="2" customFormat="1" ht="16.5" customHeight="1">
      <c r="A660" s="33"/>
      <c r="B660" s="161"/>
      <c r="C660" s="162" t="s">
        <v>507</v>
      </c>
      <c r="D660" s="162" t="s">
        <v>155</v>
      </c>
      <c r="E660" s="163" t="s">
        <v>196</v>
      </c>
      <c r="F660" s="164" t="s">
        <v>1290</v>
      </c>
      <c r="G660" s="165" t="s">
        <v>158</v>
      </c>
      <c r="H660" s="166">
        <v>7.3230000000000004</v>
      </c>
      <c r="I660" s="167"/>
      <c r="J660" s="168">
        <f>ROUND(I660*H660,2)</f>
        <v>0</v>
      </c>
      <c r="K660" s="164" t="s">
        <v>254</v>
      </c>
      <c r="L660" s="34"/>
      <c r="M660" s="169" t="s">
        <v>1</v>
      </c>
      <c r="N660" s="170" t="s">
        <v>43</v>
      </c>
      <c r="O660" s="59"/>
      <c r="P660" s="171">
        <f>O660*H660</f>
        <v>0</v>
      </c>
      <c r="Q660" s="171">
        <v>0</v>
      </c>
      <c r="R660" s="171">
        <f>Q660*H660</f>
        <v>0</v>
      </c>
      <c r="S660" s="171">
        <v>2</v>
      </c>
      <c r="T660" s="172">
        <f>S660*H660</f>
        <v>14.646000000000001</v>
      </c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R660" s="173" t="s">
        <v>159</v>
      </c>
      <c r="AT660" s="173" t="s">
        <v>155</v>
      </c>
      <c r="AU660" s="173" t="s">
        <v>88</v>
      </c>
      <c r="AY660" s="18" t="s">
        <v>153</v>
      </c>
      <c r="BE660" s="174">
        <f>IF(N660="základní",J660,0)</f>
        <v>0</v>
      </c>
      <c r="BF660" s="174">
        <f>IF(N660="snížená",J660,0)</f>
        <v>0</v>
      </c>
      <c r="BG660" s="174">
        <f>IF(N660="zákl. přenesená",J660,0)</f>
        <v>0</v>
      </c>
      <c r="BH660" s="174">
        <f>IF(N660="sníž. přenesená",J660,0)</f>
        <v>0</v>
      </c>
      <c r="BI660" s="174">
        <f>IF(N660="nulová",J660,0)</f>
        <v>0</v>
      </c>
      <c r="BJ660" s="18" t="s">
        <v>86</v>
      </c>
      <c r="BK660" s="174">
        <f>ROUND(I660*H660,2)</f>
        <v>0</v>
      </c>
      <c r="BL660" s="18" t="s">
        <v>159</v>
      </c>
      <c r="BM660" s="173" t="s">
        <v>1291</v>
      </c>
    </row>
    <row r="661" spans="1:65" s="13" customFormat="1" ht="10.199999999999999">
      <c r="B661" s="175"/>
      <c r="D661" s="176" t="s">
        <v>161</v>
      </c>
      <c r="E661" s="177" t="s">
        <v>1</v>
      </c>
      <c r="F661" s="178" t="s">
        <v>1292</v>
      </c>
      <c r="H661" s="177" t="s">
        <v>1</v>
      </c>
      <c r="I661" s="179"/>
      <c r="L661" s="175"/>
      <c r="M661" s="180"/>
      <c r="N661" s="181"/>
      <c r="O661" s="181"/>
      <c r="P661" s="181"/>
      <c r="Q661" s="181"/>
      <c r="R661" s="181"/>
      <c r="S661" s="181"/>
      <c r="T661" s="182"/>
      <c r="AT661" s="177" t="s">
        <v>161</v>
      </c>
      <c r="AU661" s="177" t="s">
        <v>88</v>
      </c>
      <c r="AV661" s="13" t="s">
        <v>86</v>
      </c>
      <c r="AW661" s="13" t="s">
        <v>34</v>
      </c>
      <c r="AX661" s="13" t="s">
        <v>78</v>
      </c>
      <c r="AY661" s="177" t="s">
        <v>153</v>
      </c>
    </row>
    <row r="662" spans="1:65" s="14" customFormat="1" ht="10.199999999999999">
      <c r="B662" s="183"/>
      <c r="D662" s="176" t="s">
        <v>161</v>
      </c>
      <c r="E662" s="184" t="s">
        <v>1</v>
      </c>
      <c r="F662" s="185" t="s">
        <v>1293</v>
      </c>
      <c r="H662" s="186">
        <v>1.778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161</v>
      </c>
      <c r="AU662" s="184" t="s">
        <v>88</v>
      </c>
      <c r="AV662" s="14" t="s">
        <v>88</v>
      </c>
      <c r="AW662" s="14" t="s">
        <v>34</v>
      </c>
      <c r="AX662" s="14" t="s">
        <v>78</v>
      </c>
      <c r="AY662" s="184" t="s">
        <v>153</v>
      </c>
    </row>
    <row r="663" spans="1:65" s="14" customFormat="1" ht="10.199999999999999">
      <c r="B663" s="183"/>
      <c r="D663" s="176" t="s">
        <v>161</v>
      </c>
      <c r="E663" s="184" t="s">
        <v>1</v>
      </c>
      <c r="F663" s="185" t="s">
        <v>1294</v>
      </c>
      <c r="H663" s="186">
        <v>3.3439999999999999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161</v>
      </c>
      <c r="AU663" s="184" t="s">
        <v>88</v>
      </c>
      <c r="AV663" s="14" t="s">
        <v>88</v>
      </c>
      <c r="AW663" s="14" t="s">
        <v>34</v>
      </c>
      <c r="AX663" s="14" t="s">
        <v>78</v>
      </c>
      <c r="AY663" s="184" t="s">
        <v>153</v>
      </c>
    </row>
    <row r="664" spans="1:65" s="14" customFormat="1" ht="10.199999999999999">
      <c r="B664" s="183"/>
      <c r="D664" s="176" t="s">
        <v>161</v>
      </c>
      <c r="E664" s="184" t="s">
        <v>1</v>
      </c>
      <c r="F664" s="185" t="s">
        <v>1293</v>
      </c>
      <c r="H664" s="186">
        <v>1.778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161</v>
      </c>
      <c r="AU664" s="184" t="s">
        <v>88</v>
      </c>
      <c r="AV664" s="14" t="s">
        <v>88</v>
      </c>
      <c r="AW664" s="14" t="s">
        <v>34</v>
      </c>
      <c r="AX664" s="14" t="s">
        <v>78</v>
      </c>
      <c r="AY664" s="184" t="s">
        <v>153</v>
      </c>
    </row>
    <row r="665" spans="1:65" s="14" customFormat="1" ht="10.199999999999999">
      <c r="B665" s="183"/>
      <c r="D665" s="176" t="s">
        <v>161</v>
      </c>
      <c r="E665" s="184" t="s">
        <v>1</v>
      </c>
      <c r="F665" s="185" t="s">
        <v>1295</v>
      </c>
      <c r="H665" s="186">
        <v>0.42299999999999999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161</v>
      </c>
      <c r="AU665" s="184" t="s">
        <v>88</v>
      </c>
      <c r="AV665" s="14" t="s">
        <v>88</v>
      </c>
      <c r="AW665" s="14" t="s">
        <v>34</v>
      </c>
      <c r="AX665" s="14" t="s">
        <v>78</v>
      </c>
      <c r="AY665" s="184" t="s">
        <v>153</v>
      </c>
    </row>
    <row r="666" spans="1:65" s="15" customFormat="1" ht="10.199999999999999">
      <c r="B666" s="191"/>
      <c r="D666" s="176" t="s">
        <v>161</v>
      </c>
      <c r="E666" s="192" t="s">
        <v>1</v>
      </c>
      <c r="F666" s="193" t="s">
        <v>165</v>
      </c>
      <c r="H666" s="194">
        <v>7.3230000000000004</v>
      </c>
      <c r="I666" s="195"/>
      <c r="L666" s="191"/>
      <c r="M666" s="196"/>
      <c r="N666" s="197"/>
      <c r="O666" s="197"/>
      <c r="P666" s="197"/>
      <c r="Q666" s="197"/>
      <c r="R666" s="197"/>
      <c r="S666" s="197"/>
      <c r="T666" s="198"/>
      <c r="AT666" s="192" t="s">
        <v>161</v>
      </c>
      <c r="AU666" s="192" t="s">
        <v>88</v>
      </c>
      <c r="AV666" s="15" t="s">
        <v>159</v>
      </c>
      <c r="AW666" s="15" t="s">
        <v>34</v>
      </c>
      <c r="AX666" s="15" t="s">
        <v>86</v>
      </c>
      <c r="AY666" s="192" t="s">
        <v>153</v>
      </c>
    </row>
    <row r="667" spans="1:65" s="2" customFormat="1" ht="36" customHeight="1">
      <c r="A667" s="33"/>
      <c r="B667" s="161"/>
      <c r="C667" s="162" t="s">
        <v>511</v>
      </c>
      <c r="D667" s="162" t="s">
        <v>155</v>
      </c>
      <c r="E667" s="163" t="s">
        <v>1296</v>
      </c>
      <c r="F667" s="164" t="s">
        <v>1297</v>
      </c>
      <c r="G667" s="165" t="s">
        <v>158</v>
      </c>
      <c r="H667" s="166">
        <v>26.135000000000002</v>
      </c>
      <c r="I667" s="167"/>
      <c r="J667" s="168">
        <f>ROUND(I667*H667,2)</f>
        <v>0</v>
      </c>
      <c r="K667" s="164" t="s">
        <v>254</v>
      </c>
      <c r="L667" s="34"/>
      <c r="M667" s="169" t="s">
        <v>1</v>
      </c>
      <c r="N667" s="170" t="s">
        <v>43</v>
      </c>
      <c r="O667" s="59"/>
      <c r="P667" s="171">
        <f>O667*H667</f>
        <v>0</v>
      </c>
      <c r="Q667" s="171">
        <v>0</v>
      </c>
      <c r="R667" s="171">
        <f>Q667*H667</f>
        <v>0</v>
      </c>
      <c r="S667" s="171">
        <v>2.5</v>
      </c>
      <c r="T667" s="172">
        <f>S667*H667</f>
        <v>65.337500000000006</v>
      </c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R667" s="173" t="s">
        <v>159</v>
      </c>
      <c r="AT667" s="173" t="s">
        <v>155</v>
      </c>
      <c r="AU667" s="173" t="s">
        <v>88</v>
      </c>
      <c r="AY667" s="18" t="s">
        <v>153</v>
      </c>
      <c r="BE667" s="174">
        <f>IF(N667="základní",J667,0)</f>
        <v>0</v>
      </c>
      <c r="BF667" s="174">
        <f>IF(N667="snížená",J667,0)</f>
        <v>0</v>
      </c>
      <c r="BG667" s="174">
        <f>IF(N667="zákl. přenesená",J667,0)</f>
        <v>0</v>
      </c>
      <c r="BH667" s="174">
        <f>IF(N667="sníž. přenesená",J667,0)</f>
        <v>0</v>
      </c>
      <c r="BI667" s="174">
        <f>IF(N667="nulová",J667,0)</f>
        <v>0</v>
      </c>
      <c r="BJ667" s="18" t="s">
        <v>86</v>
      </c>
      <c r="BK667" s="174">
        <f>ROUND(I667*H667,2)</f>
        <v>0</v>
      </c>
      <c r="BL667" s="18" t="s">
        <v>159</v>
      </c>
      <c r="BM667" s="173" t="s">
        <v>1298</v>
      </c>
    </row>
    <row r="668" spans="1:65" s="13" customFormat="1" ht="10.199999999999999">
      <c r="B668" s="175"/>
      <c r="D668" s="176" t="s">
        <v>161</v>
      </c>
      <c r="E668" s="177" t="s">
        <v>1</v>
      </c>
      <c r="F668" s="178" t="s">
        <v>923</v>
      </c>
      <c r="H668" s="177" t="s">
        <v>1</v>
      </c>
      <c r="I668" s="179"/>
      <c r="L668" s="175"/>
      <c r="M668" s="180"/>
      <c r="N668" s="181"/>
      <c r="O668" s="181"/>
      <c r="P668" s="181"/>
      <c r="Q668" s="181"/>
      <c r="R668" s="181"/>
      <c r="S668" s="181"/>
      <c r="T668" s="182"/>
      <c r="AT668" s="177" t="s">
        <v>161</v>
      </c>
      <c r="AU668" s="177" t="s">
        <v>88</v>
      </c>
      <c r="AV668" s="13" t="s">
        <v>86</v>
      </c>
      <c r="AW668" s="13" t="s">
        <v>34</v>
      </c>
      <c r="AX668" s="13" t="s">
        <v>78</v>
      </c>
      <c r="AY668" s="177" t="s">
        <v>153</v>
      </c>
    </row>
    <row r="669" spans="1:65" s="14" customFormat="1" ht="10.199999999999999">
      <c r="B669" s="183"/>
      <c r="D669" s="176" t="s">
        <v>161</v>
      </c>
      <c r="E669" s="184" t="s">
        <v>1</v>
      </c>
      <c r="F669" s="185" t="s">
        <v>1299</v>
      </c>
      <c r="H669" s="186">
        <v>26.135000000000002</v>
      </c>
      <c r="I669" s="187"/>
      <c r="L669" s="183"/>
      <c r="M669" s="188"/>
      <c r="N669" s="189"/>
      <c r="O669" s="189"/>
      <c r="P669" s="189"/>
      <c r="Q669" s="189"/>
      <c r="R669" s="189"/>
      <c r="S669" s="189"/>
      <c r="T669" s="190"/>
      <c r="AT669" s="184" t="s">
        <v>161</v>
      </c>
      <c r="AU669" s="184" t="s">
        <v>88</v>
      </c>
      <c r="AV669" s="14" t="s">
        <v>88</v>
      </c>
      <c r="AW669" s="14" t="s">
        <v>34</v>
      </c>
      <c r="AX669" s="14" t="s">
        <v>78</v>
      </c>
      <c r="AY669" s="184" t="s">
        <v>153</v>
      </c>
    </row>
    <row r="670" spans="1:65" s="15" customFormat="1" ht="10.199999999999999">
      <c r="B670" s="191"/>
      <c r="D670" s="176" t="s">
        <v>161</v>
      </c>
      <c r="E670" s="192" t="s">
        <v>1</v>
      </c>
      <c r="F670" s="193" t="s">
        <v>165</v>
      </c>
      <c r="H670" s="194">
        <v>26.135000000000002</v>
      </c>
      <c r="I670" s="195"/>
      <c r="L670" s="191"/>
      <c r="M670" s="196"/>
      <c r="N670" s="197"/>
      <c r="O670" s="197"/>
      <c r="P670" s="197"/>
      <c r="Q670" s="197"/>
      <c r="R670" s="197"/>
      <c r="S670" s="197"/>
      <c r="T670" s="198"/>
      <c r="AT670" s="192" t="s">
        <v>161</v>
      </c>
      <c r="AU670" s="192" t="s">
        <v>88</v>
      </c>
      <c r="AV670" s="15" t="s">
        <v>159</v>
      </c>
      <c r="AW670" s="15" t="s">
        <v>34</v>
      </c>
      <c r="AX670" s="15" t="s">
        <v>86</v>
      </c>
      <c r="AY670" s="192" t="s">
        <v>153</v>
      </c>
    </row>
    <row r="671" spans="1:65" s="2" customFormat="1" ht="36" customHeight="1">
      <c r="A671" s="33"/>
      <c r="B671" s="161"/>
      <c r="C671" s="162" t="s">
        <v>517</v>
      </c>
      <c r="D671" s="162" t="s">
        <v>155</v>
      </c>
      <c r="E671" s="163" t="s">
        <v>1300</v>
      </c>
      <c r="F671" s="164" t="s">
        <v>1301</v>
      </c>
      <c r="G671" s="165" t="s">
        <v>235</v>
      </c>
      <c r="H671" s="166">
        <v>173.32</v>
      </c>
      <c r="I671" s="167"/>
      <c r="J671" s="168">
        <f>ROUND(I671*H671,2)</f>
        <v>0</v>
      </c>
      <c r="K671" s="164" t="s">
        <v>254</v>
      </c>
      <c r="L671" s="34"/>
      <c r="M671" s="169" t="s">
        <v>1</v>
      </c>
      <c r="N671" s="170" t="s">
        <v>43</v>
      </c>
      <c r="O671" s="59"/>
      <c r="P671" s="171">
        <f>O671*H671</f>
        <v>0</v>
      </c>
      <c r="Q671" s="171">
        <v>0</v>
      </c>
      <c r="R671" s="171">
        <f>Q671*H671</f>
        <v>0</v>
      </c>
      <c r="S671" s="171">
        <v>0.11700000000000001</v>
      </c>
      <c r="T671" s="172">
        <f>S671*H671</f>
        <v>20.27844</v>
      </c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R671" s="173" t="s">
        <v>159</v>
      </c>
      <c r="AT671" s="173" t="s">
        <v>155</v>
      </c>
      <c r="AU671" s="173" t="s">
        <v>88</v>
      </c>
      <c r="AY671" s="18" t="s">
        <v>153</v>
      </c>
      <c r="BE671" s="174">
        <f>IF(N671="základní",J671,0)</f>
        <v>0</v>
      </c>
      <c r="BF671" s="174">
        <f>IF(N671="snížená",J671,0)</f>
        <v>0</v>
      </c>
      <c r="BG671" s="174">
        <f>IF(N671="zákl. přenesená",J671,0)</f>
        <v>0</v>
      </c>
      <c r="BH671" s="174">
        <f>IF(N671="sníž. přenesená",J671,0)</f>
        <v>0</v>
      </c>
      <c r="BI671" s="174">
        <f>IF(N671="nulová",J671,0)</f>
        <v>0</v>
      </c>
      <c r="BJ671" s="18" t="s">
        <v>86</v>
      </c>
      <c r="BK671" s="174">
        <f>ROUND(I671*H671,2)</f>
        <v>0</v>
      </c>
      <c r="BL671" s="18" t="s">
        <v>159</v>
      </c>
      <c r="BM671" s="173" t="s">
        <v>1302</v>
      </c>
    </row>
    <row r="672" spans="1:65" s="13" customFormat="1" ht="10.199999999999999">
      <c r="B672" s="175"/>
      <c r="D672" s="176" t="s">
        <v>161</v>
      </c>
      <c r="E672" s="177" t="s">
        <v>1</v>
      </c>
      <c r="F672" s="178" t="s">
        <v>1303</v>
      </c>
      <c r="H672" s="177" t="s">
        <v>1</v>
      </c>
      <c r="I672" s="179"/>
      <c r="L672" s="175"/>
      <c r="M672" s="180"/>
      <c r="N672" s="181"/>
      <c r="O672" s="181"/>
      <c r="P672" s="181"/>
      <c r="Q672" s="181"/>
      <c r="R672" s="181"/>
      <c r="S672" s="181"/>
      <c r="T672" s="182"/>
      <c r="AT672" s="177" t="s">
        <v>161</v>
      </c>
      <c r="AU672" s="177" t="s">
        <v>88</v>
      </c>
      <c r="AV672" s="13" t="s">
        <v>86</v>
      </c>
      <c r="AW672" s="13" t="s">
        <v>34</v>
      </c>
      <c r="AX672" s="13" t="s">
        <v>78</v>
      </c>
      <c r="AY672" s="177" t="s">
        <v>153</v>
      </c>
    </row>
    <row r="673" spans="1:65" s="14" customFormat="1" ht="10.199999999999999">
      <c r="B673" s="183"/>
      <c r="D673" s="176" t="s">
        <v>161</v>
      </c>
      <c r="E673" s="184" t="s">
        <v>1</v>
      </c>
      <c r="F673" s="185" t="s">
        <v>1304</v>
      </c>
      <c r="H673" s="186">
        <v>13.96</v>
      </c>
      <c r="I673" s="187"/>
      <c r="L673" s="183"/>
      <c r="M673" s="188"/>
      <c r="N673" s="189"/>
      <c r="O673" s="189"/>
      <c r="P673" s="189"/>
      <c r="Q673" s="189"/>
      <c r="R673" s="189"/>
      <c r="S673" s="189"/>
      <c r="T673" s="190"/>
      <c r="AT673" s="184" t="s">
        <v>161</v>
      </c>
      <c r="AU673" s="184" t="s">
        <v>88</v>
      </c>
      <c r="AV673" s="14" t="s">
        <v>88</v>
      </c>
      <c r="AW673" s="14" t="s">
        <v>34</v>
      </c>
      <c r="AX673" s="14" t="s">
        <v>78</v>
      </c>
      <c r="AY673" s="184" t="s">
        <v>153</v>
      </c>
    </row>
    <row r="674" spans="1:65" s="14" customFormat="1" ht="10.199999999999999">
      <c r="B674" s="183"/>
      <c r="D674" s="176" t="s">
        <v>161</v>
      </c>
      <c r="E674" s="184" t="s">
        <v>1</v>
      </c>
      <c r="F674" s="185" t="s">
        <v>1305</v>
      </c>
      <c r="H674" s="186">
        <v>30.08</v>
      </c>
      <c r="I674" s="187"/>
      <c r="L674" s="183"/>
      <c r="M674" s="188"/>
      <c r="N674" s="189"/>
      <c r="O674" s="189"/>
      <c r="P674" s="189"/>
      <c r="Q674" s="189"/>
      <c r="R674" s="189"/>
      <c r="S674" s="189"/>
      <c r="T674" s="190"/>
      <c r="AT674" s="184" t="s">
        <v>161</v>
      </c>
      <c r="AU674" s="184" t="s">
        <v>88</v>
      </c>
      <c r="AV674" s="14" t="s">
        <v>88</v>
      </c>
      <c r="AW674" s="14" t="s">
        <v>34</v>
      </c>
      <c r="AX674" s="14" t="s">
        <v>78</v>
      </c>
      <c r="AY674" s="184" t="s">
        <v>153</v>
      </c>
    </row>
    <row r="675" spans="1:65" s="14" customFormat="1" ht="10.199999999999999">
      <c r="B675" s="183"/>
      <c r="D675" s="176" t="s">
        <v>161</v>
      </c>
      <c r="E675" s="184" t="s">
        <v>1</v>
      </c>
      <c r="F675" s="185" t="s">
        <v>1306</v>
      </c>
      <c r="H675" s="186">
        <v>28.86</v>
      </c>
      <c r="I675" s="187"/>
      <c r="L675" s="183"/>
      <c r="M675" s="188"/>
      <c r="N675" s="189"/>
      <c r="O675" s="189"/>
      <c r="P675" s="189"/>
      <c r="Q675" s="189"/>
      <c r="R675" s="189"/>
      <c r="S675" s="189"/>
      <c r="T675" s="190"/>
      <c r="AT675" s="184" t="s">
        <v>161</v>
      </c>
      <c r="AU675" s="184" t="s">
        <v>88</v>
      </c>
      <c r="AV675" s="14" t="s">
        <v>88</v>
      </c>
      <c r="AW675" s="14" t="s">
        <v>34</v>
      </c>
      <c r="AX675" s="14" t="s">
        <v>78</v>
      </c>
      <c r="AY675" s="184" t="s">
        <v>153</v>
      </c>
    </row>
    <row r="676" spans="1:65" s="14" customFormat="1" ht="10.199999999999999">
      <c r="B676" s="183"/>
      <c r="D676" s="176" t="s">
        <v>161</v>
      </c>
      <c r="E676" s="184" t="s">
        <v>1</v>
      </c>
      <c r="F676" s="185" t="s">
        <v>1307</v>
      </c>
      <c r="H676" s="186">
        <v>32.76</v>
      </c>
      <c r="I676" s="187"/>
      <c r="L676" s="183"/>
      <c r="M676" s="188"/>
      <c r="N676" s="189"/>
      <c r="O676" s="189"/>
      <c r="P676" s="189"/>
      <c r="Q676" s="189"/>
      <c r="R676" s="189"/>
      <c r="S676" s="189"/>
      <c r="T676" s="190"/>
      <c r="AT676" s="184" t="s">
        <v>161</v>
      </c>
      <c r="AU676" s="184" t="s">
        <v>88</v>
      </c>
      <c r="AV676" s="14" t="s">
        <v>88</v>
      </c>
      <c r="AW676" s="14" t="s">
        <v>34</v>
      </c>
      <c r="AX676" s="14" t="s">
        <v>78</v>
      </c>
      <c r="AY676" s="184" t="s">
        <v>153</v>
      </c>
    </row>
    <row r="677" spans="1:65" s="16" customFormat="1" ht="10.199999999999999">
      <c r="B677" s="202"/>
      <c r="D677" s="176" t="s">
        <v>161</v>
      </c>
      <c r="E677" s="203" t="s">
        <v>1</v>
      </c>
      <c r="F677" s="204" t="s">
        <v>321</v>
      </c>
      <c r="H677" s="205">
        <v>105.66</v>
      </c>
      <c r="I677" s="206"/>
      <c r="L677" s="202"/>
      <c r="M677" s="207"/>
      <c r="N677" s="208"/>
      <c r="O677" s="208"/>
      <c r="P677" s="208"/>
      <c r="Q677" s="208"/>
      <c r="R677" s="208"/>
      <c r="S677" s="208"/>
      <c r="T677" s="209"/>
      <c r="AT677" s="203" t="s">
        <v>161</v>
      </c>
      <c r="AU677" s="203" t="s">
        <v>88</v>
      </c>
      <c r="AV677" s="16" t="s">
        <v>169</v>
      </c>
      <c r="AW677" s="16" t="s">
        <v>34</v>
      </c>
      <c r="AX677" s="16" t="s">
        <v>78</v>
      </c>
      <c r="AY677" s="203" t="s">
        <v>153</v>
      </c>
    </row>
    <row r="678" spans="1:65" s="13" customFormat="1" ht="10.199999999999999">
      <c r="B678" s="175"/>
      <c r="D678" s="176" t="s">
        <v>161</v>
      </c>
      <c r="E678" s="177" t="s">
        <v>1</v>
      </c>
      <c r="F678" s="178" t="s">
        <v>1308</v>
      </c>
      <c r="H678" s="177" t="s">
        <v>1</v>
      </c>
      <c r="I678" s="179"/>
      <c r="L678" s="175"/>
      <c r="M678" s="180"/>
      <c r="N678" s="181"/>
      <c r="O678" s="181"/>
      <c r="P678" s="181"/>
      <c r="Q678" s="181"/>
      <c r="R678" s="181"/>
      <c r="S678" s="181"/>
      <c r="T678" s="182"/>
      <c r="AT678" s="177" t="s">
        <v>161</v>
      </c>
      <c r="AU678" s="177" t="s">
        <v>88</v>
      </c>
      <c r="AV678" s="13" t="s">
        <v>86</v>
      </c>
      <c r="AW678" s="13" t="s">
        <v>34</v>
      </c>
      <c r="AX678" s="13" t="s">
        <v>78</v>
      </c>
      <c r="AY678" s="177" t="s">
        <v>153</v>
      </c>
    </row>
    <row r="679" spans="1:65" s="14" customFormat="1" ht="10.199999999999999">
      <c r="B679" s="183"/>
      <c r="D679" s="176" t="s">
        <v>161</v>
      </c>
      <c r="E679" s="184" t="s">
        <v>1</v>
      </c>
      <c r="F679" s="185" t="s">
        <v>1309</v>
      </c>
      <c r="H679" s="186">
        <v>5.32</v>
      </c>
      <c r="I679" s="187"/>
      <c r="L679" s="183"/>
      <c r="M679" s="188"/>
      <c r="N679" s="189"/>
      <c r="O679" s="189"/>
      <c r="P679" s="189"/>
      <c r="Q679" s="189"/>
      <c r="R679" s="189"/>
      <c r="S679" s="189"/>
      <c r="T679" s="190"/>
      <c r="AT679" s="184" t="s">
        <v>161</v>
      </c>
      <c r="AU679" s="184" t="s">
        <v>88</v>
      </c>
      <c r="AV679" s="14" t="s">
        <v>88</v>
      </c>
      <c r="AW679" s="14" t="s">
        <v>34</v>
      </c>
      <c r="AX679" s="14" t="s">
        <v>78</v>
      </c>
      <c r="AY679" s="184" t="s">
        <v>153</v>
      </c>
    </row>
    <row r="680" spans="1:65" s="14" customFormat="1" ht="10.199999999999999">
      <c r="B680" s="183"/>
      <c r="D680" s="176" t="s">
        <v>161</v>
      </c>
      <c r="E680" s="184" t="s">
        <v>1</v>
      </c>
      <c r="F680" s="185" t="s">
        <v>1310</v>
      </c>
      <c r="H680" s="186">
        <v>13.7</v>
      </c>
      <c r="I680" s="187"/>
      <c r="L680" s="183"/>
      <c r="M680" s="188"/>
      <c r="N680" s="189"/>
      <c r="O680" s="189"/>
      <c r="P680" s="189"/>
      <c r="Q680" s="189"/>
      <c r="R680" s="189"/>
      <c r="S680" s="189"/>
      <c r="T680" s="190"/>
      <c r="AT680" s="184" t="s">
        <v>161</v>
      </c>
      <c r="AU680" s="184" t="s">
        <v>88</v>
      </c>
      <c r="AV680" s="14" t="s">
        <v>88</v>
      </c>
      <c r="AW680" s="14" t="s">
        <v>34</v>
      </c>
      <c r="AX680" s="14" t="s">
        <v>78</v>
      </c>
      <c r="AY680" s="184" t="s">
        <v>153</v>
      </c>
    </row>
    <row r="681" spans="1:65" s="14" customFormat="1" ht="10.199999999999999">
      <c r="B681" s="183"/>
      <c r="D681" s="176" t="s">
        <v>161</v>
      </c>
      <c r="E681" s="184" t="s">
        <v>1</v>
      </c>
      <c r="F681" s="185" t="s">
        <v>1311</v>
      </c>
      <c r="H681" s="186">
        <v>14.24</v>
      </c>
      <c r="I681" s="187"/>
      <c r="L681" s="183"/>
      <c r="M681" s="188"/>
      <c r="N681" s="189"/>
      <c r="O681" s="189"/>
      <c r="P681" s="189"/>
      <c r="Q681" s="189"/>
      <c r="R681" s="189"/>
      <c r="S681" s="189"/>
      <c r="T681" s="190"/>
      <c r="AT681" s="184" t="s">
        <v>161</v>
      </c>
      <c r="AU681" s="184" t="s">
        <v>88</v>
      </c>
      <c r="AV681" s="14" t="s">
        <v>88</v>
      </c>
      <c r="AW681" s="14" t="s">
        <v>34</v>
      </c>
      <c r="AX681" s="14" t="s">
        <v>78</v>
      </c>
      <c r="AY681" s="184" t="s">
        <v>153</v>
      </c>
    </row>
    <row r="682" spans="1:65" s="14" customFormat="1" ht="10.199999999999999">
      <c r="B682" s="183"/>
      <c r="D682" s="176" t="s">
        <v>161</v>
      </c>
      <c r="E682" s="184" t="s">
        <v>1</v>
      </c>
      <c r="F682" s="185" t="s">
        <v>1312</v>
      </c>
      <c r="H682" s="186">
        <v>34.4</v>
      </c>
      <c r="I682" s="187"/>
      <c r="L682" s="183"/>
      <c r="M682" s="188"/>
      <c r="N682" s="189"/>
      <c r="O682" s="189"/>
      <c r="P682" s="189"/>
      <c r="Q682" s="189"/>
      <c r="R682" s="189"/>
      <c r="S682" s="189"/>
      <c r="T682" s="190"/>
      <c r="AT682" s="184" t="s">
        <v>161</v>
      </c>
      <c r="AU682" s="184" t="s">
        <v>88</v>
      </c>
      <c r="AV682" s="14" t="s">
        <v>88</v>
      </c>
      <c r="AW682" s="14" t="s">
        <v>34</v>
      </c>
      <c r="AX682" s="14" t="s">
        <v>78</v>
      </c>
      <c r="AY682" s="184" t="s">
        <v>153</v>
      </c>
    </row>
    <row r="683" spans="1:65" s="16" customFormat="1" ht="10.199999999999999">
      <c r="B683" s="202"/>
      <c r="D683" s="176" t="s">
        <v>161</v>
      </c>
      <c r="E683" s="203" t="s">
        <v>1</v>
      </c>
      <c r="F683" s="204" t="s">
        <v>321</v>
      </c>
      <c r="H683" s="205">
        <v>67.66</v>
      </c>
      <c r="I683" s="206"/>
      <c r="L683" s="202"/>
      <c r="M683" s="207"/>
      <c r="N683" s="208"/>
      <c r="O683" s="208"/>
      <c r="P683" s="208"/>
      <c r="Q683" s="208"/>
      <c r="R683" s="208"/>
      <c r="S683" s="208"/>
      <c r="T683" s="209"/>
      <c r="AT683" s="203" t="s">
        <v>161</v>
      </c>
      <c r="AU683" s="203" t="s">
        <v>88</v>
      </c>
      <c r="AV683" s="16" t="s">
        <v>169</v>
      </c>
      <c r="AW683" s="16" t="s">
        <v>34</v>
      </c>
      <c r="AX683" s="16" t="s">
        <v>78</v>
      </c>
      <c r="AY683" s="203" t="s">
        <v>153</v>
      </c>
    </row>
    <row r="684" spans="1:65" s="15" customFormat="1" ht="10.199999999999999">
      <c r="B684" s="191"/>
      <c r="D684" s="176" t="s">
        <v>161</v>
      </c>
      <c r="E684" s="192" t="s">
        <v>1</v>
      </c>
      <c r="F684" s="193" t="s">
        <v>165</v>
      </c>
      <c r="H684" s="194">
        <v>173.32</v>
      </c>
      <c r="I684" s="195"/>
      <c r="L684" s="191"/>
      <c r="M684" s="196"/>
      <c r="N684" s="197"/>
      <c r="O684" s="197"/>
      <c r="P684" s="197"/>
      <c r="Q684" s="197"/>
      <c r="R684" s="197"/>
      <c r="S684" s="197"/>
      <c r="T684" s="198"/>
      <c r="AT684" s="192" t="s">
        <v>161</v>
      </c>
      <c r="AU684" s="192" t="s">
        <v>88</v>
      </c>
      <c r="AV684" s="15" t="s">
        <v>159</v>
      </c>
      <c r="AW684" s="15" t="s">
        <v>34</v>
      </c>
      <c r="AX684" s="15" t="s">
        <v>86</v>
      </c>
      <c r="AY684" s="192" t="s">
        <v>153</v>
      </c>
    </row>
    <row r="685" spans="1:65" s="2" customFormat="1" ht="36" customHeight="1">
      <c r="A685" s="33"/>
      <c r="B685" s="161"/>
      <c r="C685" s="162" t="s">
        <v>521</v>
      </c>
      <c r="D685" s="162" t="s">
        <v>155</v>
      </c>
      <c r="E685" s="163" t="s">
        <v>662</v>
      </c>
      <c r="F685" s="164" t="s">
        <v>663</v>
      </c>
      <c r="G685" s="165" t="s">
        <v>158</v>
      </c>
      <c r="H685" s="166">
        <v>3.87</v>
      </c>
      <c r="I685" s="167"/>
      <c r="J685" s="168">
        <f>ROUND(I685*H685,2)</f>
        <v>0</v>
      </c>
      <c r="K685" s="164" t="s">
        <v>254</v>
      </c>
      <c r="L685" s="34"/>
      <c r="M685" s="169" t="s">
        <v>1</v>
      </c>
      <c r="N685" s="170" t="s">
        <v>43</v>
      </c>
      <c r="O685" s="59"/>
      <c r="P685" s="171">
        <f>O685*H685</f>
        <v>0</v>
      </c>
      <c r="Q685" s="171">
        <v>0</v>
      </c>
      <c r="R685" s="171">
        <f>Q685*H685</f>
        <v>0</v>
      </c>
      <c r="S685" s="171">
        <v>1.8</v>
      </c>
      <c r="T685" s="172">
        <f>S685*H685</f>
        <v>6.9660000000000002</v>
      </c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R685" s="173" t="s">
        <v>159</v>
      </c>
      <c r="AT685" s="173" t="s">
        <v>155</v>
      </c>
      <c r="AU685" s="173" t="s">
        <v>88</v>
      </c>
      <c r="AY685" s="18" t="s">
        <v>153</v>
      </c>
      <c r="BE685" s="174">
        <f>IF(N685="základní",J685,0)</f>
        <v>0</v>
      </c>
      <c r="BF685" s="174">
        <f>IF(N685="snížená",J685,0)</f>
        <v>0</v>
      </c>
      <c r="BG685" s="174">
        <f>IF(N685="zákl. přenesená",J685,0)</f>
        <v>0</v>
      </c>
      <c r="BH685" s="174">
        <f>IF(N685="sníž. přenesená",J685,0)</f>
        <v>0</v>
      </c>
      <c r="BI685" s="174">
        <f>IF(N685="nulová",J685,0)</f>
        <v>0</v>
      </c>
      <c r="BJ685" s="18" t="s">
        <v>86</v>
      </c>
      <c r="BK685" s="174">
        <f>ROUND(I685*H685,2)</f>
        <v>0</v>
      </c>
      <c r="BL685" s="18" t="s">
        <v>159</v>
      </c>
      <c r="BM685" s="173" t="s">
        <v>1313</v>
      </c>
    </row>
    <row r="686" spans="1:65" s="13" customFormat="1" ht="10.199999999999999">
      <c r="B686" s="175"/>
      <c r="D686" s="176" t="s">
        <v>161</v>
      </c>
      <c r="E686" s="177" t="s">
        <v>1</v>
      </c>
      <c r="F686" s="178" t="s">
        <v>1314</v>
      </c>
      <c r="H686" s="177" t="s">
        <v>1</v>
      </c>
      <c r="I686" s="179"/>
      <c r="L686" s="175"/>
      <c r="M686" s="180"/>
      <c r="N686" s="181"/>
      <c r="O686" s="181"/>
      <c r="P686" s="181"/>
      <c r="Q686" s="181"/>
      <c r="R686" s="181"/>
      <c r="S686" s="181"/>
      <c r="T686" s="182"/>
      <c r="AT686" s="177" t="s">
        <v>161</v>
      </c>
      <c r="AU686" s="177" t="s">
        <v>88</v>
      </c>
      <c r="AV686" s="13" t="s">
        <v>86</v>
      </c>
      <c r="AW686" s="13" t="s">
        <v>34</v>
      </c>
      <c r="AX686" s="13" t="s">
        <v>78</v>
      </c>
      <c r="AY686" s="177" t="s">
        <v>153</v>
      </c>
    </row>
    <row r="687" spans="1:65" s="14" customFormat="1" ht="10.199999999999999">
      <c r="B687" s="183"/>
      <c r="D687" s="176" t="s">
        <v>161</v>
      </c>
      <c r="E687" s="184" t="s">
        <v>1</v>
      </c>
      <c r="F687" s="185" t="s">
        <v>1315</v>
      </c>
      <c r="H687" s="186">
        <v>0.57999999999999996</v>
      </c>
      <c r="I687" s="187"/>
      <c r="L687" s="183"/>
      <c r="M687" s="188"/>
      <c r="N687" s="189"/>
      <c r="O687" s="189"/>
      <c r="P687" s="189"/>
      <c r="Q687" s="189"/>
      <c r="R687" s="189"/>
      <c r="S687" s="189"/>
      <c r="T687" s="190"/>
      <c r="AT687" s="184" t="s">
        <v>161</v>
      </c>
      <c r="AU687" s="184" t="s">
        <v>88</v>
      </c>
      <c r="AV687" s="14" t="s">
        <v>88</v>
      </c>
      <c r="AW687" s="14" t="s">
        <v>34</v>
      </c>
      <c r="AX687" s="14" t="s">
        <v>78</v>
      </c>
      <c r="AY687" s="184" t="s">
        <v>153</v>
      </c>
    </row>
    <row r="688" spans="1:65" s="16" customFormat="1" ht="10.199999999999999">
      <c r="B688" s="202"/>
      <c r="D688" s="176" t="s">
        <v>161</v>
      </c>
      <c r="E688" s="203" t="s">
        <v>1</v>
      </c>
      <c r="F688" s="204" t="s">
        <v>321</v>
      </c>
      <c r="H688" s="205">
        <v>0.57999999999999996</v>
      </c>
      <c r="I688" s="206"/>
      <c r="L688" s="202"/>
      <c r="M688" s="207"/>
      <c r="N688" s="208"/>
      <c r="O688" s="208"/>
      <c r="P688" s="208"/>
      <c r="Q688" s="208"/>
      <c r="R688" s="208"/>
      <c r="S688" s="208"/>
      <c r="T688" s="209"/>
      <c r="AT688" s="203" t="s">
        <v>161</v>
      </c>
      <c r="AU688" s="203" t="s">
        <v>88</v>
      </c>
      <c r="AV688" s="16" t="s">
        <v>169</v>
      </c>
      <c r="AW688" s="16" t="s">
        <v>34</v>
      </c>
      <c r="AX688" s="16" t="s">
        <v>78</v>
      </c>
      <c r="AY688" s="203" t="s">
        <v>153</v>
      </c>
    </row>
    <row r="689" spans="2:51" s="13" customFormat="1" ht="10.199999999999999">
      <c r="B689" s="175"/>
      <c r="D689" s="176" t="s">
        <v>161</v>
      </c>
      <c r="E689" s="177" t="s">
        <v>1</v>
      </c>
      <c r="F689" s="178" t="s">
        <v>1316</v>
      </c>
      <c r="H689" s="177" t="s">
        <v>1</v>
      </c>
      <c r="I689" s="179"/>
      <c r="L689" s="175"/>
      <c r="M689" s="180"/>
      <c r="N689" s="181"/>
      <c r="O689" s="181"/>
      <c r="P689" s="181"/>
      <c r="Q689" s="181"/>
      <c r="R689" s="181"/>
      <c r="S689" s="181"/>
      <c r="T689" s="182"/>
      <c r="AT689" s="177" t="s">
        <v>161</v>
      </c>
      <c r="AU689" s="177" t="s">
        <v>88</v>
      </c>
      <c r="AV689" s="13" t="s">
        <v>86</v>
      </c>
      <c r="AW689" s="13" t="s">
        <v>34</v>
      </c>
      <c r="AX689" s="13" t="s">
        <v>78</v>
      </c>
      <c r="AY689" s="177" t="s">
        <v>153</v>
      </c>
    </row>
    <row r="690" spans="2:51" s="14" customFormat="1" ht="10.199999999999999">
      <c r="B690" s="183"/>
      <c r="D690" s="176" t="s">
        <v>161</v>
      </c>
      <c r="E690" s="184" t="s">
        <v>1</v>
      </c>
      <c r="F690" s="185" t="s">
        <v>1317</v>
      </c>
      <c r="H690" s="186">
        <v>0.43</v>
      </c>
      <c r="I690" s="187"/>
      <c r="L690" s="183"/>
      <c r="M690" s="188"/>
      <c r="N690" s="189"/>
      <c r="O690" s="189"/>
      <c r="P690" s="189"/>
      <c r="Q690" s="189"/>
      <c r="R690" s="189"/>
      <c r="S690" s="189"/>
      <c r="T690" s="190"/>
      <c r="AT690" s="184" t="s">
        <v>161</v>
      </c>
      <c r="AU690" s="184" t="s">
        <v>88</v>
      </c>
      <c r="AV690" s="14" t="s">
        <v>88</v>
      </c>
      <c r="AW690" s="14" t="s">
        <v>34</v>
      </c>
      <c r="AX690" s="14" t="s">
        <v>78</v>
      </c>
      <c r="AY690" s="184" t="s">
        <v>153</v>
      </c>
    </row>
    <row r="691" spans="2:51" s="14" customFormat="1" ht="10.199999999999999">
      <c r="B691" s="183"/>
      <c r="D691" s="176" t="s">
        <v>161</v>
      </c>
      <c r="E691" s="184" t="s">
        <v>1</v>
      </c>
      <c r="F691" s="185" t="s">
        <v>1318</v>
      </c>
      <c r="H691" s="186">
        <v>0.18</v>
      </c>
      <c r="I691" s="187"/>
      <c r="L691" s="183"/>
      <c r="M691" s="188"/>
      <c r="N691" s="189"/>
      <c r="O691" s="189"/>
      <c r="P691" s="189"/>
      <c r="Q691" s="189"/>
      <c r="R691" s="189"/>
      <c r="S691" s="189"/>
      <c r="T691" s="190"/>
      <c r="AT691" s="184" t="s">
        <v>161</v>
      </c>
      <c r="AU691" s="184" t="s">
        <v>88</v>
      </c>
      <c r="AV691" s="14" t="s">
        <v>88</v>
      </c>
      <c r="AW691" s="14" t="s">
        <v>34</v>
      </c>
      <c r="AX691" s="14" t="s">
        <v>78</v>
      </c>
      <c r="AY691" s="184" t="s">
        <v>153</v>
      </c>
    </row>
    <row r="692" spans="2:51" s="14" customFormat="1" ht="10.199999999999999">
      <c r="B692" s="183"/>
      <c r="D692" s="176" t="s">
        <v>161</v>
      </c>
      <c r="E692" s="184" t="s">
        <v>1</v>
      </c>
      <c r="F692" s="185" t="s">
        <v>1319</v>
      </c>
      <c r="H692" s="186">
        <v>1.5</v>
      </c>
      <c r="I692" s="187"/>
      <c r="L692" s="183"/>
      <c r="M692" s="188"/>
      <c r="N692" s="189"/>
      <c r="O692" s="189"/>
      <c r="P692" s="189"/>
      <c r="Q692" s="189"/>
      <c r="R692" s="189"/>
      <c r="S692" s="189"/>
      <c r="T692" s="190"/>
      <c r="AT692" s="184" t="s">
        <v>161</v>
      </c>
      <c r="AU692" s="184" t="s">
        <v>88</v>
      </c>
      <c r="AV692" s="14" t="s">
        <v>88</v>
      </c>
      <c r="AW692" s="14" t="s">
        <v>34</v>
      </c>
      <c r="AX692" s="14" t="s">
        <v>78</v>
      </c>
      <c r="AY692" s="184" t="s">
        <v>153</v>
      </c>
    </row>
    <row r="693" spans="2:51" s="14" customFormat="1" ht="10.199999999999999">
      <c r="B693" s="183"/>
      <c r="D693" s="176" t="s">
        <v>161</v>
      </c>
      <c r="E693" s="184" t="s">
        <v>1</v>
      </c>
      <c r="F693" s="185" t="s">
        <v>1320</v>
      </c>
      <c r="H693" s="186">
        <v>0.09</v>
      </c>
      <c r="I693" s="187"/>
      <c r="L693" s="183"/>
      <c r="M693" s="188"/>
      <c r="N693" s="189"/>
      <c r="O693" s="189"/>
      <c r="P693" s="189"/>
      <c r="Q693" s="189"/>
      <c r="R693" s="189"/>
      <c r="S693" s="189"/>
      <c r="T693" s="190"/>
      <c r="AT693" s="184" t="s">
        <v>161</v>
      </c>
      <c r="AU693" s="184" t="s">
        <v>88</v>
      </c>
      <c r="AV693" s="14" t="s">
        <v>88</v>
      </c>
      <c r="AW693" s="14" t="s">
        <v>34</v>
      </c>
      <c r="AX693" s="14" t="s">
        <v>78</v>
      </c>
      <c r="AY693" s="184" t="s">
        <v>153</v>
      </c>
    </row>
    <row r="694" spans="2:51" s="16" customFormat="1" ht="10.199999999999999">
      <c r="B694" s="202"/>
      <c r="D694" s="176" t="s">
        <v>161</v>
      </c>
      <c r="E694" s="203" t="s">
        <v>1</v>
      </c>
      <c r="F694" s="204" t="s">
        <v>321</v>
      </c>
      <c r="H694" s="205">
        <v>2.2000000000000002</v>
      </c>
      <c r="I694" s="206"/>
      <c r="L694" s="202"/>
      <c r="M694" s="207"/>
      <c r="N694" s="208"/>
      <c r="O694" s="208"/>
      <c r="P694" s="208"/>
      <c r="Q694" s="208"/>
      <c r="R694" s="208"/>
      <c r="S694" s="208"/>
      <c r="T694" s="209"/>
      <c r="AT694" s="203" t="s">
        <v>161</v>
      </c>
      <c r="AU694" s="203" t="s">
        <v>88</v>
      </c>
      <c r="AV694" s="16" t="s">
        <v>169</v>
      </c>
      <c r="AW694" s="16" t="s">
        <v>34</v>
      </c>
      <c r="AX694" s="16" t="s">
        <v>78</v>
      </c>
      <c r="AY694" s="203" t="s">
        <v>153</v>
      </c>
    </row>
    <row r="695" spans="2:51" s="13" customFormat="1" ht="10.199999999999999">
      <c r="B695" s="175"/>
      <c r="D695" s="176" t="s">
        <v>161</v>
      </c>
      <c r="E695" s="177" t="s">
        <v>1</v>
      </c>
      <c r="F695" s="178" t="s">
        <v>1321</v>
      </c>
      <c r="H695" s="177" t="s">
        <v>1</v>
      </c>
      <c r="I695" s="179"/>
      <c r="L695" s="175"/>
      <c r="M695" s="180"/>
      <c r="N695" s="181"/>
      <c r="O695" s="181"/>
      <c r="P695" s="181"/>
      <c r="Q695" s="181"/>
      <c r="R695" s="181"/>
      <c r="S695" s="181"/>
      <c r="T695" s="182"/>
      <c r="AT695" s="177" t="s">
        <v>161</v>
      </c>
      <c r="AU695" s="177" t="s">
        <v>88</v>
      </c>
      <c r="AV695" s="13" t="s">
        <v>86</v>
      </c>
      <c r="AW695" s="13" t="s">
        <v>34</v>
      </c>
      <c r="AX695" s="13" t="s">
        <v>78</v>
      </c>
      <c r="AY695" s="177" t="s">
        <v>153</v>
      </c>
    </row>
    <row r="696" spans="2:51" s="14" customFormat="1" ht="10.199999999999999">
      <c r="B696" s="183"/>
      <c r="D696" s="176" t="s">
        <v>161</v>
      </c>
      <c r="E696" s="184" t="s">
        <v>1</v>
      </c>
      <c r="F696" s="185" t="s">
        <v>1322</v>
      </c>
      <c r="H696" s="186">
        <v>0.48</v>
      </c>
      <c r="I696" s="187"/>
      <c r="L696" s="183"/>
      <c r="M696" s="188"/>
      <c r="N696" s="189"/>
      <c r="O696" s="189"/>
      <c r="P696" s="189"/>
      <c r="Q696" s="189"/>
      <c r="R696" s="189"/>
      <c r="S696" s="189"/>
      <c r="T696" s="190"/>
      <c r="AT696" s="184" t="s">
        <v>161</v>
      </c>
      <c r="AU696" s="184" t="s">
        <v>88</v>
      </c>
      <c r="AV696" s="14" t="s">
        <v>88</v>
      </c>
      <c r="AW696" s="14" t="s">
        <v>34</v>
      </c>
      <c r="AX696" s="14" t="s">
        <v>78</v>
      </c>
      <c r="AY696" s="184" t="s">
        <v>153</v>
      </c>
    </row>
    <row r="697" spans="2:51" s="14" customFormat="1" ht="10.199999999999999">
      <c r="B697" s="183"/>
      <c r="D697" s="176" t="s">
        <v>161</v>
      </c>
      <c r="E697" s="184" t="s">
        <v>1</v>
      </c>
      <c r="F697" s="185" t="s">
        <v>1323</v>
      </c>
      <c r="H697" s="186">
        <v>0.41</v>
      </c>
      <c r="I697" s="187"/>
      <c r="L697" s="183"/>
      <c r="M697" s="188"/>
      <c r="N697" s="189"/>
      <c r="O697" s="189"/>
      <c r="P697" s="189"/>
      <c r="Q697" s="189"/>
      <c r="R697" s="189"/>
      <c r="S697" s="189"/>
      <c r="T697" s="190"/>
      <c r="AT697" s="184" t="s">
        <v>161</v>
      </c>
      <c r="AU697" s="184" t="s">
        <v>88</v>
      </c>
      <c r="AV697" s="14" t="s">
        <v>88</v>
      </c>
      <c r="AW697" s="14" t="s">
        <v>34</v>
      </c>
      <c r="AX697" s="14" t="s">
        <v>78</v>
      </c>
      <c r="AY697" s="184" t="s">
        <v>153</v>
      </c>
    </row>
    <row r="698" spans="2:51" s="14" customFormat="1" ht="10.199999999999999">
      <c r="B698" s="183"/>
      <c r="D698" s="176" t="s">
        <v>161</v>
      </c>
      <c r="E698" s="184" t="s">
        <v>1</v>
      </c>
      <c r="F698" s="185" t="s">
        <v>1324</v>
      </c>
      <c r="H698" s="186">
        <v>0.06</v>
      </c>
      <c r="I698" s="187"/>
      <c r="L698" s="183"/>
      <c r="M698" s="188"/>
      <c r="N698" s="189"/>
      <c r="O698" s="189"/>
      <c r="P698" s="189"/>
      <c r="Q698" s="189"/>
      <c r="R698" s="189"/>
      <c r="S698" s="189"/>
      <c r="T698" s="190"/>
      <c r="AT698" s="184" t="s">
        <v>161</v>
      </c>
      <c r="AU698" s="184" t="s">
        <v>88</v>
      </c>
      <c r="AV698" s="14" t="s">
        <v>88</v>
      </c>
      <c r="AW698" s="14" t="s">
        <v>34</v>
      </c>
      <c r="AX698" s="14" t="s">
        <v>78</v>
      </c>
      <c r="AY698" s="184" t="s">
        <v>153</v>
      </c>
    </row>
    <row r="699" spans="2:51" s="16" customFormat="1" ht="10.199999999999999">
      <c r="B699" s="202"/>
      <c r="D699" s="176" t="s">
        <v>161</v>
      </c>
      <c r="E699" s="203" t="s">
        <v>1</v>
      </c>
      <c r="F699" s="204" t="s">
        <v>321</v>
      </c>
      <c r="H699" s="205">
        <v>0.95</v>
      </c>
      <c r="I699" s="206"/>
      <c r="L699" s="202"/>
      <c r="M699" s="207"/>
      <c r="N699" s="208"/>
      <c r="O699" s="208"/>
      <c r="P699" s="208"/>
      <c r="Q699" s="208"/>
      <c r="R699" s="208"/>
      <c r="S699" s="208"/>
      <c r="T699" s="209"/>
      <c r="AT699" s="203" t="s">
        <v>161</v>
      </c>
      <c r="AU699" s="203" t="s">
        <v>88</v>
      </c>
      <c r="AV699" s="16" t="s">
        <v>169</v>
      </c>
      <c r="AW699" s="16" t="s">
        <v>34</v>
      </c>
      <c r="AX699" s="16" t="s">
        <v>78</v>
      </c>
      <c r="AY699" s="203" t="s">
        <v>153</v>
      </c>
    </row>
    <row r="700" spans="2:51" s="16" customFormat="1" ht="10.199999999999999">
      <c r="B700" s="202"/>
      <c r="D700" s="176" t="s">
        <v>161</v>
      </c>
      <c r="E700" s="203" t="s">
        <v>1</v>
      </c>
      <c r="F700" s="204" t="s">
        <v>321</v>
      </c>
      <c r="H700" s="205">
        <v>0</v>
      </c>
      <c r="I700" s="206"/>
      <c r="L700" s="202"/>
      <c r="M700" s="207"/>
      <c r="N700" s="208"/>
      <c r="O700" s="208"/>
      <c r="P700" s="208"/>
      <c r="Q700" s="208"/>
      <c r="R700" s="208"/>
      <c r="S700" s="208"/>
      <c r="T700" s="209"/>
      <c r="AT700" s="203" t="s">
        <v>161</v>
      </c>
      <c r="AU700" s="203" t="s">
        <v>88</v>
      </c>
      <c r="AV700" s="16" t="s">
        <v>169</v>
      </c>
      <c r="AW700" s="16" t="s">
        <v>34</v>
      </c>
      <c r="AX700" s="16" t="s">
        <v>78</v>
      </c>
      <c r="AY700" s="203" t="s">
        <v>153</v>
      </c>
    </row>
    <row r="701" spans="2:51" s="13" customFormat="1" ht="10.199999999999999">
      <c r="B701" s="175"/>
      <c r="D701" s="176" t="s">
        <v>161</v>
      </c>
      <c r="E701" s="177" t="s">
        <v>1</v>
      </c>
      <c r="F701" s="178" t="s">
        <v>1325</v>
      </c>
      <c r="H701" s="177" t="s">
        <v>1</v>
      </c>
      <c r="I701" s="179"/>
      <c r="L701" s="175"/>
      <c r="M701" s="180"/>
      <c r="N701" s="181"/>
      <c r="O701" s="181"/>
      <c r="P701" s="181"/>
      <c r="Q701" s="181"/>
      <c r="R701" s="181"/>
      <c r="S701" s="181"/>
      <c r="T701" s="182"/>
      <c r="AT701" s="177" t="s">
        <v>161</v>
      </c>
      <c r="AU701" s="177" t="s">
        <v>88</v>
      </c>
      <c r="AV701" s="13" t="s">
        <v>86</v>
      </c>
      <c r="AW701" s="13" t="s">
        <v>34</v>
      </c>
      <c r="AX701" s="13" t="s">
        <v>78</v>
      </c>
      <c r="AY701" s="177" t="s">
        <v>153</v>
      </c>
    </row>
    <row r="702" spans="2:51" s="14" customFormat="1" ht="10.199999999999999">
      <c r="B702" s="183"/>
      <c r="D702" s="176" t="s">
        <v>161</v>
      </c>
      <c r="E702" s="184" t="s">
        <v>1</v>
      </c>
      <c r="F702" s="185" t="s">
        <v>1326</v>
      </c>
      <c r="H702" s="186">
        <v>0.14000000000000001</v>
      </c>
      <c r="I702" s="187"/>
      <c r="L702" s="183"/>
      <c r="M702" s="188"/>
      <c r="N702" s="189"/>
      <c r="O702" s="189"/>
      <c r="P702" s="189"/>
      <c r="Q702" s="189"/>
      <c r="R702" s="189"/>
      <c r="S702" s="189"/>
      <c r="T702" s="190"/>
      <c r="AT702" s="184" t="s">
        <v>161</v>
      </c>
      <c r="AU702" s="184" t="s">
        <v>88</v>
      </c>
      <c r="AV702" s="14" t="s">
        <v>88</v>
      </c>
      <c r="AW702" s="14" t="s">
        <v>34</v>
      </c>
      <c r="AX702" s="14" t="s">
        <v>78</v>
      </c>
      <c r="AY702" s="184" t="s">
        <v>153</v>
      </c>
    </row>
    <row r="703" spans="2:51" s="16" customFormat="1" ht="10.199999999999999">
      <c r="B703" s="202"/>
      <c r="D703" s="176" t="s">
        <v>161</v>
      </c>
      <c r="E703" s="203" t="s">
        <v>1</v>
      </c>
      <c r="F703" s="204" t="s">
        <v>321</v>
      </c>
      <c r="H703" s="205">
        <v>0.14000000000000001</v>
      </c>
      <c r="I703" s="206"/>
      <c r="L703" s="202"/>
      <c r="M703" s="207"/>
      <c r="N703" s="208"/>
      <c r="O703" s="208"/>
      <c r="P703" s="208"/>
      <c r="Q703" s="208"/>
      <c r="R703" s="208"/>
      <c r="S703" s="208"/>
      <c r="T703" s="209"/>
      <c r="AT703" s="203" t="s">
        <v>161</v>
      </c>
      <c r="AU703" s="203" t="s">
        <v>88</v>
      </c>
      <c r="AV703" s="16" t="s">
        <v>169</v>
      </c>
      <c r="AW703" s="16" t="s">
        <v>34</v>
      </c>
      <c r="AX703" s="16" t="s">
        <v>78</v>
      </c>
      <c r="AY703" s="203" t="s">
        <v>153</v>
      </c>
    </row>
    <row r="704" spans="2:51" s="15" customFormat="1" ht="10.199999999999999">
      <c r="B704" s="191"/>
      <c r="D704" s="176" t="s">
        <v>161</v>
      </c>
      <c r="E704" s="192" t="s">
        <v>1</v>
      </c>
      <c r="F704" s="193" t="s">
        <v>165</v>
      </c>
      <c r="H704" s="194">
        <v>3.87</v>
      </c>
      <c r="I704" s="195"/>
      <c r="L704" s="191"/>
      <c r="M704" s="196"/>
      <c r="N704" s="197"/>
      <c r="O704" s="197"/>
      <c r="P704" s="197"/>
      <c r="Q704" s="197"/>
      <c r="R704" s="197"/>
      <c r="S704" s="197"/>
      <c r="T704" s="198"/>
      <c r="AT704" s="192" t="s">
        <v>161</v>
      </c>
      <c r="AU704" s="192" t="s">
        <v>88</v>
      </c>
      <c r="AV704" s="15" t="s">
        <v>159</v>
      </c>
      <c r="AW704" s="15" t="s">
        <v>34</v>
      </c>
      <c r="AX704" s="15" t="s">
        <v>86</v>
      </c>
      <c r="AY704" s="192" t="s">
        <v>153</v>
      </c>
    </row>
    <row r="705" spans="1:65" s="2" customFormat="1" ht="48" customHeight="1">
      <c r="A705" s="33"/>
      <c r="B705" s="161"/>
      <c r="C705" s="162" t="s">
        <v>743</v>
      </c>
      <c r="D705" s="162" t="s">
        <v>155</v>
      </c>
      <c r="E705" s="163" t="s">
        <v>206</v>
      </c>
      <c r="F705" s="164" t="s">
        <v>1327</v>
      </c>
      <c r="G705" s="165" t="s">
        <v>158</v>
      </c>
      <c r="H705" s="166">
        <v>54.828000000000003</v>
      </c>
      <c r="I705" s="167"/>
      <c r="J705" s="168">
        <f>ROUND(I705*H705,2)</f>
        <v>0</v>
      </c>
      <c r="K705" s="164" t="s">
        <v>254</v>
      </c>
      <c r="L705" s="34"/>
      <c r="M705" s="169" t="s">
        <v>1</v>
      </c>
      <c r="N705" s="170" t="s">
        <v>43</v>
      </c>
      <c r="O705" s="59"/>
      <c r="P705" s="171">
        <f>O705*H705</f>
        <v>0</v>
      </c>
      <c r="Q705" s="171">
        <v>0</v>
      </c>
      <c r="R705" s="171">
        <f>Q705*H705</f>
        <v>0</v>
      </c>
      <c r="S705" s="171">
        <v>1.8</v>
      </c>
      <c r="T705" s="172">
        <f>S705*H705</f>
        <v>98.690400000000011</v>
      </c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R705" s="173" t="s">
        <v>159</v>
      </c>
      <c r="AT705" s="173" t="s">
        <v>155</v>
      </c>
      <c r="AU705" s="173" t="s">
        <v>88</v>
      </c>
      <c r="AY705" s="18" t="s">
        <v>153</v>
      </c>
      <c r="BE705" s="174">
        <f>IF(N705="základní",J705,0)</f>
        <v>0</v>
      </c>
      <c r="BF705" s="174">
        <f>IF(N705="snížená",J705,0)</f>
        <v>0</v>
      </c>
      <c r="BG705" s="174">
        <f>IF(N705="zákl. přenesená",J705,0)</f>
        <v>0</v>
      </c>
      <c r="BH705" s="174">
        <f>IF(N705="sníž. přenesená",J705,0)</f>
        <v>0</v>
      </c>
      <c r="BI705" s="174">
        <f>IF(N705="nulová",J705,0)</f>
        <v>0</v>
      </c>
      <c r="BJ705" s="18" t="s">
        <v>86</v>
      </c>
      <c r="BK705" s="174">
        <f>ROUND(I705*H705,2)</f>
        <v>0</v>
      </c>
      <c r="BL705" s="18" t="s">
        <v>159</v>
      </c>
      <c r="BM705" s="173" t="s">
        <v>1328</v>
      </c>
    </row>
    <row r="706" spans="1:65" s="13" customFormat="1" ht="10.199999999999999">
      <c r="B706" s="175"/>
      <c r="D706" s="176" t="s">
        <v>161</v>
      </c>
      <c r="E706" s="177" t="s">
        <v>1</v>
      </c>
      <c r="F706" s="178" t="s">
        <v>1292</v>
      </c>
      <c r="H706" s="177" t="s">
        <v>1</v>
      </c>
      <c r="I706" s="179"/>
      <c r="L706" s="175"/>
      <c r="M706" s="180"/>
      <c r="N706" s="181"/>
      <c r="O706" s="181"/>
      <c r="P706" s="181"/>
      <c r="Q706" s="181"/>
      <c r="R706" s="181"/>
      <c r="S706" s="181"/>
      <c r="T706" s="182"/>
      <c r="AT706" s="177" t="s">
        <v>161</v>
      </c>
      <c r="AU706" s="177" t="s">
        <v>88</v>
      </c>
      <c r="AV706" s="13" t="s">
        <v>86</v>
      </c>
      <c r="AW706" s="13" t="s">
        <v>34</v>
      </c>
      <c r="AX706" s="13" t="s">
        <v>78</v>
      </c>
      <c r="AY706" s="177" t="s">
        <v>153</v>
      </c>
    </row>
    <row r="707" spans="1:65" s="14" customFormat="1" ht="10.199999999999999">
      <c r="B707" s="183"/>
      <c r="D707" s="176" t="s">
        <v>161</v>
      </c>
      <c r="E707" s="184" t="s">
        <v>1</v>
      </c>
      <c r="F707" s="185" t="s">
        <v>1329</v>
      </c>
      <c r="H707" s="186">
        <v>8.9860000000000007</v>
      </c>
      <c r="I707" s="187"/>
      <c r="L707" s="183"/>
      <c r="M707" s="188"/>
      <c r="N707" s="189"/>
      <c r="O707" s="189"/>
      <c r="P707" s="189"/>
      <c r="Q707" s="189"/>
      <c r="R707" s="189"/>
      <c r="S707" s="189"/>
      <c r="T707" s="190"/>
      <c r="AT707" s="184" t="s">
        <v>161</v>
      </c>
      <c r="AU707" s="184" t="s">
        <v>88</v>
      </c>
      <c r="AV707" s="14" t="s">
        <v>88</v>
      </c>
      <c r="AW707" s="14" t="s">
        <v>34</v>
      </c>
      <c r="AX707" s="14" t="s">
        <v>78</v>
      </c>
      <c r="AY707" s="184" t="s">
        <v>153</v>
      </c>
    </row>
    <row r="708" spans="1:65" s="14" customFormat="1" ht="10.199999999999999">
      <c r="B708" s="183"/>
      <c r="D708" s="176" t="s">
        <v>161</v>
      </c>
      <c r="E708" s="184" t="s">
        <v>1</v>
      </c>
      <c r="F708" s="185" t="s">
        <v>1330</v>
      </c>
      <c r="H708" s="186">
        <v>19.077000000000002</v>
      </c>
      <c r="I708" s="187"/>
      <c r="L708" s="183"/>
      <c r="M708" s="188"/>
      <c r="N708" s="189"/>
      <c r="O708" s="189"/>
      <c r="P708" s="189"/>
      <c r="Q708" s="189"/>
      <c r="R708" s="189"/>
      <c r="S708" s="189"/>
      <c r="T708" s="190"/>
      <c r="AT708" s="184" t="s">
        <v>161</v>
      </c>
      <c r="AU708" s="184" t="s">
        <v>88</v>
      </c>
      <c r="AV708" s="14" t="s">
        <v>88</v>
      </c>
      <c r="AW708" s="14" t="s">
        <v>34</v>
      </c>
      <c r="AX708" s="14" t="s">
        <v>78</v>
      </c>
      <c r="AY708" s="184" t="s">
        <v>153</v>
      </c>
    </row>
    <row r="709" spans="1:65" s="14" customFormat="1" ht="10.199999999999999">
      <c r="B709" s="183"/>
      <c r="D709" s="176" t="s">
        <v>161</v>
      </c>
      <c r="E709" s="184" t="s">
        <v>1</v>
      </c>
      <c r="F709" s="185" t="s">
        <v>1331</v>
      </c>
      <c r="H709" s="186">
        <v>10.141999999999999</v>
      </c>
      <c r="I709" s="187"/>
      <c r="L709" s="183"/>
      <c r="M709" s="188"/>
      <c r="N709" s="189"/>
      <c r="O709" s="189"/>
      <c r="P709" s="189"/>
      <c r="Q709" s="189"/>
      <c r="R709" s="189"/>
      <c r="S709" s="189"/>
      <c r="T709" s="190"/>
      <c r="AT709" s="184" t="s">
        <v>161</v>
      </c>
      <c r="AU709" s="184" t="s">
        <v>88</v>
      </c>
      <c r="AV709" s="14" t="s">
        <v>88</v>
      </c>
      <c r="AW709" s="14" t="s">
        <v>34</v>
      </c>
      <c r="AX709" s="14" t="s">
        <v>78</v>
      </c>
      <c r="AY709" s="184" t="s">
        <v>153</v>
      </c>
    </row>
    <row r="710" spans="1:65" s="14" customFormat="1" ht="10.199999999999999">
      <c r="B710" s="183"/>
      <c r="D710" s="176" t="s">
        <v>161</v>
      </c>
      <c r="E710" s="184" t="s">
        <v>1</v>
      </c>
      <c r="F710" s="185" t="s">
        <v>1332</v>
      </c>
      <c r="H710" s="186">
        <v>2.4129999999999998</v>
      </c>
      <c r="I710" s="187"/>
      <c r="L710" s="183"/>
      <c r="M710" s="188"/>
      <c r="N710" s="189"/>
      <c r="O710" s="189"/>
      <c r="P710" s="189"/>
      <c r="Q710" s="189"/>
      <c r="R710" s="189"/>
      <c r="S710" s="189"/>
      <c r="T710" s="190"/>
      <c r="AT710" s="184" t="s">
        <v>161</v>
      </c>
      <c r="AU710" s="184" t="s">
        <v>88</v>
      </c>
      <c r="AV710" s="14" t="s">
        <v>88</v>
      </c>
      <c r="AW710" s="14" t="s">
        <v>34</v>
      </c>
      <c r="AX710" s="14" t="s">
        <v>78</v>
      </c>
      <c r="AY710" s="184" t="s">
        <v>153</v>
      </c>
    </row>
    <row r="711" spans="1:65" s="16" customFormat="1" ht="10.199999999999999">
      <c r="B711" s="202"/>
      <c r="D711" s="176" t="s">
        <v>161</v>
      </c>
      <c r="E711" s="203" t="s">
        <v>1</v>
      </c>
      <c r="F711" s="204" t="s">
        <v>321</v>
      </c>
      <c r="H711" s="205">
        <v>40.618000000000002</v>
      </c>
      <c r="I711" s="206"/>
      <c r="L711" s="202"/>
      <c r="M711" s="207"/>
      <c r="N711" s="208"/>
      <c r="O711" s="208"/>
      <c r="P711" s="208"/>
      <c r="Q711" s="208"/>
      <c r="R711" s="208"/>
      <c r="S711" s="208"/>
      <c r="T711" s="209"/>
      <c r="AT711" s="203" t="s">
        <v>161</v>
      </c>
      <c r="AU711" s="203" t="s">
        <v>88</v>
      </c>
      <c r="AV711" s="16" t="s">
        <v>169</v>
      </c>
      <c r="AW711" s="16" t="s">
        <v>34</v>
      </c>
      <c r="AX711" s="16" t="s">
        <v>78</v>
      </c>
      <c r="AY711" s="203" t="s">
        <v>153</v>
      </c>
    </row>
    <row r="712" spans="1:65" s="13" customFormat="1" ht="10.199999999999999">
      <c r="B712" s="175"/>
      <c r="D712" s="176" t="s">
        <v>161</v>
      </c>
      <c r="E712" s="177" t="s">
        <v>1</v>
      </c>
      <c r="F712" s="178" t="s">
        <v>1314</v>
      </c>
      <c r="H712" s="177" t="s">
        <v>1</v>
      </c>
      <c r="I712" s="179"/>
      <c r="L712" s="175"/>
      <c r="M712" s="180"/>
      <c r="N712" s="181"/>
      <c r="O712" s="181"/>
      <c r="P712" s="181"/>
      <c r="Q712" s="181"/>
      <c r="R712" s="181"/>
      <c r="S712" s="181"/>
      <c r="T712" s="182"/>
      <c r="AT712" s="177" t="s">
        <v>161</v>
      </c>
      <c r="AU712" s="177" t="s">
        <v>88</v>
      </c>
      <c r="AV712" s="13" t="s">
        <v>86</v>
      </c>
      <c r="AW712" s="13" t="s">
        <v>34</v>
      </c>
      <c r="AX712" s="13" t="s">
        <v>78</v>
      </c>
      <c r="AY712" s="177" t="s">
        <v>153</v>
      </c>
    </row>
    <row r="713" spans="1:65" s="14" customFormat="1" ht="10.199999999999999">
      <c r="B713" s="183"/>
      <c r="D713" s="176" t="s">
        <v>161</v>
      </c>
      <c r="E713" s="184" t="s">
        <v>1</v>
      </c>
      <c r="F713" s="185" t="s">
        <v>1333</v>
      </c>
      <c r="H713" s="186">
        <v>2.25</v>
      </c>
      <c r="I713" s="187"/>
      <c r="L713" s="183"/>
      <c r="M713" s="188"/>
      <c r="N713" s="189"/>
      <c r="O713" s="189"/>
      <c r="P713" s="189"/>
      <c r="Q713" s="189"/>
      <c r="R713" s="189"/>
      <c r="S713" s="189"/>
      <c r="T713" s="190"/>
      <c r="AT713" s="184" t="s">
        <v>161</v>
      </c>
      <c r="AU713" s="184" t="s">
        <v>88</v>
      </c>
      <c r="AV713" s="14" t="s">
        <v>88</v>
      </c>
      <c r="AW713" s="14" t="s">
        <v>34</v>
      </c>
      <c r="AX713" s="14" t="s">
        <v>78</v>
      </c>
      <c r="AY713" s="184" t="s">
        <v>153</v>
      </c>
    </row>
    <row r="714" spans="1:65" s="14" customFormat="1" ht="10.199999999999999">
      <c r="B714" s="183"/>
      <c r="D714" s="176" t="s">
        <v>161</v>
      </c>
      <c r="E714" s="184" t="s">
        <v>1</v>
      </c>
      <c r="F714" s="185" t="s">
        <v>1334</v>
      </c>
      <c r="H714" s="186">
        <v>6.6</v>
      </c>
      <c r="I714" s="187"/>
      <c r="L714" s="183"/>
      <c r="M714" s="188"/>
      <c r="N714" s="189"/>
      <c r="O714" s="189"/>
      <c r="P714" s="189"/>
      <c r="Q714" s="189"/>
      <c r="R714" s="189"/>
      <c r="S714" s="189"/>
      <c r="T714" s="190"/>
      <c r="AT714" s="184" t="s">
        <v>161</v>
      </c>
      <c r="AU714" s="184" t="s">
        <v>88</v>
      </c>
      <c r="AV714" s="14" t="s">
        <v>88</v>
      </c>
      <c r="AW714" s="14" t="s">
        <v>34</v>
      </c>
      <c r="AX714" s="14" t="s">
        <v>78</v>
      </c>
      <c r="AY714" s="184" t="s">
        <v>153</v>
      </c>
    </row>
    <row r="715" spans="1:65" s="14" customFormat="1" ht="10.199999999999999">
      <c r="B715" s="183"/>
      <c r="D715" s="176" t="s">
        <v>161</v>
      </c>
      <c r="E715" s="184" t="s">
        <v>1</v>
      </c>
      <c r="F715" s="185" t="s">
        <v>1335</v>
      </c>
      <c r="H715" s="186">
        <v>1.87</v>
      </c>
      <c r="I715" s="187"/>
      <c r="L715" s="183"/>
      <c r="M715" s="188"/>
      <c r="N715" s="189"/>
      <c r="O715" s="189"/>
      <c r="P715" s="189"/>
      <c r="Q715" s="189"/>
      <c r="R715" s="189"/>
      <c r="S715" s="189"/>
      <c r="T715" s="190"/>
      <c r="AT715" s="184" t="s">
        <v>161</v>
      </c>
      <c r="AU715" s="184" t="s">
        <v>88</v>
      </c>
      <c r="AV715" s="14" t="s">
        <v>88</v>
      </c>
      <c r="AW715" s="14" t="s">
        <v>34</v>
      </c>
      <c r="AX715" s="14" t="s">
        <v>78</v>
      </c>
      <c r="AY715" s="184" t="s">
        <v>153</v>
      </c>
    </row>
    <row r="716" spans="1:65" s="16" customFormat="1" ht="10.199999999999999">
      <c r="B716" s="202"/>
      <c r="D716" s="176" t="s">
        <v>161</v>
      </c>
      <c r="E716" s="203" t="s">
        <v>1</v>
      </c>
      <c r="F716" s="204" t="s">
        <v>321</v>
      </c>
      <c r="H716" s="205">
        <v>10.72</v>
      </c>
      <c r="I716" s="206"/>
      <c r="L716" s="202"/>
      <c r="M716" s="207"/>
      <c r="N716" s="208"/>
      <c r="O716" s="208"/>
      <c r="P716" s="208"/>
      <c r="Q716" s="208"/>
      <c r="R716" s="208"/>
      <c r="S716" s="208"/>
      <c r="T716" s="209"/>
      <c r="AT716" s="203" t="s">
        <v>161</v>
      </c>
      <c r="AU716" s="203" t="s">
        <v>88</v>
      </c>
      <c r="AV716" s="16" t="s">
        <v>169</v>
      </c>
      <c r="AW716" s="16" t="s">
        <v>34</v>
      </c>
      <c r="AX716" s="16" t="s">
        <v>78</v>
      </c>
      <c r="AY716" s="203" t="s">
        <v>153</v>
      </c>
    </row>
    <row r="717" spans="1:65" s="13" customFormat="1" ht="10.199999999999999">
      <c r="B717" s="175"/>
      <c r="D717" s="176" t="s">
        <v>161</v>
      </c>
      <c r="E717" s="177" t="s">
        <v>1</v>
      </c>
      <c r="F717" s="178" t="s">
        <v>1316</v>
      </c>
      <c r="H717" s="177" t="s">
        <v>1</v>
      </c>
      <c r="I717" s="179"/>
      <c r="L717" s="175"/>
      <c r="M717" s="180"/>
      <c r="N717" s="181"/>
      <c r="O717" s="181"/>
      <c r="P717" s="181"/>
      <c r="Q717" s="181"/>
      <c r="R717" s="181"/>
      <c r="S717" s="181"/>
      <c r="T717" s="182"/>
      <c r="AT717" s="177" t="s">
        <v>161</v>
      </c>
      <c r="AU717" s="177" t="s">
        <v>88</v>
      </c>
      <c r="AV717" s="13" t="s">
        <v>86</v>
      </c>
      <c r="AW717" s="13" t="s">
        <v>34</v>
      </c>
      <c r="AX717" s="13" t="s">
        <v>78</v>
      </c>
      <c r="AY717" s="177" t="s">
        <v>153</v>
      </c>
    </row>
    <row r="718" spans="1:65" s="14" customFormat="1" ht="10.199999999999999">
      <c r="B718" s="183"/>
      <c r="D718" s="176" t="s">
        <v>161</v>
      </c>
      <c r="E718" s="184" t="s">
        <v>1</v>
      </c>
      <c r="F718" s="185" t="s">
        <v>1336</v>
      </c>
      <c r="H718" s="186">
        <v>2.15</v>
      </c>
      <c r="I718" s="187"/>
      <c r="L718" s="183"/>
      <c r="M718" s="188"/>
      <c r="N718" s="189"/>
      <c r="O718" s="189"/>
      <c r="P718" s="189"/>
      <c r="Q718" s="189"/>
      <c r="R718" s="189"/>
      <c r="S718" s="189"/>
      <c r="T718" s="190"/>
      <c r="AT718" s="184" t="s">
        <v>161</v>
      </c>
      <c r="AU718" s="184" t="s">
        <v>88</v>
      </c>
      <c r="AV718" s="14" t="s">
        <v>88</v>
      </c>
      <c r="AW718" s="14" t="s">
        <v>34</v>
      </c>
      <c r="AX718" s="14" t="s">
        <v>78</v>
      </c>
      <c r="AY718" s="184" t="s">
        <v>153</v>
      </c>
    </row>
    <row r="719" spans="1:65" s="16" customFormat="1" ht="10.199999999999999">
      <c r="B719" s="202"/>
      <c r="D719" s="176" t="s">
        <v>161</v>
      </c>
      <c r="E719" s="203" t="s">
        <v>1</v>
      </c>
      <c r="F719" s="204" t="s">
        <v>321</v>
      </c>
      <c r="H719" s="205">
        <v>2.15</v>
      </c>
      <c r="I719" s="206"/>
      <c r="L719" s="202"/>
      <c r="M719" s="207"/>
      <c r="N719" s="208"/>
      <c r="O719" s="208"/>
      <c r="P719" s="208"/>
      <c r="Q719" s="208"/>
      <c r="R719" s="208"/>
      <c r="S719" s="208"/>
      <c r="T719" s="209"/>
      <c r="AT719" s="203" t="s">
        <v>161</v>
      </c>
      <c r="AU719" s="203" t="s">
        <v>88</v>
      </c>
      <c r="AV719" s="16" t="s">
        <v>169</v>
      </c>
      <c r="AW719" s="16" t="s">
        <v>34</v>
      </c>
      <c r="AX719" s="16" t="s">
        <v>78</v>
      </c>
      <c r="AY719" s="203" t="s">
        <v>153</v>
      </c>
    </row>
    <row r="720" spans="1:65" s="13" customFormat="1" ht="10.199999999999999">
      <c r="B720" s="175"/>
      <c r="D720" s="176" t="s">
        <v>161</v>
      </c>
      <c r="E720" s="177" t="s">
        <v>1</v>
      </c>
      <c r="F720" s="178" t="s">
        <v>1321</v>
      </c>
      <c r="H720" s="177" t="s">
        <v>1</v>
      </c>
      <c r="I720" s="179"/>
      <c r="L720" s="175"/>
      <c r="M720" s="180"/>
      <c r="N720" s="181"/>
      <c r="O720" s="181"/>
      <c r="P720" s="181"/>
      <c r="Q720" s="181"/>
      <c r="R720" s="181"/>
      <c r="S720" s="181"/>
      <c r="T720" s="182"/>
      <c r="AT720" s="177" t="s">
        <v>161</v>
      </c>
      <c r="AU720" s="177" t="s">
        <v>88</v>
      </c>
      <c r="AV720" s="13" t="s">
        <v>86</v>
      </c>
      <c r="AW720" s="13" t="s">
        <v>34</v>
      </c>
      <c r="AX720" s="13" t="s">
        <v>78</v>
      </c>
      <c r="AY720" s="177" t="s">
        <v>153</v>
      </c>
    </row>
    <row r="721" spans="1:65" s="14" customFormat="1" ht="10.199999999999999">
      <c r="B721" s="183"/>
      <c r="D721" s="176" t="s">
        <v>161</v>
      </c>
      <c r="E721" s="184" t="s">
        <v>1</v>
      </c>
      <c r="F721" s="185" t="s">
        <v>1337</v>
      </c>
      <c r="H721" s="186">
        <v>1.34</v>
      </c>
      <c r="I721" s="187"/>
      <c r="L721" s="183"/>
      <c r="M721" s="188"/>
      <c r="N721" s="189"/>
      <c r="O721" s="189"/>
      <c r="P721" s="189"/>
      <c r="Q721" s="189"/>
      <c r="R721" s="189"/>
      <c r="S721" s="189"/>
      <c r="T721" s="190"/>
      <c r="AT721" s="184" t="s">
        <v>161</v>
      </c>
      <c r="AU721" s="184" t="s">
        <v>88</v>
      </c>
      <c r="AV721" s="14" t="s">
        <v>88</v>
      </c>
      <c r="AW721" s="14" t="s">
        <v>34</v>
      </c>
      <c r="AX721" s="14" t="s">
        <v>78</v>
      </c>
      <c r="AY721" s="184" t="s">
        <v>153</v>
      </c>
    </row>
    <row r="722" spans="1:65" s="16" customFormat="1" ht="10.199999999999999">
      <c r="B722" s="202"/>
      <c r="D722" s="176" t="s">
        <v>161</v>
      </c>
      <c r="E722" s="203" t="s">
        <v>1</v>
      </c>
      <c r="F722" s="204" t="s">
        <v>321</v>
      </c>
      <c r="H722" s="205">
        <v>1.34</v>
      </c>
      <c r="I722" s="206"/>
      <c r="L722" s="202"/>
      <c r="M722" s="207"/>
      <c r="N722" s="208"/>
      <c r="O722" s="208"/>
      <c r="P722" s="208"/>
      <c r="Q722" s="208"/>
      <c r="R722" s="208"/>
      <c r="S722" s="208"/>
      <c r="T722" s="209"/>
      <c r="AT722" s="203" t="s">
        <v>161</v>
      </c>
      <c r="AU722" s="203" t="s">
        <v>88</v>
      </c>
      <c r="AV722" s="16" t="s">
        <v>169</v>
      </c>
      <c r="AW722" s="16" t="s">
        <v>34</v>
      </c>
      <c r="AX722" s="16" t="s">
        <v>78</v>
      </c>
      <c r="AY722" s="203" t="s">
        <v>153</v>
      </c>
    </row>
    <row r="723" spans="1:65" s="15" customFormat="1" ht="10.199999999999999">
      <c r="B723" s="191"/>
      <c r="D723" s="176" t="s">
        <v>161</v>
      </c>
      <c r="E723" s="192" t="s">
        <v>1</v>
      </c>
      <c r="F723" s="193" t="s">
        <v>165</v>
      </c>
      <c r="H723" s="194">
        <v>54.828000000000003</v>
      </c>
      <c r="I723" s="195"/>
      <c r="L723" s="191"/>
      <c r="M723" s="196"/>
      <c r="N723" s="197"/>
      <c r="O723" s="197"/>
      <c r="P723" s="197"/>
      <c r="Q723" s="197"/>
      <c r="R723" s="197"/>
      <c r="S723" s="197"/>
      <c r="T723" s="198"/>
      <c r="AT723" s="192" t="s">
        <v>161</v>
      </c>
      <c r="AU723" s="192" t="s">
        <v>88</v>
      </c>
      <c r="AV723" s="15" t="s">
        <v>159</v>
      </c>
      <c r="AW723" s="15" t="s">
        <v>34</v>
      </c>
      <c r="AX723" s="15" t="s">
        <v>86</v>
      </c>
      <c r="AY723" s="192" t="s">
        <v>153</v>
      </c>
    </row>
    <row r="724" spans="1:65" s="2" customFormat="1" ht="24" customHeight="1">
      <c r="A724" s="33"/>
      <c r="B724" s="161"/>
      <c r="C724" s="162" t="s">
        <v>747</v>
      </c>
      <c r="D724" s="162" t="s">
        <v>155</v>
      </c>
      <c r="E724" s="163" t="s">
        <v>230</v>
      </c>
      <c r="F724" s="164" t="s">
        <v>231</v>
      </c>
      <c r="G724" s="165" t="s">
        <v>158</v>
      </c>
      <c r="H724" s="166">
        <v>13.567</v>
      </c>
      <c r="I724" s="167"/>
      <c r="J724" s="168">
        <f>ROUND(I724*H724,2)</f>
        <v>0</v>
      </c>
      <c r="K724" s="164" t="s">
        <v>254</v>
      </c>
      <c r="L724" s="34"/>
      <c r="M724" s="169" t="s">
        <v>1</v>
      </c>
      <c r="N724" s="170" t="s">
        <v>43</v>
      </c>
      <c r="O724" s="59"/>
      <c r="P724" s="171">
        <f>O724*H724</f>
        <v>0</v>
      </c>
      <c r="Q724" s="171">
        <v>0</v>
      </c>
      <c r="R724" s="171">
        <f>Q724*H724</f>
        <v>0</v>
      </c>
      <c r="S724" s="171">
        <v>2.2000000000000002</v>
      </c>
      <c r="T724" s="172">
        <f>S724*H724</f>
        <v>29.847400000000004</v>
      </c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R724" s="173" t="s">
        <v>159</v>
      </c>
      <c r="AT724" s="173" t="s">
        <v>155</v>
      </c>
      <c r="AU724" s="173" t="s">
        <v>88</v>
      </c>
      <c r="AY724" s="18" t="s">
        <v>153</v>
      </c>
      <c r="BE724" s="174">
        <f>IF(N724="základní",J724,0)</f>
        <v>0</v>
      </c>
      <c r="BF724" s="174">
        <f>IF(N724="snížená",J724,0)</f>
        <v>0</v>
      </c>
      <c r="BG724" s="174">
        <f>IF(N724="zákl. přenesená",J724,0)</f>
        <v>0</v>
      </c>
      <c r="BH724" s="174">
        <f>IF(N724="sníž. přenesená",J724,0)</f>
        <v>0</v>
      </c>
      <c r="BI724" s="174">
        <f>IF(N724="nulová",J724,0)</f>
        <v>0</v>
      </c>
      <c r="BJ724" s="18" t="s">
        <v>86</v>
      </c>
      <c r="BK724" s="174">
        <f>ROUND(I724*H724,2)</f>
        <v>0</v>
      </c>
      <c r="BL724" s="18" t="s">
        <v>159</v>
      </c>
      <c r="BM724" s="173" t="s">
        <v>1338</v>
      </c>
    </row>
    <row r="725" spans="1:65" s="13" customFormat="1" ht="10.199999999999999">
      <c r="B725" s="175"/>
      <c r="D725" s="176" t="s">
        <v>161</v>
      </c>
      <c r="E725" s="177" t="s">
        <v>1</v>
      </c>
      <c r="F725" s="178" t="s">
        <v>1292</v>
      </c>
      <c r="H725" s="177" t="s">
        <v>1</v>
      </c>
      <c r="I725" s="179"/>
      <c r="L725" s="175"/>
      <c r="M725" s="180"/>
      <c r="N725" s="181"/>
      <c r="O725" s="181"/>
      <c r="P725" s="181"/>
      <c r="Q725" s="181"/>
      <c r="R725" s="181"/>
      <c r="S725" s="181"/>
      <c r="T725" s="182"/>
      <c r="AT725" s="177" t="s">
        <v>161</v>
      </c>
      <c r="AU725" s="177" t="s">
        <v>88</v>
      </c>
      <c r="AV725" s="13" t="s">
        <v>86</v>
      </c>
      <c r="AW725" s="13" t="s">
        <v>34</v>
      </c>
      <c r="AX725" s="13" t="s">
        <v>78</v>
      </c>
      <c r="AY725" s="177" t="s">
        <v>153</v>
      </c>
    </row>
    <row r="726" spans="1:65" s="14" customFormat="1" ht="10.199999999999999">
      <c r="B726" s="183"/>
      <c r="D726" s="176" t="s">
        <v>161</v>
      </c>
      <c r="E726" s="184" t="s">
        <v>1</v>
      </c>
      <c r="F726" s="185" t="s">
        <v>1339</v>
      </c>
      <c r="H726" s="186">
        <v>2.6150000000000002</v>
      </c>
      <c r="I726" s="187"/>
      <c r="L726" s="183"/>
      <c r="M726" s="188"/>
      <c r="N726" s="189"/>
      <c r="O726" s="189"/>
      <c r="P726" s="189"/>
      <c r="Q726" s="189"/>
      <c r="R726" s="189"/>
      <c r="S726" s="189"/>
      <c r="T726" s="190"/>
      <c r="AT726" s="184" t="s">
        <v>161</v>
      </c>
      <c r="AU726" s="184" t="s">
        <v>88</v>
      </c>
      <c r="AV726" s="14" t="s">
        <v>88</v>
      </c>
      <c r="AW726" s="14" t="s">
        <v>34</v>
      </c>
      <c r="AX726" s="14" t="s">
        <v>78</v>
      </c>
      <c r="AY726" s="184" t="s">
        <v>153</v>
      </c>
    </row>
    <row r="727" spans="1:65" s="16" customFormat="1" ht="10.199999999999999">
      <c r="B727" s="202"/>
      <c r="D727" s="176" t="s">
        <v>161</v>
      </c>
      <c r="E727" s="203" t="s">
        <v>1</v>
      </c>
      <c r="F727" s="204" t="s">
        <v>321</v>
      </c>
      <c r="H727" s="205">
        <v>2.6150000000000002</v>
      </c>
      <c r="I727" s="206"/>
      <c r="L727" s="202"/>
      <c r="M727" s="207"/>
      <c r="N727" s="208"/>
      <c r="O727" s="208"/>
      <c r="P727" s="208"/>
      <c r="Q727" s="208"/>
      <c r="R727" s="208"/>
      <c r="S727" s="208"/>
      <c r="T727" s="209"/>
      <c r="AT727" s="203" t="s">
        <v>161</v>
      </c>
      <c r="AU727" s="203" t="s">
        <v>88</v>
      </c>
      <c r="AV727" s="16" t="s">
        <v>169</v>
      </c>
      <c r="AW727" s="16" t="s">
        <v>34</v>
      </c>
      <c r="AX727" s="16" t="s">
        <v>78</v>
      </c>
      <c r="AY727" s="203" t="s">
        <v>153</v>
      </c>
    </row>
    <row r="728" spans="1:65" s="13" customFormat="1" ht="10.199999999999999">
      <c r="B728" s="175"/>
      <c r="D728" s="176" t="s">
        <v>161</v>
      </c>
      <c r="E728" s="177" t="s">
        <v>1</v>
      </c>
      <c r="F728" s="178" t="s">
        <v>1340</v>
      </c>
      <c r="H728" s="177" t="s">
        <v>1</v>
      </c>
      <c r="I728" s="179"/>
      <c r="L728" s="175"/>
      <c r="M728" s="180"/>
      <c r="N728" s="181"/>
      <c r="O728" s="181"/>
      <c r="P728" s="181"/>
      <c r="Q728" s="181"/>
      <c r="R728" s="181"/>
      <c r="S728" s="181"/>
      <c r="T728" s="182"/>
      <c r="AT728" s="177" t="s">
        <v>161</v>
      </c>
      <c r="AU728" s="177" t="s">
        <v>88</v>
      </c>
      <c r="AV728" s="13" t="s">
        <v>86</v>
      </c>
      <c r="AW728" s="13" t="s">
        <v>34</v>
      </c>
      <c r="AX728" s="13" t="s">
        <v>78</v>
      </c>
      <c r="AY728" s="177" t="s">
        <v>153</v>
      </c>
    </row>
    <row r="729" spans="1:65" s="14" customFormat="1" ht="10.199999999999999">
      <c r="B729" s="183"/>
      <c r="D729" s="176" t="s">
        <v>161</v>
      </c>
      <c r="E729" s="184" t="s">
        <v>1</v>
      </c>
      <c r="F729" s="185" t="s">
        <v>1341</v>
      </c>
      <c r="H729" s="186">
        <v>9.3360000000000003</v>
      </c>
      <c r="I729" s="187"/>
      <c r="L729" s="183"/>
      <c r="M729" s="188"/>
      <c r="N729" s="189"/>
      <c r="O729" s="189"/>
      <c r="P729" s="189"/>
      <c r="Q729" s="189"/>
      <c r="R729" s="189"/>
      <c r="S729" s="189"/>
      <c r="T729" s="190"/>
      <c r="AT729" s="184" t="s">
        <v>161</v>
      </c>
      <c r="AU729" s="184" t="s">
        <v>88</v>
      </c>
      <c r="AV729" s="14" t="s">
        <v>88</v>
      </c>
      <c r="AW729" s="14" t="s">
        <v>34</v>
      </c>
      <c r="AX729" s="14" t="s">
        <v>78</v>
      </c>
      <c r="AY729" s="184" t="s">
        <v>153</v>
      </c>
    </row>
    <row r="730" spans="1:65" s="14" customFormat="1" ht="10.199999999999999">
      <c r="B730" s="183"/>
      <c r="D730" s="176" t="s">
        <v>161</v>
      </c>
      <c r="E730" s="184" t="s">
        <v>1</v>
      </c>
      <c r="F730" s="185" t="s">
        <v>1342</v>
      </c>
      <c r="H730" s="186">
        <v>1.6160000000000001</v>
      </c>
      <c r="I730" s="187"/>
      <c r="L730" s="183"/>
      <c r="M730" s="188"/>
      <c r="N730" s="189"/>
      <c r="O730" s="189"/>
      <c r="P730" s="189"/>
      <c r="Q730" s="189"/>
      <c r="R730" s="189"/>
      <c r="S730" s="189"/>
      <c r="T730" s="190"/>
      <c r="AT730" s="184" t="s">
        <v>161</v>
      </c>
      <c r="AU730" s="184" t="s">
        <v>88</v>
      </c>
      <c r="AV730" s="14" t="s">
        <v>88</v>
      </c>
      <c r="AW730" s="14" t="s">
        <v>34</v>
      </c>
      <c r="AX730" s="14" t="s">
        <v>78</v>
      </c>
      <c r="AY730" s="184" t="s">
        <v>153</v>
      </c>
    </row>
    <row r="731" spans="1:65" s="16" customFormat="1" ht="10.199999999999999">
      <c r="B731" s="202"/>
      <c r="D731" s="176" t="s">
        <v>161</v>
      </c>
      <c r="E731" s="203" t="s">
        <v>1</v>
      </c>
      <c r="F731" s="204" t="s">
        <v>321</v>
      </c>
      <c r="H731" s="205">
        <v>10.952</v>
      </c>
      <c r="I731" s="206"/>
      <c r="L731" s="202"/>
      <c r="M731" s="207"/>
      <c r="N731" s="208"/>
      <c r="O731" s="208"/>
      <c r="P731" s="208"/>
      <c r="Q731" s="208"/>
      <c r="R731" s="208"/>
      <c r="S731" s="208"/>
      <c r="T731" s="209"/>
      <c r="AT731" s="203" t="s">
        <v>161</v>
      </c>
      <c r="AU731" s="203" t="s">
        <v>88</v>
      </c>
      <c r="AV731" s="16" t="s">
        <v>169</v>
      </c>
      <c r="AW731" s="16" t="s">
        <v>34</v>
      </c>
      <c r="AX731" s="16" t="s">
        <v>78</v>
      </c>
      <c r="AY731" s="203" t="s">
        <v>153</v>
      </c>
    </row>
    <row r="732" spans="1:65" s="15" customFormat="1" ht="10.199999999999999">
      <c r="B732" s="191"/>
      <c r="D732" s="176" t="s">
        <v>161</v>
      </c>
      <c r="E732" s="192" t="s">
        <v>1</v>
      </c>
      <c r="F732" s="193" t="s">
        <v>165</v>
      </c>
      <c r="H732" s="194">
        <v>13.567</v>
      </c>
      <c r="I732" s="195"/>
      <c r="L732" s="191"/>
      <c r="M732" s="196"/>
      <c r="N732" s="197"/>
      <c r="O732" s="197"/>
      <c r="P732" s="197"/>
      <c r="Q732" s="197"/>
      <c r="R732" s="197"/>
      <c r="S732" s="197"/>
      <c r="T732" s="198"/>
      <c r="AT732" s="192" t="s">
        <v>161</v>
      </c>
      <c r="AU732" s="192" t="s">
        <v>88</v>
      </c>
      <c r="AV732" s="15" t="s">
        <v>159</v>
      </c>
      <c r="AW732" s="15" t="s">
        <v>34</v>
      </c>
      <c r="AX732" s="15" t="s">
        <v>86</v>
      </c>
      <c r="AY732" s="192" t="s">
        <v>153</v>
      </c>
    </row>
    <row r="733" spans="1:65" s="2" customFormat="1" ht="24" customHeight="1">
      <c r="A733" s="33"/>
      <c r="B733" s="161"/>
      <c r="C733" s="162" t="s">
        <v>751</v>
      </c>
      <c r="D733" s="162" t="s">
        <v>155</v>
      </c>
      <c r="E733" s="163" t="s">
        <v>233</v>
      </c>
      <c r="F733" s="164" t="s">
        <v>234</v>
      </c>
      <c r="G733" s="165" t="s">
        <v>235</v>
      </c>
      <c r="H733" s="166">
        <v>169.59200000000001</v>
      </c>
      <c r="I733" s="167"/>
      <c r="J733" s="168">
        <f>ROUND(I733*H733,2)</f>
        <v>0</v>
      </c>
      <c r="K733" s="164" t="s">
        <v>254</v>
      </c>
      <c r="L733" s="34"/>
      <c r="M733" s="169" t="s">
        <v>1</v>
      </c>
      <c r="N733" s="170" t="s">
        <v>43</v>
      </c>
      <c r="O733" s="59"/>
      <c r="P733" s="171">
        <f>O733*H733</f>
        <v>0</v>
      </c>
      <c r="Q733" s="171">
        <v>0</v>
      </c>
      <c r="R733" s="171">
        <f>Q733*H733</f>
        <v>0</v>
      </c>
      <c r="S733" s="171">
        <v>0.09</v>
      </c>
      <c r="T733" s="172">
        <f>S733*H733</f>
        <v>15.26328</v>
      </c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R733" s="173" t="s">
        <v>159</v>
      </c>
      <c r="AT733" s="173" t="s">
        <v>155</v>
      </c>
      <c r="AU733" s="173" t="s">
        <v>88</v>
      </c>
      <c r="AY733" s="18" t="s">
        <v>153</v>
      </c>
      <c r="BE733" s="174">
        <f>IF(N733="základní",J733,0)</f>
        <v>0</v>
      </c>
      <c r="BF733" s="174">
        <f>IF(N733="snížená",J733,0)</f>
        <v>0</v>
      </c>
      <c r="BG733" s="174">
        <f>IF(N733="zákl. přenesená",J733,0)</f>
        <v>0</v>
      </c>
      <c r="BH733" s="174">
        <f>IF(N733="sníž. přenesená",J733,0)</f>
        <v>0</v>
      </c>
      <c r="BI733" s="174">
        <f>IF(N733="nulová",J733,0)</f>
        <v>0</v>
      </c>
      <c r="BJ733" s="18" t="s">
        <v>86</v>
      </c>
      <c r="BK733" s="174">
        <f>ROUND(I733*H733,2)</f>
        <v>0</v>
      </c>
      <c r="BL733" s="18" t="s">
        <v>159</v>
      </c>
      <c r="BM733" s="173" t="s">
        <v>1343</v>
      </c>
    </row>
    <row r="734" spans="1:65" s="13" customFormat="1" ht="10.199999999999999">
      <c r="B734" s="175"/>
      <c r="D734" s="176" t="s">
        <v>161</v>
      </c>
      <c r="E734" s="177" t="s">
        <v>1</v>
      </c>
      <c r="F734" s="178" t="s">
        <v>1292</v>
      </c>
      <c r="H734" s="177" t="s">
        <v>1</v>
      </c>
      <c r="I734" s="179"/>
      <c r="L734" s="175"/>
      <c r="M734" s="180"/>
      <c r="N734" s="181"/>
      <c r="O734" s="181"/>
      <c r="P734" s="181"/>
      <c r="Q734" s="181"/>
      <c r="R734" s="181"/>
      <c r="S734" s="181"/>
      <c r="T734" s="182"/>
      <c r="AT734" s="177" t="s">
        <v>161</v>
      </c>
      <c r="AU734" s="177" t="s">
        <v>88</v>
      </c>
      <c r="AV734" s="13" t="s">
        <v>86</v>
      </c>
      <c r="AW734" s="13" t="s">
        <v>34</v>
      </c>
      <c r="AX734" s="13" t="s">
        <v>78</v>
      </c>
      <c r="AY734" s="177" t="s">
        <v>153</v>
      </c>
    </row>
    <row r="735" spans="1:65" s="14" customFormat="1" ht="10.199999999999999">
      <c r="B735" s="183"/>
      <c r="D735" s="176" t="s">
        <v>161</v>
      </c>
      <c r="E735" s="184" t="s">
        <v>1</v>
      </c>
      <c r="F735" s="185" t="s">
        <v>1344</v>
      </c>
      <c r="H735" s="186">
        <v>32.692</v>
      </c>
      <c r="I735" s="187"/>
      <c r="L735" s="183"/>
      <c r="M735" s="188"/>
      <c r="N735" s="189"/>
      <c r="O735" s="189"/>
      <c r="P735" s="189"/>
      <c r="Q735" s="189"/>
      <c r="R735" s="189"/>
      <c r="S735" s="189"/>
      <c r="T735" s="190"/>
      <c r="AT735" s="184" t="s">
        <v>161</v>
      </c>
      <c r="AU735" s="184" t="s">
        <v>88</v>
      </c>
      <c r="AV735" s="14" t="s">
        <v>88</v>
      </c>
      <c r="AW735" s="14" t="s">
        <v>34</v>
      </c>
      <c r="AX735" s="14" t="s">
        <v>78</v>
      </c>
      <c r="AY735" s="184" t="s">
        <v>153</v>
      </c>
    </row>
    <row r="736" spans="1:65" s="16" customFormat="1" ht="10.199999999999999">
      <c r="B736" s="202"/>
      <c r="D736" s="176" t="s">
        <v>161</v>
      </c>
      <c r="E736" s="203" t="s">
        <v>1</v>
      </c>
      <c r="F736" s="204" t="s">
        <v>321</v>
      </c>
      <c r="H736" s="205">
        <v>32.692</v>
      </c>
      <c r="I736" s="206"/>
      <c r="L736" s="202"/>
      <c r="M736" s="207"/>
      <c r="N736" s="208"/>
      <c r="O736" s="208"/>
      <c r="P736" s="208"/>
      <c r="Q736" s="208"/>
      <c r="R736" s="208"/>
      <c r="S736" s="208"/>
      <c r="T736" s="209"/>
      <c r="AT736" s="203" t="s">
        <v>161</v>
      </c>
      <c r="AU736" s="203" t="s">
        <v>88</v>
      </c>
      <c r="AV736" s="16" t="s">
        <v>169</v>
      </c>
      <c r="AW736" s="16" t="s">
        <v>34</v>
      </c>
      <c r="AX736" s="16" t="s">
        <v>78</v>
      </c>
      <c r="AY736" s="203" t="s">
        <v>153</v>
      </c>
    </row>
    <row r="737" spans="1:65" s="13" customFormat="1" ht="10.199999999999999">
      <c r="B737" s="175"/>
      <c r="D737" s="176" t="s">
        <v>161</v>
      </c>
      <c r="E737" s="177" t="s">
        <v>1</v>
      </c>
      <c r="F737" s="178" t="s">
        <v>1340</v>
      </c>
      <c r="H737" s="177" t="s">
        <v>1</v>
      </c>
      <c r="I737" s="179"/>
      <c r="L737" s="175"/>
      <c r="M737" s="180"/>
      <c r="N737" s="181"/>
      <c r="O737" s="181"/>
      <c r="P737" s="181"/>
      <c r="Q737" s="181"/>
      <c r="R737" s="181"/>
      <c r="S737" s="181"/>
      <c r="T737" s="182"/>
      <c r="AT737" s="177" t="s">
        <v>161</v>
      </c>
      <c r="AU737" s="177" t="s">
        <v>88</v>
      </c>
      <c r="AV737" s="13" t="s">
        <v>86</v>
      </c>
      <c r="AW737" s="13" t="s">
        <v>34</v>
      </c>
      <c r="AX737" s="13" t="s">
        <v>78</v>
      </c>
      <c r="AY737" s="177" t="s">
        <v>153</v>
      </c>
    </row>
    <row r="738" spans="1:65" s="14" customFormat="1" ht="10.199999999999999">
      <c r="B738" s="183"/>
      <c r="D738" s="176" t="s">
        <v>161</v>
      </c>
      <c r="E738" s="184" t="s">
        <v>1</v>
      </c>
      <c r="F738" s="185" t="s">
        <v>1345</v>
      </c>
      <c r="H738" s="186">
        <v>116.7</v>
      </c>
      <c r="I738" s="187"/>
      <c r="L738" s="183"/>
      <c r="M738" s="188"/>
      <c r="N738" s="189"/>
      <c r="O738" s="189"/>
      <c r="P738" s="189"/>
      <c r="Q738" s="189"/>
      <c r="R738" s="189"/>
      <c r="S738" s="189"/>
      <c r="T738" s="190"/>
      <c r="AT738" s="184" t="s">
        <v>161</v>
      </c>
      <c r="AU738" s="184" t="s">
        <v>88</v>
      </c>
      <c r="AV738" s="14" t="s">
        <v>88</v>
      </c>
      <c r="AW738" s="14" t="s">
        <v>34</v>
      </c>
      <c r="AX738" s="14" t="s">
        <v>78</v>
      </c>
      <c r="AY738" s="184" t="s">
        <v>153</v>
      </c>
    </row>
    <row r="739" spans="1:65" s="14" customFormat="1" ht="10.199999999999999">
      <c r="B739" s="183"/>
      <c r="D739" s="176" t="s">
        <v>161</v>
      </c>
      <c r="E739" s="184" t="s">
        <v>1</v>
      </c>
      <c r="F739" s="185" t="s">
        <v>1346</v>
      </c>
      <c r="H739" s="186">
        <v>20.2</v>
      </c>
      <c r="I739" s="187"/>
      <c r="L739" s="183"/>
      <c r="M739" s="188"/>
      <c r="N739" s="189"/>
      <c r="O739" s="189"/>
      <c r="P739" s="189"/>
      <c r="Q739" s="189"/>
      <c r="R739" s="189"/>
      <c r="S739" s="189"/>
      <c r="T739" s="190"/>
      <c r="AT739" s="184" t="s">
        <v>161</v>
      </c>
      <c r="AU739" s="184" t="s">
        <v>88</v>
      </c>
      <c r="AV739" s="14" t="s">
        <v>88</v>
      </c>
      <c r="AW739" s="14" t="s">
        <v>34</v>
      </c>
      <c r="AX739" s="14" t="s">
        <v>78</v>
      </c>
      <c r="AY739" s="184" t="s">
        <v>153</v>
      </c>
    </row>
    <row r="740" spans="1:65" s="16" customFormat="1" ht="10.199999999999999">
      <c r="B740" s="202"/>
      <c r="D740" s="176" t="s">
        <v>161</v>
      </c>
      <c r="E740" s="203" t="s">
        <v>1</v>
      </c>
      <c r="F740" s="204" t="s">
        <v>321</v>
      </c>
      <c r="H740" s="205">
        <v>136.9</v>
      </c>
      <c r="I740" s="206"/>
      <c r="L740" s="202"/>
      <c r="M740" s="207"/>
      <c r="N740" s="208"/>
      <c r="O740" s="208"/>
      <c r="P740" s="208"/>
      <c r="Q740" s="208"/>
      <c r="R740" s="208"/>
      <c r="S740" s="208"/>
      <c r="T740" s="209"/>
      <c r="AT740" s="203" t="s">
        <v>161</v>
      </c>
      <c r="AU740" s="203" t="s">
        <v>88</v>
      </c>
      <c r="AV740" s="16" t="s">
        <v>169</v>
      </c>
      <c r="AW740" s="16" t="s">
        <v>34</v>
      </c>
      <c r="AX740" s="16" t="s">
        <v>78</v>
      </c>
      <c r="AY740" s="203" t="s">
        <v>153</v>
      </c>
    </row>
    <row r="741" spans="1:65" s="15" customFormat="1" ht="10.199999999999999">
      <c r="B741" s="191"/>
      <c r="D741" s="176" t="s">
        <v>161</v>
      </c>
      <c r="E741" s="192" t="s">
        <v>1</v>
      </c>
      <c r="F741" s="193" t="s">
        <v>165</v>
      </c>
      <c r="H741" s="194">
        <v>169.59200000000001</v>
      </c>
      <c r="I741" s="195"/>
      <c r="L741" s="191"/>
      <c r="M741" s="196"/>
      <c r="N741" s="197"/>
      <c r="O741" s="197"/>
      <c r="P741" s="197"/>
      <c r="Q741" s="197"/>
      <c r="R741" s="197"/>
      <c r="S741" s="197"/>
      <c r="T741" s="198"/>
      <c r="AT741" s="192" t="s">
        <v>161</v>
      </c>
      <c r="AU741" s="192" t="s">
        <v>88</v>
      </c>
      <c r="AV741" s="15" t="s">
        <v>159</v>
      </c>
      <c r="AW741" s="15" t="s">
        <v>34</v>
      </c>
      <c r="AX741" s="15" t="s">
        <v>86</v>
      </c>
      <c r="AY741" s="192" t="s">
        <v>153</v>
      </c>
    </row>
    <row r="742" spans="1:65" s="2" customFormat="1" ht="36" customHeight="1">
      <c r="A742" s="33"/>
      <c r="B742" s="161"/>
      <c r="C742" s="162" t="s">
        <v>14</v>
      </c>
      <c r="D742" s="162" t="s">
        <v>155</v>
      </c>
      <c r="E742" s="163" t="s">
        <v>1347</v>
      </c>
      <c r="F742" s="164" t="s">
        <v>1348</v>
      </c>
      <c r="G742" s="165" t="s">
        <v>235</v>
      </c>
      <c r="H742" s="166">
        <v>159.44</v>
      </c>
      <c r="I742" s="167"/>
      <c r="J742" s="168">
        <f>ROUND(I742*H742,2)</f>
        <v>0</v>
      </c>
      <c r="K742" s="164" t="s">
        <v>254</v>
      </c>
      <c r="L742" s="34"/>
      <c r="M742" s="169" t="s">
        <v>1</v>
      </c>
      <c r="N742" s="170" t="s">
        <v>43</v>
      </c>
      <c r="O742" s="59"/>
      <c r="P742" s="171">
        <f>O742*H742</f>
        <v>0</v>
      </c>
      <c r="Q742" s="171">
        <v>0</v>
      </c>
      <c r="R742" s="171">
        <f>Q742*H742</f>
        <v>0</v>
      </c>
      <c r="S742" s="171">
        <v>4.4999999999999998E-2</v>
      </c>
      <c r="T742" s="172">
        <f>S742*H742</f>
        <v>7.1747999999999994</v>
      </c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R742" s="173" t="s">
        <v>159</v>
      </c>
      <c r="AT742" s="173" t="s">
        <v>155</v>
      </c>
      <c r="AU742" s="173" t="s">
        <v>88</v>
      </c>
      <c r="AY742" s="18" t="s">
        <v>153</v>
      </c>
      <c r="BE742" s="174">
        <f>IF(N742="základní",J742,0)</f>
        <v>0</v>
      </c>
      <c r="BF742" s="174">
        <f>IF(N742="snížená",J742,0)</f>
        <v>0</v>
      </c>
      <c r="BG742" s="174">
        <f>IF(N742="zákl. přenesená",J742,0)</f>
        <v>0</v>
      </c>
      <c r="BH742" s="174">
        <f>IF(N742="sníž. přenesená",J742,0)</f>
        <v>0</v>
      </c>
      <c r="BI742" s="174">
        <f>IF(N742="nulová",J742,0)</f>
        <v>0</v>
      </c>
      <c r="BJ742" s="18" t="s">
        <v>86</v>
      </c>
      <c r="BK742" s="174">
        <f>ROUND(I742*H742,2)</f>
        <v>0</v>
      </c>
      <c r="BL742" s="18" t="s">
        <v>159</v>
      </c>
      <c r="BM742" s="173" t="s">
        <v>1349</v>
      </c>
    </row>
    <row r="743" spans="1:65" s="13" customFormat="1" ht="10.199999999999999">
      <c r="B743" s="175"/>
      <c r="D743" s="176" t="s">
        <v>161</v>
      </c>
      <c r="E743" s="177" t="s">
        <v>1</v>
      </c>
      <c r="F743" s="178" t="s">
        <v>1350</v>
      </c>
      <c r="H743" s="177" t="s">
        <v>1</v>
      </c>
      <c r="I743" s="179"/>
      <c r="L743" s="175"/>
      <c r="M743" s="180"/>
      <c r="N743" s="181"/>
      <c r="O743" s="181"/>
      <c r="P743" s="181"/>
      <c r="Q743" s="181"/>
      <c r="R743" s="181"/>
      <c r="S743" s="181"/>
      <c r="T743" s="182"/>
      <c r="AT743" s="177" t="s">
        <v>161</v>
      </c>
      <c r="AU743" s="177" t="s">
        <v>88</v>
      </c>
      <c r="AV743" s="13" t="s">
        <v>86</v>
      </c>
      <c r="AW743" s="13" t="s">
        <v>34</v>
      </c>
      <c r="AX743" s="13" t="s">
        <v>78</v>
      </c>
      <c r="AY743" s="177" t="s">
        <v>153</v>
      </c>
    </row>
    <row r="744" spans="1:65" s="14" customFormat="1" ht="10.199999999999999">
      <c r="B744" s="183"/>
      <c r="D744" s="176" t="s">
        <v>161</v>
      </c>
      <c r="E744" s="184" t="s">
        <v>1</v>
      </c>
      <c r="F744" s="185" t="s">
        <v>1351</v>
      </c>
      <c r="H744" s="186">
        <v>103.94</v>
      </c>
      <c r="I744" s="187"/>
      <c r="L744" s="183"/>
      <c r="M744" s="188"/>
      <c r="N744" s="189"/>
      <c r="O744" s="189"/>
      <c r="P744" s="189"/>
      <c r="Q744" s="189"/>
      <c r="R744" s="189"/>
      <c r="S744" s="189"/>
      <c r="T744" s="190"/>
      <c r="AT744" s="184" t="s">
        <v>161</v>
      </c>
      <c r="AU744" s="184" t="s">
        <v>88</v>
      </c>
      <c r="AV744" s="14" t="s">
        <v>88</v>
      </c>
      <c r="AW744" s="14" t="s">
        <v>34</v>
      </c>
      <c r="AX744" s="14" t="s">
        <v>78</v>
      </c>
      <c r="AY744" s="184" t="s">
        <v>153</v>
      </c>
    </row>
    <row r="745" spans="1:65" s="14" customFormat="1" ht="10.199999999999999">
      <c r="B745" s="183"/>
      <c r="D745" s="176" t="s">
        <v>161</v>
      </c>
      <c r="E745" s="184" t="s">
        <v>1</v>
      </c>
      <c r="F745" s="185" t="s">
        <v>1352</v>
      </c>
      <c r="H745" s="186">
        <v>23.4</v>
      </c>
      <c r="I745" s="187"/>
      <c r="L745" s="183"/>
      <c r="M745" s="188"/>
      <c r="N745" s="189"/>
      <c r="O745" s="189"/>
      <c r="P745" s="189"/>
      <c r="Q745" s="189"/>
      <c r="R745" s="189"/>
      <c r="S745" s="189"/>
      <c r="T745" s="190"/>
      <c r="AT745" s="184" t="s">
        <v>161</v>
      </c>
      <c r="AU745" s="184" t="s">
        <v>88</v>
      </c>
      <c r="AV745" s="14" t="s">
        <v>88</v>
      </c>
      <c r="AW745" s="14" t="s">
        <v>34</v>
      </c>
      <c r="AX745" s="14" t="s">
        <v>78</v>
      </c>
      <c r="AY745" s="184" t="s">
        <v>153</v>
      </c>
    </row>
    <row r="746" spans="1:65" s="14" customFormat="1" ht="10.199999999999999">
      <c r="B746" s="183"/>
      <c r="D746" s="176" t="s">
        <v>161</v>
      </c>
      <c r="E746" s="184" t="s">
        <v>1</v>
      </c>
      <c r="F746" s="185" t="s">
        <v>1353</v>
      </c>
      <c r="H746" s="186">
        <v>3.3</v>
      </c>
      <c r="I746" s="187"/>
      <c r="L746" s="183"/>
      <c r="M746" s="188"/>
      <c r="N746" s="189"/>
      <c r="O746" s="189"/>
      <c r="P746" s="189"/>
      <c r="Q746" s="189"/>
      <c r="R746" s="189"/>
      <c r="S746" s="189"/>
      <c r="T746" s="190"/>
      <c r="AT746" s="184" t="s">
        <v>161</v>
      </c>
      <c r="AU746" s="184" t="s">
        <v>88</v>
      </c>
      <c r="AV746" s="14" t="s">
        <v>88</v>
      </c>
      <c r="AW746" s="14" t="s">
        <v>34</v>
      </c>
      <c r="AX746" s="14" t="s">
        <v>78</v>
      </c>
      <c r="AY746" s="184" t="s">
        <v>153</v>
      </c>
    </row>
    <row r="747" spans="1:65" s="14" customFormat="1" ht="10.199999999999999">
      <c r="B747" s="183"/>
      <c r="D747" s="176" t="s">
        <v>161</v>
      </c>
      <c r="E747" s="184" t="s">
        <v>1</v>
      </c>
      <c r="F747" s="185" t="s">
        <v>1354</v>
      </c>
      <c r="H747" s="186">
        <v>28.8</v>
      </c>
      <c r="I747" s="187"/>
      <c r="L747" s="183"/>
      <c r="M747" s="188"/>
      <c r="N747" s="189"/>
      <c r="O747" s="189"/>
      <c r="P747" s="189"/>
      <c r="Q747" s="189"/>
      <c r="R747" s="189"/>
      <c r="S747" s="189"/>
      <c r="T747" s="190"/>
      <c r="AT747" s="184" t="s">
        <v>161</v>
      </c>
      <c r="AU747" s="184" t="s">
        <v>88</v>
      </c>
      <c r="AV747" s="14" t="s">
        <v>88</v>
      </c>
      <c r="AW747" s="14" t="s">
        <v>34</v>
      </c>
      <c r="AX747" s="14" t="s">
        <v>78</v>
      </c>
      <c r="AY747" s="184" t="s">
        <v>153</v>
      </c>
    </row>
    <row r="748" spans="1:65" s="16" customFormat="1" ht="10.199999999999999">
      <c r="B748" s="202"/>
      <c r="D748" s="176" t="s">
        <v>161</v>
      </c>
      <c r="E748" s="203" t="s">
        <v>1</v>
      </c>
      <c r="F748" s="204" t="s">
        <v>321</v>
      </c>
      <c r="H748" s="205">
        <v>159.44</v>
      </c>
      <c r="I748" s="206"/>
      <c r="L748" s="202"/>
      <c r="M748" s="207"/>
      <c r="N748" s="208"/>
      <c r="O748" s="208"/>
      <c r="P748" s="208"/>
      <c r="Q748" s="208"/>
      <c r="R748" s="208"/>
      <c r="S748" s="208"/>
      <c r="T748" s="209"/>
      <c r="AT748" s="203" t="s">
        <v>161</v>
      </c>
      <c r="AU748" s="203" t="s">
        <v>88</v>
      </c>
      <c r="AV748" s="16" t="s">
        <v>169</v>
      </c>
      <c r="AW748" s="16" t="s">
        <v>34</v>
      </c>
      <c r="AX748" s="16" t="s">
        <v>86</v>
      </c>
      <c r="AY748" s="203" t="s">
        <v>153</v>
      </c>
    </row>
    <row r="749" spans="1:65" s="2" customFormat="1" ht="24" customHeight="1">
      <c r="A749" s="33"/>
      <c r="B749" s="161"/>
      <c r="C749" s="162" t="s">
        <v>760</v>
      </c>
      <c r="D749" s="162" t="s">
        <v>155</v>
      </c>
      <c r="E749" s="163" t="s">
        <v>1355</v>
      </c>
      <c r="F749" s="164" t="s">
        <v>1356</v>
      </c>
      <c r="G749" s="165" t="s">
        <v>158</v>
      </c>
      <c r="H749" s="166">
        <v>28.622</v>
      </c>
      <c r="I749" s="167"/>
      <c r="J749" s="168">
        <f>ROUND(I749*H749,2)</f>
        <v>0</v>
      </c>
      <c r="K749" s="164" t="s">
        <v>254</v>
      </c>
      <c r="L749" s="34"/>
      <c r="M749" s="169" t="s">
        <v>1</v>
      </c>
      <c r="N749" s="170" t="s">
        <v>43</v>
      </c>
      <c r="O749" s="59"/>
      <c r="P749" s="171">
        <f>O749*H749</f>
        <v>0</v>
      </c>
      <c r="Q749" s="171">
        <v>0</v>
      </c>
      <c r="R749" s="171">
        <f>Q749*H749</f>
        <v>0</v>
      </c>
      <c r="S749" s="171">
        <v>1.4</v>
      </c>
      <c r="T749" s="172">
        <f>S749*H749</f>
        <v>40.070799999999998</v>
      </c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R749" s="173" t="s">
        <v>159</v>
      </c>
      <c r="AT749" s="173" t="s">
        <v>155</v>
      </c>
      <c r="AU749" s="173" t="s">
        <v>88</v>
      </c>
      <c r="AY749" s="18" t="s">
        <v>153</v>
      </c>
      <c r="BE749" s="174">
        <f>IF(N749="základní",J749,0)</f>
        <v>0</v>
      </c>
      <c r="BF749" s="174">
        <f>IF(N749="snížená",J749,0)</f>
        <v>0</v>
      </c>
      <c r="BG749" s="174">
        <f>IF(N749="zákl. přenesená",J749,0)</f>
        <v>0</v>
      </c>
      <c r="BH749" s="174">
        <f>IF(N749="sníž. přenesená",J749,0)</f>
        <v>0</v>
      </c>
      <c r="BI749" s="174">
        <f>IF(N749="nulová",J749,0)</f>
        <v>0</v>
      </c>
      <c r="BJ749" s="18" t="s">
        <v>86</v>
      </c>
      <c r="BK749" s="174">
        <f>ROUND(I749*H749,2)</f>
        <v>0</v>
      </c>
      <c r="BL749" s="18" t="s">
        <v>159</v>
      </c>
      <c r="BM749" s="173" t="s">
        <v>1357</v>
      </c>
    </row>
    <row r="750" spans="1:65" s="13" customFormat="1" ht="10.199999999999999">
      <c r="B750" s="175"/>
      <c r="D750" s="176" t="s">
        <v>161</v>
      </c>
      <c r="E750" s="177" t="s">
        <v>1</v>
      </c>
      <c r="F750" s="178" t="s">
        <v>1292</v>
      </c>
      <c r="H750" s="177" t="s">
        <v>1</v>
      </c>
      <c r="I750" s="179"/>
      <c r="L750" s="175"/>
      <c r="M750" s="180"/>
      <c r="N750" s="181"/>
      <c r="O750" s="181"/>
      <c r="P750" s="181"/>
      <c r="Q750" s="181"/>
      <c r="R750" s="181"/>
      <c r="S750" s="181"/>
      <c r="T750" s="182"/>
      <c r="AT750" s="177" t="s">
        <v>161</v>
      </c>
      <c r="AU750" s="177" t="s">
        <v>88</v>
      </c>
      <c r="AV750" s="13" t="s">
        <v>86</v>
      </c>
      <c r="AW750" s="13" t="s">
        <v>34</v>
      </c>
      <c r="AX750" s="13" t="s">
        <v>78</v>
      </c>
      <c r="AY750" s="177" t="s">
        <v>153</v>
      </c>
    </row>
    <row r="751" spans="1:65" s="14" customFormat="1" ht="10.199999999999999">
      <c r="B751" s="183"/>
      <c r="D751" s="176" t="s">
        <v>161</v>
      </c>
      <c r="E751" s="184" t="s">
        <v>1</v>
      </c>
      <c r="F751" s="185" t="s">
        <v>1358</v>
      </c>
      <c r="H751" s="186">
        <v>4.9039999999999999</v>
      </c>
      <c r="I751" s="187"/>
      <c r="L751" s="183"/>
      <c r="M751" s="188"/>
      <c r="N751" s="189"/>
      <c r="O751" s="189"/>
      <c r="P751" s="189"/>
      <c r="Q751" s="189"/>
      <c r="R751" s="189"/>
      <c r="S751" s="189"/>
      <c r="T751" s="190"/>
      <c r="AT751" s="184" t="s">
        <v>161</v>
      </c>
      <c r="AU751" s="184" t="s">
        <v>88</v>
      </c>
      <c r="AV751" s="14" t="s">
        <v>88</v>
      </c>
      <c r="AW751" s="14" t="s">
        <v>34</v>
      </c>
      <c r="AX751" s="14" t="s">
        <v>78</v>
      </c>
      <c r="AY751" s="184" t="s">
        <v>153</v>
      </c>
    </row>
    <row r="752" spans="1:65" s="16" customFormat="1" ht="10.199999999999999">
      <c r="B752" s="202"/>
      <c r="D752" s="176" t="s">
        <v>161</v>
      </c>
      <c r="E752" s="203" t="s">
        <v>1</v>
      </c>
      <c r="F752" s="204" t="s">
        <v>321</v>
      </c>
      <c r="H752" s="205">
        <v>4.9039999999999999</v>
      </c>
      <c r="I752" s="206"/>
      <c r="L752" s="202"/>
      <c r="M752" s="207"/>
      <c r="N752" s="208"/>
      <c r="O752" s="208"/>
      <c r="P752" s="208"/>
      <c r="Q752" s="208"/>
      <c r="R752" s="208"/>
      <c r="S752" s="208"/>
      <c r="T752" s="209"/>
      <c r="AT752" s="203" t="s">
        <v>161</v>
      </c>
      <c r="AU752" s="203" t="s">
        <v>88</v>
      </c>
      <c r="AV752" s="16" t="s">
        <v>169</v>
      </c>
      <c r="AW752" s="16" t="s">
        <v>34</v>
      </c>
      <c r="AX752" s="16" t="s">
        <v>78</v>
      </c>
      <c r="AY752" s="203" t="s">
        <v>153</v>
      </c>
    </row>
    <row r="753" spans="2:51" s="13" customFormat="1" ht="10.199999999999999">
      <c r="B753" s="175"/>
      <c r="D753" s="176" t="s">
        <v>161</v>
      </c>
      <c r="E753" s="177" t="s">
        <v>1</v>
      </c>
      <c r="F753" s="178" t="s">
        <v>1359</v>
      </c>
      <c r="H753" s="177" t="s">
        <v>1</v>
      </c>
      <c r="I753" s="179"/>
      <c r="L753" s="175"/>
      <c r="M753" s="180"/>
      <c r="N753" s="181"/>
      <c r="O753" s="181"/>
      <c r="P753" s="181"/>
      <c r="Q753" s="181"/>
      <c r="R753" s="181"/>
      <c r="S753" s="181"/>
      <c r="T753" s="182"/>
      <c r="AT753" s="177" t="s">
        <v>161</v>
      </c>
      <c r="AU753" s="177" t="s">
        <v>88</v>
      </c>
      <c r="AV753" s="13" t="s">
        <v>86</v>
      </c>
      <c r="AW753" s="13" t="s">
        <v>34</v>
      </c>
      <c r="AX753" s="13" t="s">
        <v>78</v>
      </c>
      <c r="AY753" s="177" t="s">
        <v>153</v>
      </c>
    </row>
    <row r="754" spans="2:51" s="14" customFormat="1" ht="10.199999999999999">
      <c r="B754" s="183"/>
      <c r="D754" s="176" t="s">
        <v>161</v>
      </c>
      <c r="E754" s="184" t="s">
        <v>1</v>
      </c>
      <c r="F754" s="185" t="s">
        <v>1360</v>
      </c>
      <c r="H754" s="186">
        <v>1.944</v>
      </c>
      <c r="I754" s="187"/>
      <c r="L754" s="183"/>
      <c r="M754" s="188"/>
      <c r="N754" s="189"/>
      <c r="O754" s="189"/>
      <c r="P754" s="189"/>
      <c r="Q754" s="189"/>
      <c r="R754" s="189"/>
      <c r="S754" s="189"/>
      <c r="T754" s="190"/>
      <c r="AT754" s="184" t="s">
        <v>161</v>
      </c>
      <c r="AU754" s="184" t="s">
        <v>88</v>
      </c>
      <c r="AV754" s="14" t="s">
        <v>88</v>
      </c>
      <c r="AW754" s="14" t="s">
        <v>34</v>
      </c>
      <c r="AX754" s="14" t="s">
        <v>78</v>
      </c>
      <c r="AY754" s="184" t="s">
        <v>153</v>
      </c>
    </row>
    <row r="755" spans="2:51" s="14" customFormat="1" ht="10.199999999999999">
      <c r="B755" s="183"/>
      <c r="D755" s="176" t="s">
        <v>161</v>
      </c>
      <c r="E755" s="184" t="s">
        <v>1</v>
      </c>
      <c r="F755" s="185" t="s">
        <v>1361</v>
      </c>
      <c r="H755" s="186">
        <v>1.728</v>
      </c>
      <c r="I755" s="187"/>
      <c r="L755" s="183"/>
      <c r="M755" s="188"/>
      <c r="N755" s="189"/>
      <c r="O755" s="189"/>
      <c r="P755" s="189"/>
      <c r="Q755" s="189"/>
      <c r="R755" s="189"/>
      <c r="S755" s="189"/>
      <c r="T755" s="190"/>
      <c r="AT755" s="184" t="s">
        <v>161</v>
      </c>
      <c r="AU755" s="184" t="s">
        <v>88</v>
      </c>
      <c r="AV755" s="14" t="s">
        <v>88</v>
      </c>
      <c r="AW755" s="14" t="s">
        <v>34</v>
      </c>
      <c r="AX755" s="14" t="s">
        <v>78</v>
      </c>
      <c r="AY755" s="184" t="s">
        <v>153</v>
      </c>
    </row>
    <row r="756" spans="2:51" s="14" customFormat="1" ht="10.199999999999999">
      <c r="B756" s="183"/>
      <c r="D756" s="176" t="s">
        <v>161</v>
      </c>
      <c r="E756" s="184" t="s">
        <v>1</v>
      </c>
      <c r="F756" s="185" t="s">
        <v>1362</v>
      </c>
      <c r="H756" s="186">
        <v>4.452</v>
      </c>
      <c r="I756" s="187"/>
      <c r="L756" s="183"/>
      <c r="M756" s="188"/>
      <c r="N756" s="189"/>
      <c r="O756" s="189"/>
      <c r="P756" s="189"/>
      <c r="Q756" s="189"/>
      <c r="R756" s="189"/>
      <c r="S756" s="189"/>
      <c r="T756" s="190"/>
      <c r="AT756" s="184" t="s">
        <v>161</v>
      </c>
      <c r="AU756" s="184" t="s">
        <v>88</v>
      </c>
      <c r="AV756" s="14" t="s">
        <v>88</v>
      </c>
      <c r="AW756" s="14" t="s">
        <v>34</v>
      </c>
      <c r="AX756" s="14" t="s">
        <v>78</v>
      </c>
      <c r="AY756" s="184" t="s">
        <v>153</v>
      </c>
    </row>
    <row r="757" spans="2:51" s="14" customFormat="1" ht="10.199999999999999">
      <c r="B757" s="183"/>
      <c r="D757" s="176" t="s">
        <v>161</v>
      </c>
      <c r="E757" s="184" t="s">
        <v>1</v>
      </c>
      <c r="F757" s="185" t="s">
        <v>1363</v>
      </c>
      <c r="H757" s="186">
        <v>1.788</v>
      </c>
      <c r="I757" s="187"/>
      <c r="L757" s="183"/>
      <c r="M757" s="188"/>
      <c r="N757" s="189"/>
      <c r="O757" s="189"/>
      <c r="P757" s="189"/>
      <c r="Q757" s="189"/>
      <c r="R757" s="189"/>
      <c r="S757" s="189"/>
      <c r="T757" s="190"/>
      <c r="AT757" s="184" t="s">
        <v>161</v>
      </c>
      <c r="AU757" s="184" t="s">
        <v>88</v>
      </c>
      <c r="AV757" s="14" t="s">
        <v>88</v>
      </c>
      <c r="AW757" s="14" t="s">
        <v>34</v>
      </c>
      <c r="AX757" s="14" t="s">
        <v>78</v>
      </c>
      <c r="AY757" s="184" t="s">
        <v>153</v>
      </c>
    </row>
    <row r="758" spans="2:51" s="14" customFormat="1" ht="10.199999999999999">
      <c r="B758" s="183"/>
      <c r="D758" s="176" t="s">
        <v>161</v>
      </c>
      <c r="E758" s="184" t="s">
        <v>1</v>
      </c>
      <c r="F758" s="185" t="s">
        <v>1364</v>
      </c>
      <c r="H758" s="186">
        <v>0.63600000000000001</v>
      </c>
      <c r="I758" s="187"/>
      <c r="L758" s="183"/>
      <c r="M758" s="188"/>
      <c r="N758" s="189"/>
      <c r="O758" s="189"/>
      <c r="P758" s="189"/>
      <c r="Q758" s="189"/>
      <c r="R758" s="189"/>
      <c r="S758" s="189"/>
      <c r="T758" s="190"/>
      <c r="AT758" s="184" t="s">
        <v>161</v>
      </c>
      <c r="AU758" s="184" t="s">
        <v>88</v>
      </c>
      <c r="AV758" s="14" t="s">
        <v>88</v>
      </c>
      <c r="AW758" s="14" t="s">
        <v>34</v>
      </c>
      <c r="AX758" s="14" t="s">
        <v>78</v>
      </c>
      <c r="AY758" s="184" t="s">
        <v>153</v>
      </c>
    </row>
    <row r="759" spans="2:51" s="14" customFormat="1" ht="10.199999999999999">
      <c r="B759" s="183"/>
      <c r="D759" s="176" t="s">
        <v>161</v>
      </c>
      <c r="E759" s="184" t="s">
        <v>1</v>
      </c>
      <c r="F759" s="185" t="s">
        <v>1365</v>
      </c>
      <c r="H759" s="186">
        <v>3.42</v>
      </c>
      <c r="I759" s="187"/>
      <c r="L759" s="183"/>
      <c r="M759" s="188"/>
      <c r="N759" s="189"/>
      <c r="O759" s="189"/>
      <c r="P759" s="189"/>
      <c r="Q759" s="189"/>
      <c r="R759" s="189"/>
      <c r="S759" s="189"/>
      <c r="T759" s="190"/>
      <c r="AT759" s="184" t="s">
        <v>161</v>
      </c>
      <c r="AU759" s="184" t="s">
        <v>88</v>
      </c>
      <c r="AV759" s="14" t="s">
        <v>88</v>
      </c>
      <c r="AW759" s="14" t="s">
        <v>34</v>
      </c>
      <c r="AX759" s="14" t="s">
        <v>78</v>
      </c>
      <c r="AY759" s="184" t="s">
        <v>153</v>
      </c>
    </row>
    <row r="760" spans="2:51" s="14" customFormat="1" ht="10.199999999999999">
      <c r="B760" s="183"/>
      <c r="D760" s="176" t="s">
        <v>161</v>
      </c>
      <c r="E760" s="184" t="s">
        <v>1</v>
      </c>
      <c r="F760" s="185" t="s">
        <v>1366</v>
      </c>
      <c r="H760" s="186">
        <v>3.3719999999999999</v>
      </c>
      <c r="I760" s="187"/>
      <c r="L760" s="183"/>
      <c r="M760" s="188"/>
      <c r="N760" s="189"/>
      <c r="O760" s="189"/>
      <c r="P760" s="189"/>
      <c r="Q760" s="189"/>
      <c r="R760" s="189"/>
      <c r="S760" s="189"/>
      <c r="T760" s="190"/>
      <c r="AT760" s="184" t="s">
        <v>161</v>
      </c>
      <c r="AU760" s="184" t="s">
        <v>88</v>
      </c>
      <c r="AV760" s="14" t="s">
        <v>88</v>
      </c>
      <c r="AW760" s="14" t="s">
        <v>34</v>
      </c>
      <c r="AX760" s="14" t="s">
        <v>78</v>
      </c>
      <c r="AY760" s="184" t="s">
        <v>153</v>
      </c>
    </row>
    <row r="761" spans="2:51" s="16" customFormat="1" ht="10.199999999999999">
      <c r="B761" s="202"/>
      <c r="D761" s="176" t="s">
        <v>161</v>
      </c>
      <c r="E761" s="203" t="s">
        <v>1</v>
      </c>
      <c r="F761" s="204" t="s">
        <v>321</v>
      </c>
      <c r="H761" s="205">
        <v>17.34</v>
      </c>
      <c r="I761" s="206"/>
      <c r="L761" s="202"/>
      <c r="M761" s="207"/>
      <c r="N761" s="208"/>
      <c r="O761" s="208"/>
      <c r="P761" s="208"/>
      <c r="Q761" s="208"/>
      <c r="R761" s="208"/>
      <c r="S761" s="208"/>
      <c r="T761" s="209"/>
      <c r="AT761" s="203" t="s">
        <v>161</v>
      </c>
      <c r="AU761" s="203" t="s">
        <v>88</v>
      </c>
      <c r="AV761" s="16" t="s">
        <v>169</v>
      </c>
      <c r="AW761" s="16" t="s">
        <v>34</v>
      </c>
      <c r="AX761" s="16" t="s">
        <v>78</v>
      </c>
      <c r="AY761" s="203" t="s">
        <v>153</v>
      </c>
    </row>
    <row r="762" spans="2:51" s="13" customFormat="1" ht="10.199999999999999">
      <c r="B762" s="175"/>
      <c r="D762" s="176" t="s">
        <v>161</v>
      </c>
      <c r="E762" s="177" t="s">
        <v>1</v>
      </c>
      <c r="F762" s="178" t="s">
        <v>1350</v>
      </c>
      <c r="H762" s="177" t="s">
        <v>1</v>
      </c>
      <c r="I762" s="179"/>
      <c r="L762" s="175"/>
      <c r="M762" s="180"/>
      <c r="N762" s="181"/>
      <c r="O762" s="181"/>
      <c r="P762" s="181"/>
      <c r="Q762" s="181"/>
      <c r="R762" s="181"/>
      <c r="S762" s="181"/>
      <c r="T762" s="182"/>
      <c r="AT762" s="177" t="s">
        <v>161</v>
      </c>
      <c r="AU762" s="177" t="s">
        <v>88</v>
      </c>
      <c r="AV762" s="13" t="s">
        <v>86</v>
      </c>
      <c r="AW762" s="13" t="s">
        <v>34</v>
      </c>
      <c r="AX762" s="13" t="s">
        <v>78</v>
      </c>
      <c r="AY762" s="177" t="s">
        <v>153</v>
      </c>
    </row>
    <row r="763" spans="2:51" s="14" customFormat="1" ht="10.199999999999999">
      <c r="B763" s="183"/>
      <c r="D763" s="176" t="s">
        <v>161</v>
      </c>
      <c r="E763" s="184" t="s">
        <v>1</v>
      </c>
      <c r="F763" s="185" t="s">
        <v>1367</v>
      </c>
      <c r="H763" s="186">
        <v>4.1580000000000004</v>
      </c>
      <c r="I763" s="187"/>
      <c r="L763" s="183"/>
      <c r="M763" s="188"/>
      <c r="N763" s="189"/>
      <c r="O763" s="189"/>
      <c r="P763" s="189"/>
      <c r="Q763" s="189"/>
      <c r="R763" s="189"/>
      <c r="S763" s="189"/>
      <c r="T763" s="190"/>
      <c r="AT763" s="184" t="s">
        <v>161</v>
      </c>
      <c r="AU763" s="184" t="s">
        <v>88</v>
      </c>
      <c r="AV763" s="14" t="s">
        <v>88</v>
      </c>
      <c r="AW763" s="14" t="s">
        <v>34</v>
      </c>
      <c r="AX763" s="14" t="s">
        <v>78</v>
      </c>
      <c r="AY763" s="184" t="s">
        <v>153</v>
      </c>
    </row>
    <row r="764" spans="2:51" s="14" customFormat="1" ht="10.199999999999999">
      <c r="B764" s="183"/>
      <c r="D764" s="176" t="s">
        <v>161</v>
      </c>
      <c r="E764" s="184" t="s">
        <v>1</v>
      </c>
      <c r="F764" s="185" t="s">
        <v>1368</v>
      </c>
      <c r="H764" s="186">
        <v>0.93600000000000005</v>
      </c>
      <c r="I764" s="187"/>
      <c r="L764" s="183"/>
      <c r="M764" s="188"/>
      <c r="N764" s="189"/>
      <c r="O764" s="189"/>
      <c r="P764" s="189"/>
      <c r="Q764" s="189"/>
      <c r="R764" s="189"/>
      <c r="S764" s="189"/>
      <c r="T764" s="190"/>
      <c r="AT764" s="184" t="s">
        <v>161</v>
      </c>
      <c r="AU764" s="184" t="s">
        <v>88</v>
      </c>
      <c r="AV764" s="14" t="s">
        <v>88</v>
      </c>
      <c r="AW764" s="14" t="s">
        <v>34</v>
      </c>
      <c r="AX764" s="14" t="s">
        <v>78</v>
      </c>
      <c r="AY764" s="184" t="s">
        <v>153</v>
      </c>
    </row>
    <row r="765" spans="2:51" s="14" customFormat="1" ht="10.199999999999999">
      <c r="B765" s="183"/>
      <c r="D765" s="176" t="s">
        <v>161</v>
      </c>
      <c r="E765" s="184" t="s">
        <v>1</v>
      </c>
      <c r="F765" s="185" t="s">
        <v>1369</v>
      </c>
      <c r="H765" s="186">
        <v>0.13200000000000001</v>
      </c>
      <c r="I765" s="187"/>
      <c r="L765" s="183"/>
      <c r="M765" s="188"/>
      <c r="N765" s="189"/>
      <c r="O765" s="189"/>
      <c r="P765" s="189"/>
      <c r="Q765" s="189"/>
      <c r="R765" s="189"/>
      <c r="S765" s="189"/>
      <c r="T765" s="190"/>
      <c r="AT765" s="184" t="s">
        <v>161</v>
      </c>
      <c r="AU765" s="184" t="s">
        <v>88</v>
      </c>
      <c r="AV765" s="14" t="s">
        <v>88</v>
      </c>
      <c r="AW765" s="14" t="s">
        <v>34</v>
      </c>
      <c r="AX765" s="14" t="s">
        <v>78</v>
      </c>
      <c r="AY765" s="184" t="s">
        <v>153</v>
      </c>
    </row>
    <row r="766" spans="2:51" s="14" customFormat="1" ht="10.199999999999999">
      <c r="B766" s="183"/>
      <c r="D766" s="176" t="s">
        <v>161</v>
      </c>
      <c r="E766" s="184" t="s">
        <v>1</v>
      </c>
      <c r="F766" s="185" t="s">
        <v>1370</v>
      </c>
      <c r="H766" s="186">
        <v>1.1519999999999999</v>
      </c>
      <c r="I766" s="187"/>
      <c r="L766" s="183"/>
      <c r="M766" s="188"/>
      <c r="N766" s="189"/>
      <c r="O766" s="189"/>
      <c r="P766" s="189"/>
      <c r="Q766" s="189"/>
      <c r="R766" s="189"/>
      <c r="S766" s="189"/>
      <c r="T766" s="190"/>
      <c r="AT766" s="184" t="s">
        <v>161</v>
      </c>
      <c r="AU766" s="184" t="s">
        <v>88</v>
      </c>
      <c r="AV766" s="14" t="s">
        <v>88</v>
      </c>
      <c r="AW766" s="14" t="s">
        <v>34</v>
      </c>
      <c r="AX766" s="14" t="s">
        <v>78</v>
      </c>
      <c r="AY766" s="184" t="s">
        <v>153</v>
      </c>
    </row>
    <row r="767" spans="2:51" s="16" customFormat="1" ht="10.199999999999999">
      <c r="B767" s="202"/>
      <c r="D767" s="176" t="s">
        <v>161</v>
      </c>
      <c r="E767" s="203" t="s">
        <v>1</v>
      </c>
      <c r="F767" s="204" t="s">
        <v>321</v>
      </c>
      <c r="H767" s="205">
        <v>6.3780000000000001</v>
      </c>
      <c r="I767" s="206"/>
      <c r="L767" s="202"/>
      <c r="M767" s="207"/>
      <c r="N767" s="208"/>
      <c r="O767" s="208"/>
      <c r="P767" s="208"/>
      <c r="Q767" s="208"/>
      <c r="R767" s="208"/>
      <c r="S767" s="208"/>
      <c r="T767" s="209"/>
      <c r="AT767" s="203" t="s">
        <v>161</v>
      </c>
      <c r="AU767" s="203" t="s">
        <v>88</v>
      </c>
      <c r="AV767" s="16" t="s">
        <v>169</v>
      </c>
      <c r="AW767" s="16" t="s">
        <v>34</v>
      </c>
      <c r="AX767" s="16" t="s">
        <v>78</v>
      </c>
      <c r="AY767" s="203" t="s">
        <v>153</v>
      </c>
    </row>
    <row r="768" spans="2:51" s="15" customFormat="1" ht="10.199999999999999">
      <c r="B768" s="191"/>
      <c r="D768" s="176" t="s">
        <v>161</v>
      </c>
      <c r="E768" s="192" t="s">
        <v>1</v>
      </c>
      <c r="F768" s="193" t="s">
        <v>165</v>
      </c>
      <c r="H768" s="194">
        <v>28.622</v>
      </c>
      <c r="I768" s="195"/>
      <c r="L768" s="191"/>
      <c r="M768" s="196"/>
      <c r="N768" s="197"/>
      <c r="O768" s="197"/>
      <c r="P768" s="197"/>
      <c r="Q768" s="197"/>
      <c r="R768" s="197"/>
      <c r="S768" s="197"/>
      <c r="T768" s="198"/>
      <c r="AT768" s="192" t="s">
        <v>161</v>
      </c>
      <c r="AU768" s="192" t="s">
        <v>88</v>
      </c>
      <c r="AV768" s="15" t="s">
        <v>159</v>
      </c>
      <c r="AW768" s="15" t="s">
        <v>34</v>
      </c>
      <c r="AX768" s="15" t="s">
        <v>86</v>
      </c>
      <c r="AY768" s="192" t="s">
        <v>153</v>
      </c>
    </row>
    <row r="769" spans="1:65" s="2" customFormat="1" ht="24" customHeight="1">
      <c r="A769" s="33"/>
      <c r="B769" s="161"/>
      <c r="C769" s="162" t="s">
        <v>764</v>
      </c>
      <c r="D769" s="162" t="s">
        <v>155</v>
      </c>
      <c r="E769" s="163" t="s">
        <v>1371</v>
      </c>
      <c r="F769" s="164" t="s">
        <v>1372</v>
      </c>
      <c r="G769" s="165" t="s">
        <v>158</v>
      </c>
      <c r="H769" s="166">
        <v>78.569999999999993</v>
      </c>
      <c r="I769" s="167"/>
      <c r="J769" s="168">
        <f>ROUND(I769*H769,2)</f>
        <v>0</v>
      </c>
      <c r="K769" s="164" t="s">
        <v>254</v>
      </c>
      <c r="L769" s="34"/>
      <c r="M769" s="169" t="s">
        <v>1</v>
      </c>
      <c r="N769" s="170" t="s">
        <v>43</v>
      </c>
      <c r="O769" s="59"/>
      <c r="P769" s="171">
        <f>O769*H769</f>
        <v>0</v>
      </c>
      <c r="Q769" s="171">
        <v>0</v>
      </c>
      <c r="R769" s="171">
        <f>Q769*H769</f>
        <v>0</v>
      </c>
      <c r="S769" s="171">
        <v>1.4</v>
      </c>
      <c r="T769" s="172">
        <f>S769*H769</f>
        <v>109.99799999999999</v>
      </c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R769" s="173" t="s">
        <v>159</v>
      </c>
      <c r="AT769" s="173" t="s">
        <v>155</v>
      </c>
      <c r="AU769" s="173" t="s">
        <v>88</v>
      </c>
      <c r="AY769" s="18" t="s">
        <v>153</v>
      </c>
      <c r="BE769" s="174">
        <f>IF(N769="základní",J769,0)</f>
        <v>0</v>
      </c>
      <c r="BF769" s="174">
        <f>IF(N769="snížená",J769,0)</f>
        <v>0</v>
      </c>
      <c r="BG769" s="174">
        <f>IF(N769="zákl. přenesená",J769,0)</f>
        <v>0</v>
      </c>
      <c r="BH769" s="174">
        <f>IF(N769="sníž. přenesená",J769,0)</f>
        <v>0</v>
      </c>
      <c r="BI769" s="174">
        <f>IF(N769="nulová",J769,0)</f>
        <v>0</v>
      </c>
      <c r="BJ769" s="18" t="s">
        <v>86</v>
      </c>
      <c r="BK769" s="174">
        <f>ROUND(I769*H769,2)</f>
        <v>0</v>
      </c>
      <c r="BL769" s="18" t="s">
        <v>159</v>
      </c>
      <c r="BM769" s="173" t="s">
        <v>1373</v>
      </c>
    </row>
    <row r="770" spans="1:65" s="13" customFormat="1" ht="10.199999999999999">
      <c r="B770" s="175"/>
      <c r="D770" s="176" t="s">
        <v>161</v>
      </c>
      <c r="E770" s="177" t="s">
        <v>1</v>
      </c>
      <c r="F770" s="178" t="s">
        <v>1340</v>
      </c>
      <c r="H770" s="177" t="s">
        <v>1</v>
      </c>
      <c r="I770" s="179"/>
      <c r="L770" s="175"/>
      <c r="M770" s="180"/>
      <c r="N770" s="181"/>
      <c r="O770" s="181"/>
      <c r="P770" s="181"/>
      <c r="Q770" s="181"/>
      <c r="R770" s="181"/>
      <c r="S770" s="181"/>
      <c r="T770" s="182"/>
      <c r="AT770" s="177" t="s">
        <v>161</v>
      </c>
      <c r="AU770" s="177" t="s">
        <v>88</v>
      </c>
      <c r="AV770" s="13" t="s">
        <v>86</v>
      </c>
      <c r="AW770" s="13" t="s">
        <v>34</v>
      </c>
      <c r="AX770" s="13" t="s">
        <v>78</v>
      </c>
      <c r="AY770" s="177" t="s">
        <v>153</v>
      </c>
    </row>
    <row r="771" spans="1:65" s="14" customFormat="1" ht="10.199999999999999">
      <c r="B771" s="183"/>
      <c r="D771" s="176" t="s">
        <v>161</v>
      </c>
      <c r="E771" s="184" t="s">
        <v>1</v>
      </c>
      <c r="F771" s="185" t="s">
        <v>1374</v>
      </c>
      <c r="H771" s="186">
        <v>46.68</v>
      </c>
      <c r="I771" s="187"/>
      <c r="L771" s="183"/>
      <c r="M771" s="188"/>
      <c r="N771" s="189"/>
      <c r="O771" s="189"/>
      <c r="P771" s="189"/>
      <c r="Q771" s="189"/>
      <c r="R771" s="189"/>
      <c r="S771" s="189"/>
      <c r="T771" s="190"/>
      <c r="AT771" s="184" t="s">
        <v>161</v>
      </c>
      <c r="AU771" s="184" t="s">
        <v>88</v>
      </c>
      <c r="AV771" s="14" t="s">
        <v>88</v>
      </c>
      <c r="AW771" s="14" t="s">
        <v>34</v>
      </c>
      <c r="AX771" s="14" t="s">
        <v>78</v>
      </c>
      <c r="AY771" s="184" t="s">
        <v>153</v>
      </c>
    </row>
    <row r="772" spans="1:65" s="14" customFormat="1" ht="10.199999999999999">
      <c r="B772" s="183"/>
      <c r="D772" s="176" t="s">
        <v>161</v>
      </c>
      <c r="E772" s="184" t="s">
        <v>1</v>
      </c>
      <c r="F772" s="185" t="s">
        <v>1375</v>
      </c>
      <c r="H772" s="186">
        <v>8.08</v>
      </c>
      <c r="I772" s="187"/>
      <c r="L772" s="183"/>
      <c r="M772" s="188"/>
      <c r="N772" s="189"/>
      <c r="O772" s="189"/>
      <c r="P772" s="189"/>
      <c r="Q772" s="189"/>
      <c r="R772" s="189"/>
      <c r="S772" s="189"/>
      <c r="T772" s="190"/>
      <c r="AT772" s="184" t="s">
        <v>161</v>
      </c>
      <c r="AU772" s="184" t="s">
        <v>88</v>
      </c>
      <c r="AV772" s="14" t="s">
        <v>88</v>
      </c>
      <c r="AW772" s="14" t="s">
        <v>34</v>
      </c>
      <c r="AX772" s="14" t="s">
        <v>78</v>
      </c>
      <c r="AY772" s="184" t="s">
        <v>153</v>
      </c>
    </row>
    <row r="773" spans="1:65" s="16" customFormat="1" ht="10.199999999999999">
      <c r="B773" s="202"/>
      <c r="D773" s="176" t="s">
        <v>161</v>
      </c>
      <c r="E773" s="203" t="s">
        <v>1</v>
      </c>
      <c r="F773" s="204" t="s">
        <v>321</v>
      </c>
      <c r="H773" s="205">
        <v>54.76</v>
      </c>
      <c r="I773" s="206"/>
      <c r="L773" s="202"/>
      <c r="M773" s="207"/>
      <c r="N773" s="208"/>
      <c r="O773" s="208"/>
      <c r="P773" s="208"/>
      <c r="Q773" s="208"/>
      <c r="R773" s="208"/>
      <c r="S773" s="208"/>
      <c r="T773" s="209"/>
      <c r="AT773" s="203" t="s">
        <v>161</v>
      </c>
      <c r="AU773" s="203" t="s">
        <v>88</v>
      </c>
      <c r="AV773" s="16" t="s">
        <v>169</v>
      </c>
      <c r="AW773" s="16" t="s">
        <v>34</v>
      </c>
      <c r="AX773" s="16" t="s">
        <v>78</v>
      </c>
      <c r="AY773" s="203" t="s">
        <v>153</v>
      </c>
    </row>
    <row r="774" spans="1:65" s="13" customFormat="1" ht="10.199999999999999">
      <c r="B774" s="175"/>
      <c r="D774" s="176" t="s">
        <v>161</v>
      </c>
      <c r="E774" s="177" t="s">
        <v>1</v>
      </c>
      <c r="F774" s="178" t="s">
        <v>1376</v>
      </c>
      <c r="H774" s="177" t="s">
        <v>1</v>
      </c>
      <c r="I774" s="179"/>
      <c r="L774" s="175"/>
      <c r="M774" s="180"/>
      <c r="N774" s="181"/>
      <c r="O774" s="181"/>
      <c r="P774" s="181"/>
      <c r="Q774" s="181"/>
      <c r="R774" s="181"/>
      <c r="S774" s="181"/>
      <c r="T774" s="182"/>
      <c r="AT774" s="177" t="s">
        <v>161</v>
      </c>
      <c r="AU774" s="177" t="s">
        <v>88</v>
      </c>
      <c r="AV774" s="13" t="s">
        <v>86</v>
      </c>
      <c r="AW774" s="13" t="s">
        <v>34</v>
      </c>
      <c r="AX774" s="13" t="s">
        <v>78</v>
      </c>
      <c r="AY774" s="177" t="s">
        <v>153</v>
      </c>
    </row>
    <row r="775" spans="1:65" s="14" customFormat="1" ht="10.199999999999999">
      <c r="B775" s="183"/>
      <c r="D775" s="176" t="s">
        <v>161</v>
      </c>
      <c r="E775" s="184" t="s">
        <v>1</v>
      </c>
      <c r="F775" s="185" t="s">
        <v>1377</v>
      </c>
      <c r="H775" s="186">
        <v>2.81</v>
      </c>
      <c r="I775" s="187"/>
      <c r="L775" s="183"/>
      <c r="M775" s="188"/>
      <c r="N775" s="189"/>
      <c r="O775" s="189"/>
      <c r="P775" s="189"/>
      <c r="Q775" s="189"/>
      <c r="R775" s="189"/>
      <c r="S775" s="189"/>
      <c r="T775" s="190"/>
      <c r="AT775" s="184" t="s">
        <v>161</v>
      </c>
      <c r="AU775" s="184" t="s">
        <v>88</v>
      </c>
      <c r="AV775" s="14" t="s">
        <v>88</v>
      </c>
      <c r="AW775" s="14" t="s">
        <v>34</v>
      </c>
      <c r="AX775" s="14" t="s">
        <v>78</v>
      </c>
      <c r="AY775" s="184" t="s">
        <v>153</v>
      </c>
    </row>
    <row r="776" spans="1:65" s="14" customFormat="1" ht="10.199999999999999">
      <c r="B776" s="183"/>
      <c r="D776" s="176" t="s">
        <v>161</v>
      </c>
      <c r="E776" s="184" t="s">
        <v>1</v>
      </c>
      <c r="F776" s="185" t="s">
        <v>1378</v>
      </c>
      <c r="H776" s="186">
        <v>3.67</v>
      </c>
      <c r="I776" s="187"/>
      <c r="L776" s="183"/>
      <c r="M776" s="188"/>
      <c r="N776" s="189"/>
      <c r="O776" s="189"/>
      <c r="P776" s="189"/>
      <c r="Q776" s="189"/>
      <c r="R776" s="189"/>
      <c r="S776" s="189"/>
      <c r="T776" s="190"/>
      <c r="AT776" s="184" t="s">
        <v>161</v>
      </c>
      <c r="AU776" s="184" t="s">
        <v>88</v>
      </c>
      <c r="AV776" s="14" t="s">
        <v>88</v>
      </c>
      <c r="AW776" s="14" t="s">
        <v>34</v>
      </c>
      <c r="AX776" s="14" t="s">
        <v>78</v>
      </c>
      <c r="AY776" s="184" t="s">
        <v>153</v>
      </c>
    </row>
    <row r="777" spans="1:65" s="14" customFormat="1" ht="10.199999999999999">
      <c r="B777" s="183"/>
      <c r="D777" s="176" t="s">
        <v>161</v>
      </c>
      <c r="E777" s="184" t="s">
        <v>1</v>
      </c>
      <c r="F777" s="185" t="s">
        <v>1379</v>
      </c>
      <c r="H777" s="186">
        <v>3.55</v>
      </c>
      <c r="I777" s="187"/>
      <c r="L777" s="183"/>
      <c r="M777" s="188"/>
      <c r="N777" s="189"/>
      <c r="O777" s="189"/>
      <c r="P777" s="189"/>
      <c r="Q777" s="189"/>
      <c r="R777" s="189"/>
      <c r="S777" s="189"/>
      <c r="T777" s="190"/>
      <c r="AT777" s="184" t="s">
        <v>161</v>
      </c>
      <c r="AU777" s="184" t="s">
        <v>88</v>
      </c>
      <c r="AV777" s="14" t="s">
        <v>88</v>
      </c>
      <c r="AW777" s="14" t="s">
        <v>34</v>
      </c>
      <c r="AX777" s="14" t="s">
        <v>78</v>
      </c>
      <c r="AY777" s="184" t="s">
        <v>153</v>
      </c>
    </row>
    <row r="778" spans="1:65" s="14" customFormat="1" ht="10.199999999999999">
      <c r="B778" s="183"/>
      <c r="D778" s="176" t="s">
        <v>161</v>
      </c>
      <c r="E778" s="184" t="s">
        <v>1</v>
      </c>
      <c r="F778" s="185" t="s">
        <v>1380</v>
      </c>
      <c r="H778" s="186">
        <v>2.94</v>
      </c>
      <c r="I778" s="187"/>
      <c r="L778" s="183"/>
      <c r="M778" s="188"/>
      <c r="N778" s="189"/>
      <c r="O778" s="189"/>
      <c r="P778" s="189"/>
      <c r="Q778" s="189"/>
      <c r="R778" s="189"/>
      <c r="S778" s="189"/>
      <c r="T778" s="190"/>
      <c r="AT778" s="184" t="s">
        <v>161</v>
      </c>
      <c r="AU778" s="184" t="s">
        <v>88</v>
      </c>
      <c r="AV778" s="14" t="s">
        <v>88</v>
      </c>
      <c r="AW778" s="14" t="s">
        <v>34</v>
      </c>
      <c r="AX778" s="14" t="s">
        <v>78</v>
      </c>
      <c r="AY778" s="184" t="s">
        <v>153</v>
      </c>
    </row>
    <row r="779" spans="1:65" s="14" customFormat="1" ht="10.199999999999999">
      <c r="B779" s="183"/>
      <c r="D779" s="176" t="s">
        <v>161</v>
      </c>
      <c r="E779" s="184" t="s">
        <v>1</v>
      </c>
      <c r="F779" s="185" t="s">
        <v>1381</v>
      </c>
      <c r="H779" s="186">
        <v>9.84</v>
      </c>
      <c r="I779" s="187"/>
      <c r="L779" s="183"/>
      <c r="M779" s="188"/>
      <c r="N779" s="189"/>
      <c r="O779" s="189"/>
      <c r="P779" s="189"/>
      <c r="Q779" s="189"/>
      <c r="R779" s="189"/>
      <c r="S779" s="189"/>
      <c r="T779" s="190"/>
      <c r="AT779" s="184" t="s">
        <v>161</v>
      </c>
      <c r="AU779" s="184" t="s">
        <v>88</v>
      </c>
      <c r="AV779" s="14" t="s">
        <v>88</v>
      </c>
      <c r="AW779" s="14" t="s">
        <v>34</v>
      </c>
      <c r="AX779" s="14" t="s">
        <v>78</v>
      </c>
      <c r="AY779" s="184" t="s">
        <v>153</v>
      </c>
    </row>
    <row r="780" spans="1:65" s="14" customFormat="1" ht="10.199999999999999">
      <c r="B780" s="183"/>
      <c r="D780" s="176" t="s">
        <v>161</v>
      </c>
      <c r="E780" s="184" t="s">
        <v>1</v>
      </c>
      <c r="F780" s="185" t="s">
        <v>1382</v>
      </c>
      <c r="H780" s="186">
        <v>1</v>
      </c>
      <c r="I780" s="187"/>
      <c r="L780" s="183"/>
      <c r="M780" s="188"/>
      <c r="N780" s="189"/>
      <c r="O780" s="189"/>
      <c r="P780" s="189"/>
      <c r="Q780" s="189"/>
      <c r="R780" s="189"/>
      <c r="S780" s="189"/>
      <c r="T780" s="190"/>
      <c r="AT780" s="184" t="s">
        <v>161</v>
      </c>
      <c r="AU780" s="184" t="s">
        <v>88</v>
      </c>
      <c r="AV780" s="14" t="s">
        <v>88</v>
      </c>
      <c r="AW780" s="14" t="s">
        <v>34</v>
      </c>
      <c r="AX780" s="14" t="s">
        <v>78</v>
      </c>
      <c r="AY780" s="184" t="s">
        <v>153</v>
      </c>
    </row>
    <row r="781" spans="1:65" s="16" customFormat="1" ht="10.199999999999999">
      <c r="B781" s="202"/>
      <c r="D781" s="176" t="s">
        <v>161</v>
      </c>
      <c r="E781" s="203" t="s">
        <v>1</v>
      </c>
      <c r="F781" s="204" t="s">
        <v>321</v>
      </c>
      <c r="H781" s="205">
        <v>23.81</v>
      </c>
      <c r="I781" s="206"/>
      <c r="L781" s="202"/>
      <c r="M781" s="207"/>
      <c r="N781" s="208"/>
      <c r="O781" s="208"/>
      <c r="P781" s="208"/>
      <c r="Q781" s="208"/>
      <c r="R781" s="208"/>
      <c r="S781" s="208"/>
      <c r="T781" s="209"/>
      <c r="AT781" s="203" t="s">
        <v>161</v>
      </c>
      <c r="AU781" s="203" t="s">
        <v>88</v>
      </c>
      <c r="AV781" s="16" t="s">
        <v>169</v>
      </c>
      <c r="AW781" s="16" t="s">
        <v>34</v>
      </c>
      <c r="AX781" s="16" t="s">
        <v>78</v>
      </c>
      <c r="AY781" s="203" t="s">
        <v>153</v>
      </c>
    </row>
    <row r="782" spans="1:65" s="15" customFormat="1" ht="10.199999999999999">
      <c r="B782" s="191"/>
      <c r="D782" s="176" t="s">
        <v>161</v>
      </c>
      <c r="E782" s="192" t="s">
        <v>1</v>
      </c>
      <c r="F782" s="193" t="s">
        <v>165</v>
      </c>
      <c r="H782" s="194">
        <v>78.569999999999993</v>
      </c>
      <c r="I782" s="195"/>
      <c r="L782" s="191"/>
      <c r="M782" s="196"/>
      <c r="N782" s="197"/>
      <c r="O782" s="197"/>
      <c r="P782" s="197"/>
      <c r="Q782" s="197"/>
      <c r="R782" s="197"/>
      <c r="S782" s="197"/>
      <c r="T782" s="198"/>
      <c r="AT782" s="192" t="s">
        <v>161</v>
      </c>
      <c r="AU782" s="192" t="s">
        <v>88</v>
      </c>
      <c r="AV782" s="15" t="s">
        <v>159</v>
      </c>
      <c r="AW782" s="15" t="s">
        <v>34</v>
      </c>
      <c r="AX782" s="15" t="s">
        <v>86</v>
      </c>
      <c r="AY782" s="192" t="s">
        <v>153</v>
      </c>
    </row>
    <row r="783" spans="1:65" s="2" customFormat="1" ht="36" customHeight="1">
      <c r="A783" s="33"/>
      <c r="B783" s="161"/>
      <c r="C783" s="162" t="s">
        <v>767</v>
      </c>
      <c r="D783" s="162" t="s">
        <v>155</v>
      </c>
      <c r="E783" s="163" t="s">
        <v>240</v>
      </c>
      <c r="F783" s="164" t="s">
        <v>241</v>
      </c>
      <c r="G783" s="165" t="s">
        <v>235</v>
      </c>
      <c r="H783" s="166">
        <v>149.19999999999999</v>
      </c>
      <c r="I783" s="167"/>
      <c r="J783" s="168">
        <f>ROUND(I783*H783,2)</f>
        <v>0</v>
      </c>
      <c r="K783" s="164" t="s">
        <v>254</v>
      </c>
      <c r="L783" s="34"/>
      <c r="M783" s="169" t="s">
        <v>1</v>
      </c>
      <c r="N783" s="170" t="s">
        <v>43</v>
      </c>
      <c r="O783" s="59"/>
      <c r="P783" s="171">
        <f>O783*H783</f>
        <v>0</v>
      </c>
      <c r="Q783" s="171">
        <v>0</v>
      </c>
      <c r="R783" s="171">
        <f>Q783*H783</f>
        <v>0</v>
      </c>
      <c r="S783" s="171">
        <v>6.2E-2</v>
      </c>
      <c r="T783" s="172">
        <f>S783*H783</f>
        <v>9.2503999999999991</v>
      </c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R783" s="173" t="s">
        <v>159</v>
      </c>
      <c r="AT783" s="173" t="s">
        <v>155</v>
      </c>
      <c r="AU783" s="173" t="s">
        <v>88</v>
      </c>
      <c r="AY783" s="18" t="s">
        <v>153</v>
      </c>
      <c r="BE783" s="174">
        <f>IF(N783="základní",J783,0)</f>
        <v>0</v>
      </c>
      <c r="BF783" s="174">
        <f>IF(N783="snížená",J783,0)</f>
        <v>0</v>
      </c>
      <c r="BG783" s="174">
        <f>IF(N783="zákl. přenesená",J783,0)</f>
        <v>0</v>
      </c>
      <c r="BH783" s="174">
        <f>IF(N783="sníž. přenesená",J783,0)</f>
        <v>0</v>
      </c>
      <c r="BI783" s="174">
        <f>IF(N783="nulová",J783,0)</f>
        <v>0</v>
      </c>
      <c r="BJ783" s="18" t="s">
        <v>86</v>
      </c>
      <c r="BK783" s="174">
        <f>ROUND(I783*H783,2)</f>
        <v>0</v>
      </c>
      <c r="BL783" s="18" t="s">
        <v>159</v>
      </c>
      <c r="BM783" s="173" t="s">
        <v>1383</v>
      </c>
    </row>
    <row r="784" spans="1:65" s="13" customFormat="1" ht="10.199999999999999">
      <c r="B784" s="175"/>
      <c r="D784" s="176" t="s">
        <v>161</v>
      </c>
      <c r="E784" s="177" t="s">
        <v>1</v>
      </c>
      <c r="F784" s="178" t="s">
        <v>1384</v>
      </c>
      <c r="H784" s="177" t="s">
        <v>1</v>
      </c>
      <c r="I784" s="179"/>
      <c r="L784" s="175"/>
      <c r="M784" s="180"/>
      <c r="N784" s="181"/>
      <c r="O784" s="181"/>
      <c r="P784" s="181"/>
      <c r="Q784" s="181"/>
      <c r="R784" s="181"/>
      <c r="S784" s="181"/>
      <c r="T784" s="182"/>
      <c r="AT784" s="177" t="s">
        <v>161</v>
      </c>
      <c r="AU784" s="177" t="s">
        <v>88</v>
      </c>
      <c r="AV784" s="13" t="s">
        <v>86</v>
      </c>
      <c r="AW784" s="13" t="s">
        <v>34</v>
      </c>
      <c r="AX784" s="13" t="s">
        <v>78</v>
      </c>
      <c r="AY784" s="177" t="s">
        <v>153</v>
      </c>
    </row>
    <row r="785" spans="2:51" s="14" customFormat="1" ht="10.199999999999999">
      <c r="B785" s="183"/>
      <c r="D785" s="176" t="s">
        <v>161</v>
      </c>
      <c r="E785" s="184" t="s">
        <v>1</v>
      </c>
      <c r="F785" s="185" t="s">
        <v>1385</v>
      </c>
      <c r="H785" s="186">
        <v>5.73</v>
      </c>
      <c r="I785" s="187"/>
      <c r="L785" s="183"/>
      <c r="M785" s="188"/>
      <c r="N785" s="189"/>
      <c r="O785" s="189"/>
      <c r="P785" s="189"/>
      <c r="Q785" s="189"/>
      <c r="R785" s="189"/>
      <c r="S785" s="189"/>
      <c r="T785" s="190"/>
      <c r="AT785" s="184" t="s">
        <v>161</v>
      </c>
      <c r="AU785" s="184" t="s">
        <v>88</v>
      </c>
      <c r="AV785" s="14" t="s">
        <v>88</v>
      </c>
      <c r="AW785" s="14" t="s">
        <v>34</v>
      </c>
      <c r="AX785" s="14" t="s">
        <v>78</v>
      </c>
      <c r="AY785" s="184" t="s">
        <v>153</v>
      </c>
    </row>
    <row r="786" spans="2:51" s="14" customFormat="1" ht="10.199999999999999">
      <c r="B786" s="183"/>
      <c r="D786" s="176" t="s">
        <v>161</v>
      </c>
      <c r="E786" s="184" t="s">
        <v>1</v>
      </c>
      <c r="F786" s="185" t="s">
        <v>1386</v>
      </c>
      <c r="H786" s="186">
        <v>24.2</v>
      </c>
      <c r="I786" s="187"/>
      <c r="L786" s="183"/>
      <c r="M786" s="188"/>
      <c r="N786" s="189"/>
      <c r="O786" s="189"/>
      <c r="P786" s="189"/>
      <c r="Q786" s="189"/>
      <c r="R786" s="189"/>
      <c r="S786" s="189"/>
      <c r="T786" s="190"/>
      <c r="AT786" s="184" t="s">
        <v>161</v>
      </c>
      <c r="AU786" s="184" t="s">
        <v>88</v>
      </c>
      <c r="AV786" s="14" t="s">
        <v>88</v>
      </c>
      <c r="AW786" s="14" t="s">
        <v>34</v>
      </c>
      <c r="AX786" s="14" t="s">
        <v>78</v>
      </c>
      <c r="AY786" s="184" t="s">
        <v>153</v>
      </c>
    </row>
    <row r="787" spans="2:51" s="14" customFormat="1" ht="20.399999999999999">
      <c r="B787" s="183"/>
      <c r="D787" s="176" t="s">
        <v>161</v>
      </c>
      <c r="E787" s="184" t="s">
        <v>1</v>
      </c>
      <c r="F787" s="185" t="s">
        <v>1387</v>
      </c>
      <c r="H787" s="186">
        <v>29.31</v>
      </c>
      <c r="I787" s="187"/>
      <c r="L787" s="183"/>
      <c r="M787" s="188"/>
      <c r="N787" s="189"/>
      <c r="O787" s="189"/>
      <c r="P787" s="189"/>
      <c r="Q787" s="189"/>
      <c r="R787" s="189"/>
      <c r="S787" s="189"/>
      <c r="T787" s="190"/>
      <c r="AT787" s="184" t="s">
        <v>161</v>
      </c>
      <c r="AU787" s="184" t="s">
        <v>88</v>
      </c>
      <c r="AV787" s="14" t="s">
        <v>88</v>
      </c>
      <c r="AW787" s="14" t="s">
        <v>34</v>
      </c>
      <c r="AX787" s="14" t="s">
        <v>78</v>
      </c>
      <c r="AY787" s="184" t="s">
        <v>153</v>
      </c>
    </row>
    <row r="788" spans="2:51" s="16" customFormat="1" ht="10.199999999999999">
      <c r="B788" s="202"/>
      <c r="D788" s="176" t="s">
        <v>161</v>
      </c>
      <c r="E788" s="203" t="s">
        <v>1</v>
      </c>
      <c r="F788" s="204" t="s">
        <v>321</v>
      </c>
      <c r="H788" s="205">
        <v>59.24</v>
      </c>
      <c r="I788" s="206"/>
      <c r="L788" s="202"/>
      <c r="M788" s="207"/>
      <c r="N788" s="208"/>
      <c r="O788" s="208"/>
      <c r="P788" s="208"/>
      <c r="Q788" s="208"/>
      <c r="R788" s="208"/>
      <c r="S788" s="208"/>
      <c r="T788" s="209"/>
      <c r="AT788" s="203" t="s">
        <v>161</v>
      </c>
      <c r="AU788" s="203" t="s">
        <v>88</v>
      </c>
      <c r="AV788" s="16" t="s">
        <v>169</v>
      </c>
      <c r="AW788" s="16" t="s">
        <v>34</v>
      </c>
      <c r="AX788" s="16" t="s">
        <v>78</v>
      </c>
      <c r="AY788" s="203" t="s">
        <v>153</v>
      </c>
    </row>
    <row r="789" spans="2:51" s="13" customFormat="1" ht="10.199999999999999">
      <c r="B789" s="175"/>
      <c r="D789" s="176" t="s">
        <v>161</v>
      </c>
      <c r="E789" s="177" t="s">
        <v>1</v>
      </c>
      <c r="F789" s="178" t="s">
        <v>1388</v>
      </c>
      <c r="H789" s="177" t="s">
        <v>1</v>
      </c>
      <c r="I789" s="179"/>
      <c r="L789" s="175"/>
      <c r="M789" s="180"/>
      <c r="N789" s="181"/>
      <c r="O789" s="181"/>
      <c r="P789" s="181"/>
      <c r="Q789" s="181"/>
      <c r="R789" s="181"/>
      <c r="S789" s="181"/>
      <c r="T789" s="182"/>
      <c r="AT789" s="177" t="s">
        <v>161</v>
      </c>
      <c r="AU789" s="177" t="s">
        <v>88</v>
      </c>
      <c r="AV789" s="13" t="s">
        <v>86</v>
      </c>
      <c r="AW789" s="13" t="s">
        <v>34</v>
      </c>
      <c r="AX789" s="13" t="s">
        <v>78</v>
      </c>
      <c r="AY789" s="177" t="s">
        <v>153</v>
      </c>
    </row>
    <row r="790" spans="2:51" s="14" customFormat="1" ht="10.199999999999999">
      <c r="B790" s="183"/>
      <c r="D790" s="176" t="s">
        <v>161</v>
      </c>
      <c r="E790" s="184" t="s">
        <v>1</v>
      </c>
      <c r="F790" s="185" t="s">
        <v>1389</v>
      </c>
      <c r="H790" s="186">
        <v>5.04</v>
      </c>
      <c r="I790" s="187"/>
      <c r="L790" s="183"/>
      <c r="M790" s="188"/>
      <c r="N790" s="189"/>
      <c r="O790" s="189"/>
      <c r="P790" s="189"/>
      <c r="Q790" s="189"/>
      <c r="R790" s="189"/>
      <c r="S790" s="189"/>
      <c r="T790" s="190"/>
      <c r="AT790" s="184" t="s">
        <v>161</v>
      </c>
      <c r="AU790" s="184" t="s">
        <v>88</v>
      </c>
      <c r="AV790" s="14" t="s">
        <v>88</v>
      </c>
      <c r="AW790" s="14" t="s">
        <v>34</v>
      </c>
      <c r="AX790" s="14" t="s">
        <v>78</v>
      </c>
      <c r="AY790" s="184" t="s">
        <v>153</v>
      </c>
    </row>
    <row r="791" spans="2:51" s="14" customFormat="1" ht="10.199999999999999">
      <c r="B791" s="183"/>
      <c r="D791" s="176" t="s">
        <v>161</v>
      </c>
      <c r="E791" s="184" t="s">
        <v>1</v>
      </c>
      <c r="F791" s="185" t="s">
        <v>1390</v>
      </c>
      <c r="H791" s="186">
        <v>3.78</v>
      </c>
      <c r="I791" s="187"/>
      <c r="L791" s="183"/>
      <c r="M791" s="188"/>
      <c r="N791" s="189"/>
      <c r="O791" s="189"/>
      <c r="P791" s="189"/>
      <c r="Q791" s="189"/>
      <c r="R791" s="189"/>
      <c r="S791" s="189"/>
      <c r="T791" s="190"/>
      <c r="AT791" s="184" t="s">
        <v>161</v>
      </c>
      <c r="AU791" s="184" t="s">
        <v>88</v>
      </c>
      <c r="AV791" s="14" t="s">
        <v>88</v>
      </c>
      <c r="AW791" s="14" t="s">
        <v>34</v>
      </c>
      <c r="AX791" s="14" t="s">
        <v>78</v>
      </c>
      <c r="AY791" s="184" t="s">
        <v>153</v>
      </c>
    </row>
    <row r="792" spans="2:51" s="14" customFormat="1" ht="10.199999999999999">
      <c r="B792" s="183"/>
      <c r="D792" s="176" t="s">
        <v>161</v>
      </c>
      <c r="E792" s="184" t="s">
        <v>1</v>
      </c>
      <c r="F792" s="185" t="s">
        <v>1391</v>
      </c>
      <c r="H792" s="186">
        <v>7.59</v>
      </c>
      <c r="I792" s="187"/>
      <c r="L792" s="183"/>
      <c r="M792" s="188"/>
      <c r="N792" s="189"/>
      <c r="O792" s="189"/>
      <c r="P792" s="189"/>
      <c r="Q792" s="189"/>
      <c r="R792" s="189"/>
      <c r="S792" s="189"/>
      <c r="T792" s="190"/>
      <c r="AT792" s="184" t="s">
        <v>161</v>
      </c>
      <c r="AU792" s="184" t="s">
        <v>88</v>
      </c>
      <c r="AV792" s="14" t="s">
        <v>88</v>
      </c>
      <c r="AW792" s="14" t="s">
        <v>34</v>
      </c>
      <c r="AX792" s="14" t="s">
        <v>78</v>
      </c>
      <c r="AY792" s="184" t="s">
        <v>153</v>
      </c>
    </row>
    <row r="793" spans="2:51" s="16" customFormat="1" ht="10.199999999999999">
      <c r="B793" s="202"/>
      <c r="D793" s="176" t="s">
        <v>161</v>
      </c>
      <c r="E793" s="203" t="s">
        <v>1</v>
      </c>
      <c r="F793" s="204" t="s">
        <v>321</v>
      </c>
      <c r="H793" s="205">
        <v>16.41</v>
      </c>
      <c r="I793" s="206"/>
      <c r="L793" s="202"/>
      <c r="M793" s="207"/>
      <c r="N793" s="208"/>
      <c r="O793" s="208"/>
      <c r="P793" s="208"/>
      <c r="Q793" s="208"/>
      <c r="R793" s="208"/>
      <c r="S793" s="208"/>
      <c r="T793" s="209"/>
      <c r="AT793" s="203" t="s">
        <v>161</v>
      </c>
      <c r="AU793" s="203" t="s">
        <v>88</v>
      </c>
      <c r="AV793" s="16" t="s">
        <v>169</v>
      </c>
      <c r="AW793" s="16" t="s">
        <v>34</v>
      </c>
      <c r="AX793" s="16" t="s">
        <v>78</v>
      </c>
      <c r="AY793" s="203" t="s">
        <v>153</v>
      </c>
    </row>
    <row r="794" spans="2:51" s="13" customFormat="1" ht="10.199999999999999">
      <c r="B794" s="175"/>
      <c r="D794" s="176" t="s">
        <v>161</v>
      </c>
      <c r="E794" s="177" t="s">
        <v>1</v>
      </c>
      <c r="F794" s="178" t="s">
        <v>1392</v>
      </c>
      <c r="H794" s="177" t="s">
        <v>1</v>
      </c>
      <c r="I794" s="179"/>
      <c r="L794" s="175"/>
      <c r="M794" s="180"/>
      <c r="N794" s="181"/>
      <c r="O794" s="181"/>
      <c r="P794" s="181"/>
      <c r="Q794" s="181"/>
      <c r="R794" s="181"/>
      <c r="S794" s="181"/>
      <c r="T794" s="182"/>
      <c r="AT794" s="177" t="s">
        <v>161</v>
      </c>
      <c r="AU794" s="177" t="s">
        <v>88</v>
      </c>
      <c r="AV794" s="13" t="s">
        <v>86</v>
      </c>
      <c r="AW794" s="13" t="s">
        <v>34</v>
      </c>
      <c r="AX794" s="13" t="s">
        <v>78</v>
      </c>
      <c r="AY794" s="177" t="s">
        <v>153</v>
      </c>
    </row>
    <row r="795" spans="2:51" s="14" customFormat="1" ht="10.199999999999999">
      <c r="B795" s="183"/>
      <c r="D795" s="176" t="s">
        <v>161</v>
      </c>
      <c r="E795" s="184" t="s">
        <v>1</v>
      </c>
      <c r="F795" s="185" t="s">
        <v>1393</v>
      </c>
      <c r="H795" s="186">
        <v>1.4</v>
      </c>
      <c r="I795" s="187"/>
      <c r="L795" s="183"/>
      <c r="M795" s="188"/>
      <c r="N795" s="189"/>
      <c r="O795" s="189"/>
      <c r="P795" s="189"/>
      <c r="Q795" s="189"/>
      <c r="R795" s="189"/>
      <c r="S795" s="189"/>
      <c r="T795" s="190"/>
      <c r="AT795" s="184" t="s">
        <v>161</v>
      </c>
      <c r="AU795" s="184" t="s">
        <v>88</v>
      </c>
      <c r="AV795" s="14" t="s">
        <v>88</v>
      </c>
      <c r="AW795" s="14" t="s">
        <v>34</v>
      </c>
      <c r="AX795" s="14" t="s">
        <v>78</v>
      </c>
      <c r="AY795" s="184" t="s">
        <v>153</v>
      </c>
    </row>
    <row r="796" spans="2:51" s="16" customFormat="1" ht="10.199999999999999">
      <c r="B796" s="202"/>
      <c r="D796" s="176" t="s">
        <v>161</v>
      </c>
      <c r="E796" s="203" t="s">
        <v>1</v>
      </c>
      <c r="F796" s="204" t="s">
        <v>321</v>
      </c>
      <c r="H796" s="205">
        <v>1.4</v>
      </c>
      <c r="I796" s="206"/>
      <c r="L796" s="202"/>
      <c r="M796" s="207"/>
      <c r="N796" s="208"/>
      <c r="O796" s="208"/>
      <c r="P796" s="208"/>
      <c r="Q796" s="208"/>
      <c r="R796" s="208"/>
      <c r="S796" s="208"/>
      <c r="T796" s="209"/>
      <c r="AT796" s="203" t="s">
        <v>161</v>
      </c>
      <c r="AU796" s="203" t="s">
        <v>88</v>
      </c>
      <c r="AV796" s="16" t="s">
        <v>169</v>
      </c>
      <c r="AW796" s="16" t="s">
        <v>34</v>
      </c>
      <c r="AX796" s="16" t="s">
        <v>78</v>
      </c>
      <c r="AY796" s="203" t="s">
        <v>153</v>
      </c>
    </row>
    <row r="797" spans="2:51" s="13" customFormat="1" ht="10.199999999999999">
      <c r="B797" s="175"/>
      <c r="D797" s="176" t="s">
        <v>161</v>
      </c>
      <c r="E797" s="177" t="s">
        <v>1</v>
      </c>
      <c r="F797" s="178" t="s">
        <v>1394</v>
      </c>
      <c r="H797" s="177" t="s">
        <v>1</v>
      </c>
      <c r="I797" s="179"/>
      <c r="L797" s="175"/>
      <c r="M797" s="180"/>
      <c r="N797" s="181"/>
      <c r="O797" s="181"/>
      <c r="P797" s="181"/>
      <c r="Q797" s="181"/>
      <c r="R797" s="181"/>
      <c r="S797" s="181"/>
      <c r="T797" s="182"/>
      <c r="AT797" s="177" t="s">
        <v>161</v>
      </c>
      <c r="AU797" s="177" t="s">
        <v>88</v>
      </c>
      <c r="AV797" s="13" t="s">
        <v>86</v>
      </c>
      <c r="AW797" s="13" t="s">
        <v>34</v>
      </c>
      <c r="AX797" s="13" t="s">
        <v>78</v>
      </c>
      <c r="AY797" s="177" t="s">
        <v>153</v>
      </c>
    </row>
    <row r="798" spans="2:51" s="14" customFormat="1" ht="10.199999999999999">
      <c r="B798" s="183"/>
      <c r="D798" s="176" t="s">
        <v>161</v>
      </c>
      <c r="E798" s="184" t="s">
        <v>1</v>
      </c>
      <c r="F798" s="185" t="s">
        <v>1395</v>
      </c>
      <c r="H798" s="186">
        <v>18.690000000000001</v>
      </c>
      <c r="I798" s="187"/>
      <c r="L798" s="183"/>
      <c r="M798" s="188"/>
      <c r="N798" s="189"/>
      <c r="O798" s="189"/>
      <c r="P798" s="189"/>
      <c r="Q798" s="189"/>
      <c r="R798" s="189"/>
      <c r="S798" s="189"/>
      <c r="T798" s="190"/>
      <c r="AT798" s="184" t="s">
        <v>161</v>
      </c>
      <c r="AU798" s="184" t="s">
        <v>88</v>
      </c>
      <c r="AV798" s="14" t="s">
        <v>88</v>
      </c>
      <c r="AW798" s="14" t="s">
        <v>34</v>
      </c>
      <c r="AX798" s="14" t="s">
        <v>78</v>
      </c>
      <c r="AY798" s="184" t="s">
        <v>153</v>
      </c>
    </row>
    <row r="799" spans="2:51" s="14" customFormat="1" ht="10.199999999999999">
      <c r="B799" s="183"/>
      <c r="D799" s="176" t="s">
        <v>161</v>
      </c>
      <c r="E799" s="184" t="s">
        <v>1</v>
      </c>
      <c r="F799" s="185" t="s">
        <v>1396</v>
      </c>
      <c r="H799" s="186">
        <v>27.09</v>
      </c>
      <c r="I799" s="187"/>
      <c r="L799" s="183"/>
      <c r="M799" s="188"/>
      <c r="N799" s="189"/>
      <c r="O799" s="189"/>
      <c r="P799" s="189"/>
      <c r="Q799" s="189"/>
      <c r="R799" s="189"/>
      <c r="S799" s="189"/>
      <c r="T799" s="190"/>
      <c r="AT799" s="184" t="s">
        <v>161</v>
      </c>
      <c r="AU799" s="184" t="s">
        <v>88</v>
      </c>
      <c r="AV799" s="14" t="s">
        <v>88</v>
      </c>
      <c r="AW799" s="14" t="s">
        <v>34</v>
      </c>
      <c r="AX799" s="14" t="s">
        <v>78</v>
      </c>
      <c r="AY799" s="184" t="s">
        <v>153</v>
      </c>
    </row>
    <row r="800" spans="2:51" s="14" customFormat="1" ht="10.199999999999999">
      <c r="B800" s="183"/>
      <c r="D800" s="176" t="s">
        <v>161</v>
      </c>
      <c r="E800" s="184" t="s">
        <v>1</v>
      </c>
      <c r="F800" s="185" t="s">
        <v>1397</v>
      </c>
      <c r="H800" s="186">
        <v>14.7</v>
      </c>
      <c r="I800" s="187"/>
      <c r="L800" s="183"/>
      <c r="M800" s="188"/>
      <c r="N800" s="189"/>
      <c r="O800" s="189"/>
      <c r="P800" s="189"/>
      <c r="Q800" s="189"/>
      <c r="R800" s="189"/>
      <c r="S800" s="189"/>
      <c r="T800" s="190"/>
      <c r="AT800" s="184" t="s">
        <v>161</v>
      </c>
      <c r="AU800" s="184" t="s">
        <v>88</v>
      </c>
      <c r="AV800" s="14" t="s">
        <v>88</v>
      </c>
      <c r="AW800" s="14" t="s">
        <v>34</v>
      </c>
      <c r="AX800" s="14" t="s">
        <v>78</v>
      </c>
      <c r="AY800" s="184" t="s">
        <v>153</v>
      </c>
    </row>
    <row r="801" spans="1:65" s="14" customFormat="1" ht="10.199999999999999">
      <c r="B801" s="183"/>
      <c r="D801" s="176" t="s">
        <v>161</v>
      </c>
      <c r="E801" s="184" t="s">
        <v>1</v>
      </c>
      <c r="F801" s="185" t="s">
        <v>1398</v>
      </c>
      <c r="H801" s="186">
        <v>11.67</v>
      </c>
      <c r="I801" s="187"/>
      <c r="L801" s="183"/>
      <c r="M801" s="188"/>
      <c r="N801" s="189"/>
      <c r="O801" s="189"/>
      <c r="P801" s="189"/>
      <c r="Q801" s="189"/>
      <c r="R801" s="189"/>
      <c r="S801" s="189"/>
      <c r="T801" s="190"/>
      <c r="AT801" s="184" t="s">
        <v>161</v>
      </c>
      <c r="AU801" s="184" t="s">
        <v>88</v>
      </c>
      <c r="AV801" s="14" t="s">
        <v>88</v>
      </c>
      <c r="AW801" s="14" t="s">
        <v>34</v>
      </c>
      <c r="AX801" s="14" t="s">
        <v>78</v>
      </c>
      <c r="AY801" s="184" t="s">
        <v>153</v>
      </c>
    </row>
    <row r="802" spans="1:65" s="16" customFormat="1" ht="10.199999999999999">
      <c r="B802" s="202"/>
      <c r="D802" s="176" t="s">
        <v>161</v>
      </c>
      <c r="E802" s="203" t="s">
        <v>1</v>
      </c>
      <c r="F802" s="204" t="s">
        <v>321</v>
      </c>
      <c r="H802" s="205">
        <v>72.150000000000006</v>
      </c>
      <c r="I802" s="206"/>
      <c r="L802" s="202"/>
      <c r="M802" s="207"/>
      <c r="N802" s="208"/>
      <c r="O802" s="208"/>
      <c r="P802" s="208"/>
      <c r="Q802" s="208"/>
      <c r="R802" s="208"/>
      <c r="S802" s="208"/>
      <c r="T802" s="209"/>
      <c r="AT802" s="203" t="s">
        <v>161</v>
      </c>
      <c r="AU802" s="203" t="s">
        <v>88</v>
      </c>
      <c r="AV802" s="16" t="s">
        <v>169</v>
      </c>
      <c r="AW802" s="16" t="s">
        <v>34</v>
      </c>
      <c r="AX802" s="16" t="s">
        <v>78</v>
      </c>
      <c r="AY802" s="203" t="s">
        <v>153</v>
      </c>
    </row>
    <row r="803" spans="1:65" s="15" customFormat="1" ht="10.199999999999999">
      <c r="B803" s="191"/>
      <c r="D803" s="176" t="s">
        <v>161</v>
      </c>
      <c r="E803" s="192" t="s">
        <v>1</v>
      </c>
      <c r="F803" s="193" t="s">
        <v>165</v>
      </c>
      <c r="H803" s="194">
        <v>149.19999999999999</v>
      </c>
      <c r="I803" s="195"/>
      <c r="L803" s="191"/>
      <c r="M803" s="196"/>
      <c r="N803" s="197"/>
      <c r="O803" s="197"/>
      <c r="P803" s="197"/>
      <c r="Q803" s="197"/>
      <c r="R803" s="197"/>
      <c r="S803" s="197"/>
      <c r="T803" s="198"/>
      <c r="AT803" s="192" t="s">
        <v>161</v>
      </c>
      <c r="AU803" s="192" t="s">
        <v>88</v>
      </c>
      <c r="AV803" s="15" t="s">
        <v>159</v>
      </c>
      <c r="AW803" s="15" t="s">
        <v>34</v>
      </c>
      <c r="AX803" s="15" t="s">
        <v>86</v>
      </c>
      <c r="AY803" s="192" t="s">
        <v>153</v>
      </c>
    </row>
    <row r="804" spans="1:65" s="2" customFormat="1" ht="48" customHeight="1">
      <c r="A804" s="33"/>
      <c r="B804" s="161"/>
      <c r="C804" s="162" t="s">
        <v>769</v>
      </c>
      <c r="D804" s="162" t="s">
        <v>155</v>
      </c>
      <c r="E804" s="163" t="s">
        <v>1399</v>
      </c>
      <c r="F804" s="164" t="s">
        <v>1400</v>
      </c>
      <c r="G804" s="165" t="s">
        <v>158</v>
      </c>
      <c r="H804" s="166">
        <v>6.3</v>
      </c>
      <c r="I804" s="167"/>
      <c r="J804" s="168">
        <f>ROUND(I804*H804,2)</f>
        <v>0</v>
      </c>
      <c r="K804" s="164" t="s">
        <v>254</v>
      </c>
      <c r="L804" s="34"/>
      <c r="M804" s="169" t="s">
        <v>1</v>
      </c>
      <c r="N804" s="170" t="s">
        <v>43</v>
      </c>
      <c r="O804" s="59"/>
      <c r="P804" s="171">
        <f>O804*H804</f>
        <v>0</v>
      </c>
      <c r="Q804" s="171">
        <v>0</v>
      </c>
      <c r="R804" s="171">
        <f>Q804*H804</f>
        <v>0</v>
      </c>
      <c r="S804" s="171">
        <v>1.8</v>
      </c>
      <c r="T804" s="172">
        <f>S804*H804</f>
        <v>11.34</v>
      </c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R804" s="173" t="s">
        <v>159</v>
      </c>
      <c r="AT804" s="173" t="s">
        <v>155</v>
      </c>
      <c r="AU804" s="173" t="s">
        <v>88</v>
      </c>
      <c r="AY804" s="18" t="s">
        <v>153</v>
      </c>
      <c r="BE804" s="174">
        <f>IF(N804="základní",J804,0)</f>
        <v>0</v>
      </c>
      <c r="BF804" s="174">
        <f>IF(N804="snížená",J804,0)</f>
        <v>0</v>
      </c>
      <c r="BG804" s="174">
        <f>IF(N804="zákl. přenesená",J804,0)</f>
        <v>0</v>
      </c>
      <c r="BH804" s="174">
        <f>IF(N804="sníž. přenesená",J804,0)</f>
        <v>0</v>
      </c>
      <c r="BI804" s="174">
        <f>IF(N804="nulová",J804,0)</f>
        <v>0</v>
      </c>
      <c r="BJ804" s="18" t="s">
        <v>86</v>
      </c>
      <c r="BK804" s="174">
        <f>ROUND(I804*H804,2)</f>
        <v>0</v>
      </c>
      <c r="BL804" s="18" t="s">
        <v>159</v>
      </c>
      <c r="BM804" s="173" t="s">
        <v>1401</v>
      </c>
    </row>
    <row r="805" spans="1:65" s="13" customFormat="1" ht="10.199999999999999">
      <c r="B805" s="175"/>
      <c r="D805" s="176" t="s">
        <v>161</v>
      </c>
      <c r="E805" s="177" t="s">
        <v>1</v>
      </c>
      <c r="F805" s="178" t="s">
        <v>1402</v>
      </c>
      <c r="H805" s="177" t="s">
        <v>1</v>
      </c>
      <c r="I805" s="179"/>
      <c r="L805" s="175"/>
      <c r="M805" s="180"/>
      <c r="N805" s="181"/>
      <c r="O805" s="181"/>
      <c r="P805" s="181"/>
      <c r="Q805" s="181"/>
      <c r="R805" s="181"/>
      <c r="S805" s="181"/>
      <c r="T805" s="182"/>
      <c r="AT805" s="177" t="s">
        <v>161</v>
      </c>
      <c r="AU805" s="177" t="s">
        <v>88</v>
      </c>
      <c r="AV805" s="13" t="s">
        <v>86</v>
      </c>
      <c r="AW805" s="13" t="s">
        <v>34</v>
      </c>
      <c r="AX805" s="13" t="s">
        <v>78</v>
      </c>
      <c r="AY805" s="177" t="s">
        <v>153</v>
      </c>
    </row>
    <row r="806" spans="1:65" s="14" customFormat="1" ht="10.199999999999999">
      <c r="B806" s="183"/>
      <c r="D806" s="176" t="s">
        <v>161</v>
      </c>
      <c r="E806" s="184" t="s">
        <v>1</v>
      </c>
      <c r="F806" s="185" t="s">
        <v>1403</v>
      </c>
      <c r="H806" s="186">
        <v>6.3</v>
      </c>
      <c r="I806" s="187"/>
      <c r="L806" s="183"/>
      <c r="M806" s="188"/>
      <c r="N806" s="189"/>
      <c r="O806" s="189"/>
      <c r="P806" s="189"/>
      <c r="Q806" s="189"/>
      <c r="R806" s="189"/>
      <c r="S806" s="189"/>
      <c r="T806" s="190"/>
      <c r="AT806" s="184" t="s">
        <v>161</v>
      </c>
      <c r="AU806" s="184" t="s">
        <v>88</v>
      </c>
      <c r="AV806" s="14" t="s">
        <v>88</v>
      </c>
      <c r="AW806" s="14" t="s">
        <v>34</v>
      </c>
      <c r="AX806" s="14" t="s">
        <v>78</v>
      </c>
      <c r="AY806" s="184" t="s">
        <v>153</v>
      </c>
    </row>
    <row r="807" spans="1:65" s="15" customFormat="1" ht="10.199999999999999">
      <c r="B807" s="191"/>
      <c r="D807" s="176" t="s">
        <v>161</v>
      </c>
      <c r="E807" s="192" t="s">
        <v>1</v>
      </c>
      <c r="F807" s="193" t="s">
        <v>165</v>
      </c>
      <c r="H807" s="194">
        <v>6.3</v>
      </c>
      <c r="I807" s="195"/>
      <c r="L807" s="191"/>
      <c r="M807" s="196"/>
      <c r="N807" s="197"/>
      <c r="O807" s="197"/>
      <c r="P807" s="197"/>
      <c r="Q807" s="197"/>
      <c r="R807" s="197"/>
      <c r="S807" s="197"/>
      <c r="T807" s="198"/>
      <c r="AT807" s="192" t="s">
        <v>161</v>
      </c>
      <c r="AU807" s="192" t="s">
        <v>88</v>
      </c>
      <c r="AV807" s="15" t="s">
        <v>159</v>
      </c>
      <c r="AW807" s="15" t="s">
        <v>34</v>
      </c>
      <c r="AX807" s="15" t="s">
        <v>86</v>
      </c>
      <c r="AY807" s="192" t="s">
        <v>153</v>
      </c>
    </row>
    <row r="808" spans="1:65" s="2" customFormat="1" ht="24" customHeight="1">
      <c r="A808" s="33"/>
      <c r="B808" s="161"/>
      <c r="C808" s="162" t="s">
        <v>773</v>
      </c>
      <c r="D808" s="162" t="s">
        <v>155</v>
      </c>
      <c r="E808" s="163" t="s">
        <v>1404</v>
      </c>
      <c r="F808" s="164" t="s">
        <v>1405</v>
      </c>
      <c r="G808" s="165" t="s">
        <v>235</v>
      </c>
      <c r="H808" s="166">
        <v>225.4</v>
      </c>
      <c r="I808" s="167"/>
      <c r="J808" s="168">
        <f>ROUND(I808*H808,2)</f>
        <v>0</v>
      </c>
      <c r="K808" s="164" t="s">
        <v>254</v>
      </c>
      <c r="L808" s="34"/>
      <c r="M808" s="169" t="s">
        <v>1</v>
      </c>
      <c r="N808" s="170" t="s">
        <v>43</v>
      </c>
      <c r="O808" s="59"/>
      <c r="P808" s="171">
        <f>O808*H808</f>
        <v>0</v>
      </c>
      <c r="Q808" s="171">
        <v>0</v>
      </c>
      <c r="R808" s="171">
        <f>Q808*H808</f>
        <v>0</v>
      </c>
      <c r="S808" s="171">
        <v>4.0000000000000001E-3</v>
      </c>
      <c r="T808" s="172">
        <f>S808*H808</f>
        <v>0.90160000000000007</v>
      </c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R808" s="173" t="s">
        <v>159</v>
      </c>
      <c r="AT808" s="173" t="s">
        <v>155</v>
      </c>
      <c r="AU808" s="173" t="s">
        <v>88</v>
      </c>
      <c r="AY808" s="18" t="s">
        <v>153</v>
      </c>
      <c r="BE808" s="174">
        <f>IF(N808="základní",J808,0)</f>
        <v>0</v>
      </c>
      <c r="BF808" s="174">
        <f>IF(N808="snížená",J808,0)</f>
        <v>0</v>
      </c>
      <c r="BG808" s="174">
        <f>IF(N808="zákl. přenesená",J808,0)</f>
        <v>0</v>
      </c>
      <c r="BH808" s="174">
        <f>IF(N808="sníž. přenesená",J808,0)</f>
        <v>0</v>
      </c>
      <c r="BI808" s="174">
        <f>IF(N808="nulová",J808,0)</f>
        <v>0</v>
      </c>
      <c r="BJ808" s="18" t="s">
        <v>86</v>
      </c>
      <c r="BK808" s="174">
        <f>ROUND(I808*H808,2)</f>
        <v>0</v>
      </c>
      <c r="BL808" s="18" t="s">
        <v>159</v>
      </c>
      <c r="BM808" s="173" t="s">
        <v>1406</v>
      </c>
    </row>
    <row r="809" spans="1:65" s="13" customFormat="1" ht="10.199999999999999">
      <c r="B809" s="175"/>
      <c r="D809" s="176" t="s">
        <v>161</v>
      </c>
      <c r="E809" s="177" t="s">
        <v>1</v>
      </c>
      <c r="F809" s="178" t="s">
        <v>1080</v>
      </c>
      <c r="H809" s="177" t="s">
        <v>1</v>
      </c>
      <c r="I809" s="179"/>
      <c r="L809" s="175"/>
      <c r="M809" s="180"/>
      <c r="N809" s="181"/>
      <c r="O809" s="181"/>
      <c r="P809" s="181"/>
      <c r="Q809" s="181"/>
      <c r="R809" s="181"/>
      <c r="S809" s="181"/>
      <c r="T809" s="182"/>
      <c r="AT809" s="177" t="s">
        <v>161</v>
      </c>
      <c r="AU809" s="177" t="s">
        <v>88</v>
      </c>
      <c r="AV809" s="13" t="s">
        <v>86</v>
      </c>
      <c r="AW809" s="13" t="s">
        <v>34</v>
      </c>
      <c r="AX809" s="13" t="s">
        <v>78</v>
      </c>
      <c r="AY809" s="177" t="s">
        <v>153</v>
      </c>
    </row>
    <row r="810" spans="1:65" s="14" customFormat="1" ht="10.199999999999999">
      <c r="B810" s="183"/>
      <c r="D810" s="176" t="s">
        <v>161</v>
      </c>
      <c r="E810" s="184" t="s">
        <v>1</v>
      </c>
      <c r="F810" s="185" t="s">
        <v>1081</v>
      </c>
      <c r="H810" s="186">
        <v>103.45</v>
      </c>
      <c r="I810" s="187"/>
      <c r="L810" s="183"/>
      <c r="M810" s="188"/>
      <c r="N810" s="189"/>
      <c r="O810" s="189"/>
      <c r="P810" s="189"/>
      <c r="Q810" s="189"/>
      <c r="R810" s="189"/>
      <c r="S810" s="189"/>
      <c r="T810" s="190"/>
      <c r="AT810" s="184" t="s">
        <v>161</v>
      </c>
      <c r="AU810" s="184" t="s">
        <v>88</v>
      </c>
      <c r="AV810" s="14" t="s">
        <v>88</v>
      </c>
      <c r="AW810" s="14" t="s">
        <v>34</v>
      </c>
      <c r="AX810" s="14" t="s">
        <v>78</v>
      </c>
      <c r="AY810" s="184" t="s">
        <v>153</v>
      </c>
    </row>
    <row r="811" spans="1:65" s="13" customFormat="1" ht="10.199999999999999">
      <c r="B811" s="175"/>
      <c r="D811" s="176" t="s">
        <v>161</v>
      </c>
      <c r="E811" s="177" t="s">
        <v>1</v>
      </c>
      <c r="F811" s="178" t="s">
        <v>1082</v>
      </c>
      <c r="H811" s="177" t="s">
        <v>1</v>
      </c>
      <c r="I811" s="179"/>
      <c r="L811" s="175"/>
      <c r="M811" s="180"/>
      <c r="N811" s="181"/>
      <c r="O811" s="181"/>
      <c r="P811" s="181"/>
      <c r="Q811" s="181"/>
      <c r="R811" s="181"/>
      <c r="S811" s="181"/>
      <c r="T811" s="182"/>
      <c r="AT811" s="177" t="s">
        <v>161</v>
      </c>
      <c r="AU811" s="177" t="s">
        <v>88</v>
      </c>
      <c r="AV811" s="13" t="s">
        <v>86</v>
      </c>
      <c r="AW811" s="13" t="s">
        <v>34</v>
      </c>
      <c r="AX811" s="13" t="s">
        <v>78</v>
      </c>
      <c r="AY811" s="177" t="s">
        <v>153</v>
      </c>
    </row>
    <row r="812" spans="1:65" s="16" customFormat="1" ht="10.199999999999999">
      <c r="B812" s="202"/>
      <c r="D812" s="176" t="s">
        <v>161</v>
      </c>
      <c r="E812" s="203" t="s">
        <v>1</v>
      </c>
      <c r="F812" s="204" t="s">
        <v>321</v>
      </c>
      <c r="H812" s="205">
        <v>103.45</v>
      </c>
      <c r="I812" s="206"/>
      <c r="L812" s="202"/>
      <c r="M812" s="207"/>
      <c r="N812" s="208"/>
      <c r="O812" s="208"/>
      <c r="P812" s="208"/>
      <c r="Q812" s="208"/>
      <c r="R812" s="208"/>
      <c r="S812" s="208"/>
      <c r="T812" s="209"/>
      <c r="AT812" s="203" t="s">
        <v>161</v>
      </c>
      <c r="AU812" s="203" t="s">
        <v>88</v>
      </c>
      <c r="AV812" s="16" t="s">
        <v>169</v>
      </c>
      <c r="AW812" s="16" t="s">
        <v>34</v>
      </c>
      <c r="AX812" s="16" t="s">
        <v>78</v>
      </c>
      <c r="AY812" s="203" t="s">
        <v>153</v>
      </c>
    </row>
    <row r="813" spans="1:65" s="13" customFormat="1" ht="10.199999999999999">
      <c r="B813" s="175"/>
      <c r="D813" s="176" t="s">
        <v>161</v>
      </c>
      <c r="E813" s="177" t="s">
        <v>1</v>
      </c>
      <c r="F813" s="178" t="s">
        <v>1083</v>
      </c>
      <c r="H813" s="177" t="s">
        <v>1</v>
      </c>
      <c r="I813" s="179"/>
      <c r="L813" s="175"/>
      <c r="M813" s="180"/>
      <c r="N813" s="181"/>
      <c r="O813" s="181"/>
      <c r="P813" s="181"/>
      <c r="Q813" s="181"/>
      <c r="R813" s="181"/>
      <c r="S813" s="181"/>
      <c r="T813" s="182"/>
      <c r="AT813" s="177" t="s">
        <v>161</v>
      </c>
      <c r="AU813" s="177" t="s">
        <v>88</v>
      </c>
      <c r="AV813" s="13" t="s">
        <v>86</v>
      </c>
      <c r="AW813" s="13" t="s">
        <v>34</v>
      </c>
      <c r="AX813" s="13" t="s">
        <v>78</v>
      </c>
      <c r="AY813" s="177" t="s">
        <v>153</v>
      </c>
    </row>
    <row r="814" spans="1:65" s="14" customFormat="1" ht="10.199999999999999">
      <c r="B814" s="183"/>
      <c r="D814" s="176" t="s">
        <v>161</v>
      </c>
      <c r="E814" s="184" t="s">
        <v>1</v>
      </c>
      <c r="F814" s="185" t="s">
        <v>1084</v>
      </c>
      <c r="H814" s="186">
        <v>93.24</v>
      </c>
      <c r="I814" s="187"/>
      <c r="L814" s="183"/>
      <c r="M814" s="188"/>
      <c r="N814" s="189"/>
      <c r="O814" s="189"/>
      <c r="P814" s="189"/>
      <c r="Q814" s="189"/>
      <c r="R814" s="189"/>
      <c r="S814" s="189"/>
      <c r="T814" s="190"/>
      <c r="AT814" s="184" t="s">
        <v>161</v>
      </c>
      <c r="AU814" s="184" t="s">
        <v>88</v>
      </c>
      <c r="AV814" s="14" t="s">
        <v>88</v>
      </c>
      <c r="AW814" s="14" t="s">
        <v>34</v>
      </c>
      <c r="AX814" s="14" t="s">
        <v>78</v>
      </c>
      <c r="AY814" s="184" t="s">
        <v>153</v>
      </c>
    </row>
    <row r="815" spans="1:65" s="16" customFormat="1" ht="10.199999999999999">
      <c r="B815" s="202"/>
      <c r="D815" s="176" t="s">
        <v>161</v>
      </c>
      <c r="E815" s="203" t="s">
        <v>1</v>
      </c>
      <c r="F815" s="204" t="s">
        <v>321</v>
      </c>
      <c r="H815" s="205">
        <v>93.24</v>
      </c>
      <c r="I815" s="206"/>
      <c r="L815" s="202"/>
      <c r="M815" s="207"/>
      <c r="N815" s="208"/>
      <c r="O815" s="208"/>
      <c r="P815" s="208"/>
      <c r="Q815" s="208"/>
      <c r="R815" s="208"/>
      <c r="S815" s="208"/>
      <c r="T815" s="209"/>
      <c r="AT815" s="203" t="s">
        <v>161</v>
      </c>
      <c r="AU815" s="203" t="s">
        <v>88</v>
      </c>
      <c r="AV815" s="16" t="s">
        <v>169</v>
      </c>
      <c r="AW815" s="16" t="s">
        <v>34</v>
      </c>
      <c r="AX815" s="16" t="s">
        <v>78</v>
      </c>
      <c r="AY815" s="203" t="s">
        <v>153</v>
      </c>
    </row>
    <row r="816" spans="1:65" s="13" customFormat="1" ht="10.199999999999999">
      <c r="B816" s="175"/>
      <c r="D816" s="176" t="s">
        <v>161</v>
      </c>
      <c r="E816" s="177" t="s">
        <v>1</v>
      </c>
      <c r="F816" s="178" t="s">
        <v>1085</v>
      </c>
      <c r="H816" s="177" t="s">
        <v>1</v>
      </c>
      <c r="I816" s="179"/>
      <c r="L816" s="175"/>
      <c r="M816" s="180"/>
      <c r="N816" s="181"/>
      <c r="O816" s="181"/>
      <c r="P816" s="181"/>
      <c r="Q816" s="181"/>
      <c r="R816" s="181"/>
      <c r="S816" s="181"/>
      <c r="T816" s="182"/>
      <c r="AT816" s="177" t="s">
        <v>161</v>
      </c>
      <c r="AU816" s="177" t="s">
        <v>88</v>
      </c>
      <c r="AV816" s="13" t="s">
        <v>86</v>
      </c>
      <c r="AW816" s="13" t="s">
        <v>34</v>
      </c>
      <c r="AX816" s="13" t="s">
        <v>78</v>
      </c>
      <c r="AY816" s="177" t="s">
        <v>153</v>
      </c>
    </row>
    <row r="817" spans="1:65" s="14" customFormat="1" ht="10.199999999999999">
      <c r="B817" s="183"/>
      <c r="D817" s="176" t="s">
        <v>161</v>
      </c>
      <c r="E817" s="184" t="s">
        <v>1</v>
      </c>
      <c r="F817" s="185" t="s">
        <v>1086</v>
      </c>
      <c r="H817" s="186">
        <v>28.71</v>
      </c>
      <c r="I817" s="187"/>
      <c r="L817" s="183"/>
      <c r="M817" s="188"/>
      <c r="N817" s="189"/>
      <c r="O817" s="189"/>
      <c r="P817" s="189"/>
      <c r="Q817" s="189"/>
      <c r="R817" s="189"/>
      <c r="S817" s="189"/>
      <c r="T817" s="190"/>
      <c r="AT817" s="184" t="s">
        <v>161</v>
      </c>
      <c r="AU817" s="184" t="s">
        <v>88</v>
      </c>
      <c r="AV817" s="14" t="s">
        <v>88</v>
      </c>
      <c r="AW817" s="14" t="s">
        <v>34</v>
      </c>
      <c r="AX817" s="14" t="s">
        <v>78</v>
      </c>
      <c r="AY817" s="184" t="s">
        <v>153</v>
      </c>
    </row>
    <row r="818" spans="1:65" s="16" customFormat="1" ht="10.199999999999999">
      <c r="B818" s="202"/>
      <c r="D818" s="176" t="s">
        <v>161</v>
      </c>
      <c r="E818" s="203" t="s">
        <v>1</v>
      </c>
      <c r="F818" s="204" t="s">
        <v>321</v>
      </c>
      <c r="H818" s="205">
        <v>28.71</v>
      </c>
      <c r="I818" s="206"/>
      <c r="L818" s="202"/>
      <c r="M818" s="207"/>
      <c r="N818" s="208"/>
      <c r="O818" s="208"/>
      <c r="P818" s="208"/>
      <c r="Q818" s="208"/>
      <c r="R818" s="208"/>
      <c r="S818" s="208"/>
      <c r="T818" s="209"/>
      <c r="AT818" s="203" t="s">
        <v>161</v>
      </c>
      <c r="AU818" s="203" t="s">
        <v>88</v>
      </c>
      <c r="AV818" s="16" t="s">
        <v>169</v>
      </c>
      <c r="AW818" s="16" t="s">
        <v>34</v>
      </c>
      <c r="AX818" s="16" t="s">
        <v>78</v>
      </c>
      <c r="AY818" s="203" t="s">
        <v>153</v>
      </c>
    </row>
    <row r="819" spans="1:65" s="15" customFormat="1" ht="10.199999999999999">
      <c r="B819" s="191"/>
      <c r="D819" s="176" t="s">
        <v>161</v>
      </c>
      <c r="E819" s="192" t="s">
        <v>1</v>
      </c>
      <c r="F819" s="193" t="s">
        <v>165</v>
      </c>
      <c r="H819" s="194">
        <v>225.4</v>
      </c>
      <c r="I819" s="195"/>
      <c r="L819" s="191"/>
      <c r="M819" s="196"/>
      <c r="N819" s="197"/>
      <c r="O819" s="197"/>
      <c r="P819" s="197"/>
      <c r="Q819" s="197"/>
      <c r="R819" s="197"/>
      <c r="S819" s="197"/>
      <c r="T819" s="198"/>
      <c r="AT819" s="192" t="s">
        <v>161</v>
      </c>
      <c r="AU819" s="192" t="s">
        <v>88</v>
      </c>
      <c r="AV819" s="15" t="s">
        <v>159</v>
      </c>
      <c r="AW819" s="15" t="s">
        <v>34</v>
      </c>
      <c r="AX819" s="15" t="s">
        <v>86</v>
      </c>
      <c r="AY819" s="192" t="s">
        <v>153</v>
      </c>
    </row>
    <row r="820" spans="1:65" s="2" customFormat="1" ht="36" customHeight="1">
      <c r="A820" s="33"/>
      <c r="B820" s="161"/>
      <c r="C820" s="162" t="s">
        <v>777</v>
      </c>
      <c r="D820" s="162" t="s">
        <v>155</v>
      </c>
      <c r="E820" s="163" t="s">
        <v>1407</v>
      </c>
      <c r="F820" s="164" t="s">
        <v>1408</v>
      </c>
      <c r="G820" s="165" t="s">
        <v>235</v>
      </c>
      <c r="H820" s="166">
        <v>303.94</v>
      </c>
      <c r="I820" s="167"/>
      <c r="J820" s="168">
        <f>ROUND(I820*H820,2)</f>
        <v>0</v>
      </c>
      <c r="K820" s="164" t="s">
        <v>254</v>
      </c>
      <c r="L820" s="34"/>
      <c r="M820" s="169" t="s">
        <v>1</v>
      </c>
      <c r="N820" s="170" t="s">
        <v>43</v>
      </c>
      <c r="O820" s="59"/>
      <c r="P820" s="171">
        <f>O820*H820</f>
        <v>0</v>
      </c>
      <c r="Q820" s="171">
        <v>0</v>
      </c>
      <c r="R820" s="171">
        <f>Q820*H820</f>
        <v>0</v>
      </c>
      <c r="S820" s="171">
        <v>0.05</v>
      </c>
      <c r="T820" s="172">
        <f>S820*H820</f>
        <v>15.197000000000001</v>
      </c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R820" s="173" t="s">
        <v>159</v>
      </c>
      <c r="AT820" s="173" t="s">
        <v>155</v>
      </c>
      <c r="AU820" s="173" t="s">
        <v>88</v>
      </c>
      <c r="AY820" s="18" t="s">
        <v>153</v>
      </c>
      <c r="BE820" s="174">
        <f>IF(N820="základní",J820,0)</f>
        <v>0</v>
      </c>
      <c r="BF820" s="174">
        <f>IF(N820="snížená",J820,0)</f>
        <v>0</v>
      </c>
      <c r="BG820" s="174">
        <f>IF(N820="zákl. přenesená",J820,0)</f>
        <v>0</v>
      </c>
      <c r="BH820" s="174">
        <f>IF(N820="sníž. přenesená",J820,0)</f>
        <v>0</v>
      </c>
      <c r="BI820" s="174">
        <f>IF(N820="nulová",J820,0)</f>
        <v>0</v>
      </c>
      <c r="BJ820" s="18" t="s">
        <v>86</v>
      </c>
      <c r="BK820" s="174">
        <f>ROUND(I820*H820,2)</f>
        <v>0</v>
      </c>
      <c r="BL820" s="18" t="s">
        <v>159</v>
      </c>
      <c r="BM820" s="173" t="s">
        <v>1409</v>
      </c>
    </row>
    <row r="821" spans="1:65" s="13" customFormat="1" ht="10.199999999999999">
      <c r="B821" s="175"/>
      <c r="D821" s="176" t="s">
        <v>161</v>
      </c>
      <c r="E821" s="177" t="s">
        <v>1</v>
      </c>
      <c r="F821" s="178" t="s">
        <v>1359</v>
      </c>
      <c r="H821" s="177" t="s">
        <v>1</v>
      </c>
      <c r="I821" s="179"/>
      <c r="L821" s="175"/>
      <c r="M821" s="180"/>
      <c r="N821" s="181"/>
      <c r="O821" s="181"/>
      <c r="P821" s="181"/>
      <c r="Q821" s="181"/>
      <c r="R821" s="181"/>
      <c r="S821" s="181"/>
      <c r="T821" s="182"/>
      <c r="AT821" s="177" t="s">
        <v>161</v>
      </c>
      <c r="AU821" s="177" t="s">
        <v>88</v>
      </c>
      <c r="AV821" s="13" t="s">
        <v>86</v>
      </c>
      <c r="AW821" s="13" t="s">
        <v>34</v>
      </c>
      <c r="AX821" s="13" t="s">
        <v>78</v>
      </c>
      <c r="AY821" s="177" t="s">
        <v>153</v>
      </c>
    </row>
    <row r="822" spans="1:65" s="14" customFormat="1" ht="10.199999999999999">
      <c r="B822" s="183"/>
      <c r="D822" s="176" t="s">
        <v>161</v>
      </c>
      <c r="E822" s="184" t="s">
        <v>1</v>
      </c>
      <c r="F822" s="185" t="s">
        <v>1410</v>
      </c>
      <c r="H822" s="186">
        <v>16.2</v>
      </c>
      <c r="I822" s="187"/>
      <c r="L822" s="183"/>
      <c r="M822" s="188"/>
      <c r="N822" s="189"/>
      <c r="O822" s="189"/>
      <c r="P822" s="189"/>
      <c r="Q822" s="189"/>
      <c r="R822" s="189"/>
      <c r="S822" s="189"/>
      <c r="T822" s="190"/>
      <c r="AT822" s="184" t="s">
        <v>161</v>
      </c>
      <c r="AU822" s="184" t="s">
        <v>88</v>
      </c>
      <c r="AV822" s="14" t="s">
        <v>88</v>
      </c>
      <c r="AW822" s="14" t="s">
        <v>34</v>
      </c>
      <c r="AX822" s="14" t="s">
        <v>78</v>
      </c>
      <c r="AY822" s="184" t="s">
        <v>153</v>
      </c>
    </row>
    <row r="823" spans="1:65" s="14" customFormat="1" ht="10.199999999999999">
      <c r="B823" s="183"/>
      <c r="D823" s="176" t="s">
        <v>161</v>
      </c>
      <c r="E823" s="184" t="s">
        <v>1</v>
      </c>
      <c r="F823" s="185" t="s">
        <v>1411</v>
      </c>
      <c r="H823" s="186">
        <v>14.4</v>
      </c>
      <c r="I823" s="187"/>
      <c r="L823" s="183"/>
      <c r="M823" s="188"/>
      <c r="N823" s="189"/>
      <c r="O823" s="189"/>
      <c r="P823" s="189"/>
      <c r="Q823" s="189"/>
      <c r="R823" s="189"/>
      <c r="S823" s="189"/>
      <c r="T823" s="190"/>
      <c r="AT823" s="184" t="s">
        <v>161</v>
      </c>
      <c r="AU823" s="184" t="s">
        <v>88</v>
      </c>
      <c r="AV823" s="14" t="s">
        <v>88</v>
      </c>
      <c r="AW823" s="14" t="s">
        <v>34</v>
      </c>
      <c r="AX823" s="14" t="s">
        <v>78</v>
      </c>
      <c r="AY823" s="184" t="s">
        <v>153</v>
      </c>
    </row>
    <row r="824" spans="1:65" s="14" customFormat="1" ht="10.199999999999999">
      <c r="B824" s="183"/>
      <c r="D824" s="176" t="s">
        <v>161</v>
      </c>
      <c r="E824" s="184" t="s">
        <v>1</v>
      </c>
      <c r="F824" s="185" t="s">
        <v>1412</v>
      </c>
      <c r="H824" s="186">
        <v>37.1</v>
      </c>
      <c r="I824" s="187"/>
      <c r="L824" s="183"/>
      <c r="M824" s="188"/>
      <c r="N824" s="189"/>
      <c r="O824" s="189"/>
      <c r="P824" s="189"/>
      <c r="Q824" s="189"/>
      <c r="R824" s="189"/>
      <c r="S824" s="189"/>
      <c r="T824" s="190"/>
      <c r="AT824" s="184" t="s">
        <v>161</v>
      </c>
      <c r="AU824" s="184" t="s">
        <v>88</v>
      </c>
      <c r="AV824" s="14" t="s">
        <v>88</v>
      </c>
      <c r="AW824" s="14" t="s">
        <v>34</v>
      </c>
      <c r="AX824" s="14" t="s">
        <v>78</v>
      </c>
      <c r="AY824" s="184" t="s">
        <v>153</v>
      </c>
    </row>
    <row r="825" spans="1:65" s="14" customFormat="1" ht="10.199999999999999">
      <c r="B825" s="183"/>
      <c r="D825" s="176" t="s">
        <v>161</v>
      </c>
      <c r="E825" s="184" t="s">
        <v>1</v>
      </c>
      <c r="F825" s="185" t="s">
        <v>1413</v>
      </c>
      <c r="H825" s="186">
        <v>14.9</v>
      </c>
      <c r="I825" s="187"/>
      <c r="L825" s="183"/>
      <c r="M825" s="188"/>
      <c r="N825" s="189"/>
      <c r="O825" s="189"/>
      <c r="P825" s="189"/>
      <c r="Q825" s="189"/>
      <c r="R825" s="189"/>
      <c r="S825" s="189"/>
      <c r="T825" s="190"/>
      <c r="AT825" s="184" t="s">
        <v>161</v>
      </c>
      <c r="AU825" s="184" t="s">
        <v>88</v>
      </c>
      <c r="AV825" s="14" t="s">
        <v>88</v>
      </c>
      <c r="AW825" s="14" t="s">
        <v>34</v>
      </c>
      <c r="AX825" s="14" t="s">
        <v>78</v>
      </c>
      <c r="AY825" s="184" t="s">
        <v>153</v>
      </c>
    </row>
    <row r="826" spans="1:65" s="14" customFormat="1" ht="10.199999999999999">
      <c r="B826" s="183"/>
      <c r="D826" s="176" t="s">
        <v>161</v>
      </c>
      <c r="E826" s="184" t="s">
        <v>1</v>
      </c>
      <c r="F826" s="185" t="s">
        <v>1414</v>
      </c>
      <c r="H826" s="186">
        <v>5.3</v>
      </c>
      <c r="I826" s="187"/>
      <c r="L826" s="183"/>
      <c r="M826" s="188"/>
      <c r="N826" s="189"/>
      <c r="O826" s="189"/>
      <c r="P826" s="189"/>
      <c r="Q826" s="189"/>
      <c r="R826" s="189"/>
      <c r="S826" s="189"/>
      <c r="T826" s="190"/>
      <c r="AT826" s="184" t="s">
        <v>161</v>
      </c>
      <c r="AU826" s="184" t="s">
        <v>88</v>
      </c>
      <c r="AV826" s="14" t="s">
        <v>88</v>
      </c>
      <c r="AW826" s="14" t="s">
        <v>34</v>
      </c>
      <c r="AX826" s="14" t="s">
        <v>78</v>
      </c>
      <c r="AY826" s="184" t="s">
        <v>153</v>
      </c>
    </row>
    <row r="827" spans="1:65" s="14" customFormat="1" ht="10.199999999999999">
      <c r="B827" s="183"/>
      <c r="D827" s="176" t="s">
        <v>161</v>
      </c>
      <c r="E827" s="184" t="s">
        <v>1</v>
      </c>
      <c r="F827" s="185" t="s">
        <v>1415</v>
      </c>
      <c r="H827" s="186">
        <v>28.5</v>
      </c>
      <c r="I827" s="187"/>
      <c r="L827" s="183"/>
      <c r="M827" s="188"/>
      <c r="N827" s="189"/>
      <c r="O827" s="189"/>
      <c r="P827" s="189"/>
      <c r="Q827" s="189"/>
      <c r="R827" s="189"/>
      <c r="S827" s="189"/>
      <c r="T827" s="190"/>
      <c r="AT827" s="184" t="s">
        <v>161</v>
      </c>
      <c r="AU827" s="184" t="s">
        <v>88</v>
      </c>
      <c r="AV827" s="14" t="s">
        <v>88</v>
      </c>
      <c r="AW827" s="14" t="s">
        <v>34</v>
      </c>
      <c r="AX827" s="14" t="s">
        <v>78</v>
      </c>
      <c r="AY827" s="184" t="s">
        <v>153</v>
      </c>
    </row>
    <row r="828" spans="1:65" s="14" customFormat="1" ht="10.199999999999999">
      <c r="B828" s="183"/>
      <c r="D828" s="176" t="s">
        <v>161</v>
      </c>
      <c r="E828" s="184" t="s">
        <v>1</v>
      </c>
      <c r="F828" s="185" t="s">
        <v>1416</v>
      </c>
      <c r="H828" s="186">
        <v>28.1</v>
      </c>
      <c r="I828" s="187"/>
      <c r="L828" s="183"/>
      <c r="M828" s="188"/>
      <c r="N828" s="189"/>
      <c r="O828" s="189"/>
      <c r="P828" s="189"/>
      <c r="Q828" s="189"/>
      <c r="R828" s="189"/>
      <c r="S828" s="189"/>
      <c r="T828" s="190"/>
      <c r="AT828" s="184" t="s">
        <v>161</v>
      </c>
      <c r="AU828" s="184" t="s">
        <v>88</v>
      </c>
      <c r="AV828" s="14" t="s">
        <v>88</v>
      </c>
      <c r="AW828" s="14" t="s">
        <v>34</v>
      </c>
      <c r="AX828" s="14" t="s">
        <v>78</v>
      </c>
      <c r="AY828" s="184" t="s">
        <v>153</v>
      </c>
    </row>
    <row r="829" spans="1:65" s="16" customFormat="1" ht="10.199999999999999">
      <c r="B829" s="202"/>
      <c r="D829" s="176" t="s">
        <v>161</v>
      </c>
      <c r="E829" s="203" t="s">
        <v>1</v>
      </c>
      <c r="F829" s="204" t="s">
        <v>321</v>
      </c>
      <c r="H829" s="205">
        <v>144.5</v>
      </c>
      <c r="I829" s="206"/>
      <c r="L829" s="202"/>
      <c r="M829" s="207"/>
      <c r="N829" s="208"/>
      <c r="O829" s="208"/>
      <c r="P829" s="208"/>
      <c r="Q829" s="208"/>
      <c r="R829" s="208"/>
      <c r="S829" s="208"/>
      <c r="T829" s="209"/>
      <c r="AT829" s="203" t="s">
        <v>161</v>
      </c>
      <c r="AU829" s="203" t="s">
        <v>88</v>
      </c>
      <c r="AV829" s="16" t="s">
        <v>169</v>
      </c>
      <c r="AW829" s="16" t="s">
        <v>34</v>
      </c>
      <c r="AX829" s="16" t="s">
        <v>78</v>
      </c>
      <c r="AY829" s="203" t="s">
        <v>153</v>
      </c>
    </row>
    <row r="830" spans="1:65" s="13" customFormat="1" ht="10.199999999999999">
      <c r="B830" s="175"/>
      <c r="D830" s="176" t="s">
        <v>161</v>
      </c>
      <c r="E830" s="177" t="s">
        <v>1</v>
      </c>
      <c r="F830" s="178" t="s">
        <v>1350</v>
      </c>
      <c r="H830" s="177" t="s">
        <v>1</v>
      </c>
      <c r="I830" s="179"/>
      <c r="L830" s="175"/>
      <c r="M830" s="180"/>
      <c r="N830" s="181"/>
      <c r="O830" s="181"/>
      <c r="P830" s="181"/>
      <c r="Q830" s="181"/>
      <c r="R830" s="181"/>
      <c r="S830" s="181"/>
      <c r="T830" s="182"/>
      <c r="AT830" s="177" t="s">
        <v>161</v>
      </c>
      <c r="AU830" s="177" t="s">
        <v>88</v>
      </c>
      <c r="AV830" s="13" t="s">
        <v>86</v>
      </c>
      <c r="AW830" s="13" t="s">
        <v>34</v>
      </c>
      <c r="AX830" s="13" t="s">
        <v>78</v>
      </c>
      <c r="AY830" s="177" t="s">
        <v>153</v>
      </c>
    </row>
    <row r="831" spans="1:65" s="14" customFormat="1" ht="10.199999999999999">
      <c r="B831" s="183"/>
      <c r="D831" s="176" t="s">
        <v>161</v>
      </c>
      <c r="E831" s="184" t="s">
        <v>1</v>
      </c>
      <c r="F831" s="185" t="s">
        <v>1351</v>
      </c>
      <c r="H831" s="186">
        <v>103.94</v>
      </c>
      <c r="I831" s="187"/>
      <c r="L831" s="183"/>
      <c r="M831" s="188"/>
      <c r="N831" s="189"/>
      <c r="O831" s="189"/>
      <c r="P831" s="189"/>
      <c r="Q831" s="189"/>
      <c r="R831" s="189"/>
      <c r="S831" s="189"/>
      <c r="T831" s="190"/>
      <c r="AT831" s="184" t="s">
        <v>161</v>
      </c>
      <c r="AU831" s="184" t="s">
        <v>88</v>
      </c>
      <c r="AV831" s="14" t="s">
        <v>88</v>
      </c>
      <c r="AW831" s="14" t="s">
        <v>34</v>
      </c>
      <c r="AX831" s="14" t="s">
        <v>78</v>
      </c>
      <c r="AY831" s="184" t="s">
        <v>153</v>
      </c>
    </row>
    <row r="832" spans="1:65" s="14" customFormat="1" ht="10.199999999999999">
      <c r="B832" s="183"/>
      <c r="D832" s="176" t="s">
        <v>161</v>
      </c>
      <c r="E832" s="184" t="s">
        <v>1</v>
      </c>
      <c r="F832" s="185" t="s">
        <v>1352</v>
      </c>
      <c r="H832" s="186">
        <v>23.4</v>
      </c>
      <c r="I832" s="187"/>
      <c r="L832" s="183"/>
      <c r="M832" s="188"/>
      <c r="N832" s="189"/>
      <c r="O832" s="189"/>
      <c r="P832" s="189"/>
      <c r="Q832" s="189"/>
      <c r="R832" s="189"/>
      <c r="S832" s="189"/>
      <c r="T832" s="190"/>
      <c r="AT832" s="184" t="s">
        <v>161</v>
      </c>
      <c r="AU832" s="184" t="s">
        <v>88</v>
      </c>
      <c r="AV832" s="14" t="s">
        <v>88</v>
      </c>
      <c r="AW832" s="14" t="s">
        <v>34</v>
      </c>
      <c r="AX832" s="14" t="s">
        <v>78</v>
      </c>
      <c r="AY832" s="184" t="s">
        <v>153</v>
      </c>
    </row>
    <row r="833" spans="1:65" s="14" customFormat="1" ht="10.199999999999999">
      <c r="B833" s="183"/>
      <c r="D833" s="176" t="s">
        <v>161</v>
      </c>
      <c r="E833" s="184" t="s">
        <v>1</v>
      </c>
      <c r="F833" s="185" t="s">
        <v>1353</v>
      </c>
      <c r="H833" s="186">
        <v>3.3</v>
      </c>
      <c r="I833" s="187"/>
      <c r="L833" s="183"/>
      <c r="M833" s="188"/>
      <c r="N833" s="189"/>
      <c r="O833" s="189"/>
      <c r="P833" s="189"/>
      <c r="Q833" s="189"/>
      <c r="R833" s="189"/>
      <c r="S833" s="189"/>
      <c r="T833" s="190"/>
      <c r="AT833" s="184" t="s">
        <v>161</v>
      </c>
      <c r="AU833" s="184" t="s">
        <v>88</v>
      </c>
      <c r="AV833" s="14" t="s">
        <v>88</v>
      </c>
      <c r="AW833" s="14" t="s">
        <v>34</v>
      </c>
      <c r="AX833" s="14" t="s">
        <v>78</v>
      </c>
      <c r="AY833" s="184" t="s">
        <v>153</v>
      </c>
    </row>
    <row r="834" spans="1:65" s="14" customFormat="1" ht="10.199999999999999">
      <c r="B834" s="183"/>
      <c r="D834" s="176" t="s">
        <v>161</v>
      </c>
      <c r="E834" s="184" t="s">
        <v>1</v>
      </c>
      <c r="F834" s="185" t="s">
        <v>1354</v>
      </c>
      <c r="H834" s="186">
        <v>28.8</v>
      </c>
      <c r="I834" s="187"/>
      <c r="L834" s="183"/>
      <c r="M834" s="188"/>
      <c r="N834" s="189"/>
      <c r="O834" s="189"/>
      <c r="P834" s="189"/>
      <c r="Q834" s="189"/>
      <c r="R834" s="189"/>
      <c r="S834" s="189"/>
      <c r="T834" s="190"/>
      <c r="AT834" s="184" t="s">
        <v>161</v>
      </c>
      <c r="AU834" s="184" t="s">
        <v>88</v>
      </c>
      <c r="AV834" s="14" t="s">
        <v>88</v>
      </c>
      <c r="AW834" s="14" t="s">
        <v>34</v>
      </c>
      <c r="AX834" s="14" t="s">
        <v>78</v>
      </c>
      <c r="AY834" s="184" t="s">
        <v>153</v>
      </c>
    </row>
    <row r="835" spans="1:65" s="16" customFormat="1" ht="10.199999999999999">
      <c r="B835" s="202"/>
      <c r="D835" s="176" t="s">
        <v>161</v>
      </c>
      <c r="E835" s="203" t="s">
        <v>1</v>
      </c>
      <c r="F835" s="204" t="s">
        <v>321</v>
      </c>
      <c r="H835" s="205">
        <v>159.44</v>
      </c>
      <c r="I835" s="206"/>
      <c r="L835" s="202"/>
      <c r="M835" s="207"/>
      <c r="N835" s="208"/>
      <c r="O835" s="208"/>
      <c r="P835" s="208"/>
      <c r="Q835" s="208"/>
      <c r="R835" s="208"/>
      <c r="S835" s="208"/>
      <c r="T835" s="209"/>
      <c r="AT835" s="203" t="s">
        <v>161</v>
      </c>
      <c r="AU835" s="203" t="s">
        <v>88</v>
      </c>
      <c r="AV835" s="16" t="s">
        <v>169</v>
      </c>
      <c r="AW835" s="16" t="s">
        <v>34</v>
      </c>
      <c r="AX835" s="16" t="s">
        <v>78</v>
      </c>
      <c r="AY835" s="203" t="s">
        <v>153</v>
      </c>
    </row>
    <row r="836" spans="1:65" s="15" customFormat="1" ht="10.199999999999999">
      <c r="B836" s="191"/>
      <c r="D836" s="176" t="s">
        <v>161</v>
      </c>
      <c r="E836" s="192" t="s">
        <v>1</v>
      </c>
      <c r="F836" s="193" t="s">
        <v>165</v>
      </c>
      <c r="H836" s="194">
        <v>303.94</v>
      </c>
      <c r="I836" s="195"/>
      <c r="L836" s="191"/>
      <c r="M836" s="196"/>
      <c r="N836" s="197"/>
      <c r="O836" s="197"/>
      <c r="P836" s="197"/>
      <c r="Q836" s="197"/>
      <c r="R836" s="197"/>
      <c r="S836" s="197"/>
      <c r="T836" s="198"/>
      <c r="AT836" s="192" t="s">
        <v>161</v>
      </c>
      <c r="AU836" s="192" t="s">
        <v>88</v>
      </c>
      <c r="AV836" s="15" t="s">
        <v>159</v>
      </c>
      <c r="AW836" s="15" t="s">
        <v>34</v>
      </c>
      <c r="AX836" s="15" t="s">
        <v>86</v>
      </c>
      <c r="AY836" s="192" t="s">
        <v>153</v>
      </c>
    </row>
    <row r="837" spans="1:65" s="2" customFormat="1" ht="36" customHeight="1">
      <c r="A837" s="33"/>
      <c r="B837" s="161"/>
      <c r="C837" s="162" t="s">
        <v>781</v>
      </c>
      <c r="D837" s="162" t="s">
        <v>155</v>
      </c>
      <c r="E837" s="163" t="s">
        <v>1417</v>
      </c>
      <c r="F837" s="164" t="s">
        <v>1418</v>
      </c>
      <c r="G837" s="165" t="s">
        <v>235</v>
      </c>
      <c r="H837" s="166">
        <v>889.54</v>
      </c>
      <c r="I837" s="167"/>
      <c r="J837" s="168">
        <f>ROUND(I837*H837,2)</f>
        <v>0</v>
      </c>
      <c r="K837" s="164" t="s">
        <v>254</v>
      </c>
      <c r="L837" s="34"/>
      <c r="M837" s="169" t="s">
        <v>1</v>
      </c>
      <c r="N837" s="170" t="s">
        <v>43</v>
      </c>
      <c r="O837" s="59"/>
      <c r="P837" s="171">
        <f>O837*H837</f>
        <v>0</v>
      </c>
      <c r="Q837" s="171">
        <v>0</v>
      </c>
      <c r="R837" s="171">
        <f>Q837*H837</f>
        <v>0</v>
      </c>
      <c r="S837" s="171">
        <v>4.0000000000000001E-3</v>
      </c>
      <c r="T837" s="172">
        <f>S837*H837</f>
        <v>3.55816</v>
      </c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R837" s="173" t="s">
        <v>159</v>
      </c>
      <c r="AT837" s="173" t="s">
        <v>155</v>
      </c>
      <c r="AU837" s="173" t="s">
        <v>88</v>
      </c>
      <c r="AY837" s="18" t="s">
        <v>153</v>
      </c>
      <c r="BE837" s="174">
        <f>IF(N837="základní",J837,0)</f>
        <v>0</v>
      </c>
      <c r="BF837" s="174">
        <f>IF(N837="snížená",J837,0)</f>
        <v>0</v>
      </c>
      <c r="BG837" s="174">
        <f>IF(N837="zákl. přenesená",J837,0)</f>
        <v>0</v>
      </c>
      <c r="BH837" s="174">
        <f>IF(N837="sníž. přenesená",J837,0)</f>
        <v>0</v>
      </c>
      <c r="BI837" s="174">
        <f>IF(N837="nulová",J837,0)</f>
        <v>0</v>
      </c>
      <c r="BJ837" s="18" t="s">
        <v>86</v>
      </c>
      <c r="BK837" s="174">
        <f>ROUND(I837*H837,2)</f>
        <v>0</v>
      </c>
      <c r="BL837" s="18" t="s">
        <v>159</v>
      </c>
      <c r="BM837" s="173" t="s">
        <v>1419</v>
      </c>
    </row>
    <row r="838" spans="1:65" s="13" customFormat="1" ht="10.199999999999999">
      <c r="B838" s="175"/>
      <c r="D838" s="176" t="s">
        <v>161</v>
      </c>
      <c r="E838" s="177" t="s">
        <v>1</v>
      </c>
      <c r="F838" s="178" t="s">
        <v>1104</v>
      </c>
      <c r="H838" s="177" t="s">
        <v>1</v>
      </c>
      <c r="I838" s="179"/>
      <c r="L838" s="175"/>
      <c r="M838" s="180"/>
      <c r="N838" s="181"/>
      <c r="O838" s="181"/>
      <c r="P838" s="181"/>
      <c r="Q838" s="181"/>
      <c r="R838" s="181"/>
      <c r="S838" s="181"/>
      <c r="T838" s="182"/>
      <c r="AT838" s="177" t="s">
        <v>161</v>
      </c>
      <c r="AU838" s="177" t="s">
        <v>88</v>
      </c>
      <c r="AV838" s="13" t="s">
        <v>86</v>
      </c>
      <c r="AW838" s="13" t="s">
        <v>34</v>
      </c>
      <c r="AX838" s="13" t="s">
        <v>78</v>
      </c>
      <c r="AY838" s="177" t="s">
        <v>153</v>
      </c>
    </row>
    <row r="839" spans="1:65" s="14" customFormat="1" ht="10.199999999999999">
      <c r="B839" s="183"/>
      <c r="D839" s="176" t="s">
        <v>161</v>
      </c>
      <c r="E839" s="184" t="s">
        <v>1</v>
      </c>
      <c r="F839" s="185" t="s">
        <v>1105</v>
      </c>
      <c r="H839" s="186">
        <v>281.35000000000002</v>
      </c>
      <c r="I839" s="187"/>
      <c r="L839" s="183"/>
      <c r="M839" s="188"/>
      <c r="N839" s="189"/>
      <c r="O839" s="189"/>
      <c r="P839" s="189"/>
      <c r="Q839" s="189"/>
      <c r="R839" s="189"/>
      <c r="S839" s="189"/>
      <c r="T839" s="190"/>
      <c r="AT839" s="184" t="s">
        <v>161</v>
      </c>
      <c r="AU839" s="184" t="s">
        <v>88</v>
      </c>
      <c r="AV839" s="14" t="s">
        <v>88</v>
      </c>
      <c r="AW839" s="14" t="s">
        <v>34</v>
      </c>
      <c r="AX839" s="14" t="s">
        <v>78</v>
      </c>
      <c r="AY839" s="184" t="s">
        <v>153</v>
      </c>
    </row>
    <row r="840" spans="1:65" s="16" customFormat="1" ht="10.199999999999999">
      <c r="B840" s="202"/>
      <c r="D840" s="176" t="s">
        <v>161</v>
      </c>
      <c r="E840" s="203" t="s">
        <v>1</v>
      </c>
      <c r="F840" s="204" t="s">
        <v>321</v>
      </c>
      <c r="H840" s="205">
        <v>281.35000000000002</v>
      </c>
      <c r="I840" s="206"/>
      <c r="L840" s="202"/>
      <c r="M840" s="207"/>
      <c r="N840" s="208"/>
      <c r="O840" s="208"/>
      <c r="P840" s="208"/>
      <c r="Q840" s="208"/>
      <c r="R840" s="208"/>
      <c r="S840" s="208"/>
      <c r="T840" s="209"/>
      <c r="AT840" s="203" t="s">
        <v>161</v>
      </c>
      <c r="AU840" s="203" t="s">
        <v>88</v>
      </c>
      <c r="AV840" s="16" t="s">
        <v>169</v>
      </c>
      <c r="AW840" s="16" t="s">
        <v>34</v>
      </c>
      <c r="AX840" s="16" t="s">
        <v>78</v>
      </c>
      <c r="AY840" s="203" t="s">
        <v>153</v>
      </c>
    </row>
    <row r="841" spans="1:65" s="13" customFormat="1" ht="10.199999999999999">
      <c r="B841" s="175"/>
      <c r="D841" s="176" t="s">
        <v>161</v>
      </c>
      <c r="E841" s="177" t="s">
        <v>1</v>
      </c>
      <c r="F841" s="178" t="s">
        <v>1106</v>
      </c>
      <c r="H841" s="177" t="s">
        <v>1</v>
      </c>
      <c r="I841" s="179"/>
      <c r="L841" s="175"/>
      <c r="M841" s="180"/>
      <c r="N841" s="181"/>
      <c r="O841" s="181"/>
      <c r="P841" s="181"/>
      <c r="Q841" s="181"/>
      <c r="R841" s="181"/>
      <c r="S841" s="181"/>
      <c r="T841" s="182"/>
      <c r="AT841" s="177" t="s">
        <v>161</v>
      </c>
      <c r="AU841" s="177" t="s">
        <v>88</v>
      </c>
      <c r="AV841" s="13" t="s">
        <v>86</v>
      </c>
      <c r="AW841" s="13" t="s">
        <v>34</v>
      </c>
      <c r="AX841" s="13" t="s">
        <v>78</v>
      </c>
      <c r="AY841" s="177" t="s">
        <v>153</v>
      </c>
    </row>
    <row r="842" spans="1:65" s="14" customFormat="1" ht="10.199999999999999">
      <c r="B842" s="183"/>
      <c r="D842" s="176" t="s">
        <v>161</v>
      </c>
      <c r="E842" s="184" t="s">
        <v>1</v>
      </c>
      <c r="F842" s="185" t="s">
        <v>1107</v>
      </c>
      <c r="H842" s="186">
        <v>326.99</v>
      </c>
      <c r="I842" s="187"/>
      <c r="L842" s="183"/>
      <c r="M842" s="188"/>
      <c r="N842" s="189"/>
      <c r="O842" s="189"/>
      <c r="P842" s="189"/>
      <c r="Q842" s="189"/>
      <c r="R842" s="189"/>
      <c r="S842" s="189"/>
      <c r="T842" s="190"/>
      <c r="AT842" s="184" t="s">
        <v>161</v>
      </c>
      <c r="AU842" s="184" t="s">
        <v>88</v>
      </c>
      <c r="AV842" s="14" t="s">
        <v>88</v>
      </c>
      <c r="AW842" s="14" t="s">
        <v>34</v>
      </c>
      <c r="AX842" s="14" t="s">
        <v>78</v>
      </c>
      <c r="AY842" s="184" t="s">
        <v>153</v>
      </c>
    </row>
    <row r="843" spans="1:65" s="16" customFormat="1" ht="10.199999999999999">
      <c r="B843" s="202"/>
      <c r="D843" s="176" t="s">
        <v>161</v>
      </c>
      <c r="E843" s="203" t="s">
        <v>1</v>
      </c>
      <c r="F843" s="204" t="s">
        <v>321</v>
      </c>
      <c r="H843" s="205">
        <v>326.99</v>
      </c>
      <c r="I843" s="206"/>
      <c r="L843" s="202"/>
      <c r="M843" s="207"/>
      <c r="N843" s="208"/>
      <c r="O843" s="208"/>
      <c r="P843" s="208"/>
      <c r="Q843" s="208"/>
      <c r="R843" s="208"/>
      <c r="S843" s="208"/>
      <c r="T843" s="209"/>
      <c r="AT843" s="203" t="s">
        <v>161</v>
      </c>
      <c r="AU843" s="203" t="s">
        <v>88</v>
      </c>
      <c r="AV843" s="16" t="s">
        <v>169</v>
      </c>
      <c r="AW843" s="16" t="s">
        <v>34</v>
      </c>
      <c r="AX843" s="16" t="s">
        <v>78</v>
      </c>
      <c r="AY843" s="203" t="s">
        <v>153</v>
      </c>
    </row>
    <row r="844" spans="1:65" s="13" customFormat="1" ht="10.199999999999999">
      <c r="B844" s="175"/>
      <c r="D844" s="176" t="s">
        <v>161</v>
      </c>
      <c r="E844" s="177" t="s">
        <v>1</v>
      </c>
      <c r="F844" s="178" t="s">
        <v>1108</v>
      </c>
      <c r="H844" s="177" t="s">
        <v>1</v>
      </c>
      <c r="I844" s="179"/>
      <c r="L844" s="175"/>
      <c r="M844" s="180"/>
      <c r="N844" s="181"/>
      <c r="O844" s="181"/>
      <c r="P844" s="181"/>
      <c r="Q844" s="181"/>
      <c r="R844" s="181"/>
      <c r="S844" s="181"/>
      <c r="T844" s="182"/>
      <c r="AT844" s="177" t="s">
        <v>161</v>
      </c>
      <c r="AU844" s="177" t="s">
        <v>88</v>
      </c>
      <c r="AV844" s="13" t="s">
        <v>86</v>
      </c>
      <c r="AW844" s="13" t="s">
        <v>34</v>
      </c>
      <c r="AX844" s="13" t="s">
        <v>78</v>
      </c>
      <c r="AY844" s="177" t="s">
        <v>153</v>
      </c>
    </row>
    <row r="845" spans="1:65" s="14" customFormat="1" ht="10.199999999999999">
      <c r="B845" s="183"/>
      <c r="D845" s="176" t="s">
        <v>161</v>
      </c>
      <c r="E845" s="184" t="s">
        <v>1</v>
      </c>
      <c r="F845" s="185" t="s">
        <v>1109</v>
      </c>
      <c r="H845" s="186">
        <v>281.2</v>
      </c>
      <c r="I845" s="187"/>
      <c r="L845" s="183"/>
      <c r="M845" s="188"/>
      <c r="N845" s="189"/>
      <c r="O845" s="189"/>
      <c r="P845" s="189"/>
      <c r="Q845" s="189"/>
      <c r="R845" s="189"/>
      <c r="S845" s="189"/>
      <c r="T845" s="190"/>
      <c r="AT845" s="184" t="s">
        <v>161</v>
      </c>
      <c r="AU845" s="184" t="s">
        <v>88</v>
      </c>
      <c r="AV845" s="14" t="s">
        <v>88</v>
      </c>
      <c r="AW845" s="14" t="s">
        <v>34</v>
      </c>
      <c r="AX845" s="14" t="s">
        <v>78</v>
      </c>
      <c r="AY845" s="184" t="s">
        <v>153</v>
      </c>
    </row>
    <row r="846" spans="1:65" s="16" customFormat="1" ht="10.199999999999999">
      <c r="B846" s="202"/>
      <c r="D846" s="176" t="s">
        <v>161</v>
      </c>
      <c r="E846" s="203" t="s">
        <v>1</v>
      </c>
      <c r="F846" s="204" t="s">
        <v>321</v>
      </c>
      <c r="H846" s="205">
        <v>281.2</v>
      </c>
      <c r="I846" s="206"/>
      <c r="L846" s="202"/>
      <c r="M846" s="207"/>
      <c r="N846" s="208"/>
      <c r="O846" s="208"/>
      <c r="P846" s="208"/>
      <c r="Q846" s="208"/>
      <c r="R846" s="208"/>
      <c r="S846" s="208"/>
      <c r="T846" s="209"/>
      <c r="AT846" s="203" t="s">
        <v>161</v>
      </c>
      <c r="AU846" s="203" t="s">
        <v>88</v>
      </c>
      <c r="AV846" s="16" t="s">
        <v>169</v>
      </c>
      <c r="AW846" s="16" t="s">
        <v>34</v>
      </c>
      <c r="AX846" s="16" t="s">
        <v>78</v>
      </c>
      <c r="AY846" s="203" t="s">
        <v>153</v>
      </c>
    </row>
    <row r="847" spans="1:65" s="15" customFormat="1" ht="10.199999999999999">
      <c r="B847" s="191"/>
      <c r="D847" s="176" t="s">
        <v>161</v>
      </c>
      <c r="E847" s="192" t="s">
        <v>1</v>
      </c>
      <c r="F847" s="193" t="s">
        <v>165</v>
      </c>
      <c r="H847" s="194">
        <v>889.54</v>
      </c>
      <c r="I847" s="195"/>
      <c r="L847" s="191"/>
      <c r="M847" s="196"/>
      <c r="N847" s="197"/>
      <c r="O847" s="197"/>
      <c r="P847" s="197"/>
      <c r="Q847" s="197"/>
      <c r="R847" s="197"/>
      <c r="S847" s="197"/>
      <c r="T847" s="198"/>
      <c r="AT847" s="192" t="s">
        <v>161</v>
      </c>
      <c r="AU847" s="192" t="s">
        <v>88</v>
      </c>
      <c r="AV847" s="15" t="s">
        <v>159</v>
      </c>
      <c r="AW847" s="15" t="s">
        <v>34</v>
      </c>
      <c r="AX847" s="15" t="s">
        <v>86</v>
      </c>
      <c r="AY847" s="192" t="s">
        <v>153</v>
      </c>
    </row>
    <row r="848" spans="1:65" s="2" customFormat="1" ht="36" customHeight="1">
      <c r="A848" s="33"/>
      <c r="B848" s="161"/>
      <c r="C848" s="162" t="s">
        <v>783</v>
      </c>
      <c r="D848" s="162" t="s">
        <v>155</v>
      </c>
      <c r="E848" s="163" t="s">
        <v>561</v>
      </c>
      <c r="F848" s="164" t="s">
        <v>562</v>
      </c>
      <c r="G848" s="165" t="s">
        <v>235</v>
      </c>
      <c r="H848" s="166">
        <v>285</v>
      </c>
      <c r="I848" s="167"/>
      <c r="J848" s="168">
        <f>ROUND(I848*H848,2)</f>
        <v>0</v>
      </c>
      <c r="K848" s="164" t="s">
        <v>254</v>
      </c>
      <c r="L848" s="34"/>
      <c r="M848" s="169" t="s">
        <v>1</v>
      </c>
      <c r="N848" s="170" t="s">
        <v>43</v>
      </c>
      <c r="O848" s="59"/>
      <c r="P848" s="171">
        <f>O848*H848</f>
        <v>0</v>
      </c>
      <c r="Q848" s="171">
        <v>0</v>
      </c>
      <c r="R848" s="171">
        <f>Q848*H848</f>
        <v>0</v>
      </c>
      <c r="S848" s="171">
        <v>4.5999999999999999E-2</v>
      </c>
      <c r="T848" s="172">
        <f>S848*H848</f>
        <v>13.11</v>
      </c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R848" s="173" t="s">
        <v>159</v>
      </c>
      <c r="AT848" s="173" t="s">
        <v>155</v>
      </c>
      <c r="AU848" s="173" t="s">
        <v>88</v>
      </c>
      <c r="AY848" s="18" t="s">
        <v>153</v>
      </c>
      <c r="BE848" s="174">
        <f>IF(N848="základní",J848,0)</f>
        <v>0</v>
      </c>
      <c r="BF848" s="174">
        <f>IF(N848="snížená",J848,0)</f>
        <v>0</v>
      </c>
      <c r="BG848" s="174">
        <f>IF(N848="zákl. přenesená",J848,0)</f>
        <v>0</v>
      </c>
      <c r="BH848" s="174">
        <f>IF(N848="sníž. přenesená",J848,0)</f>
        <v>0</v>
      </c>
      <c r="BI848" s="174">
        <f>IF(N848="nulová",J848,0)</f>
        <v>0</v>
      </c>
      <c r="BJ848" s="18" t="s">
        <v>86</v>
      </c>
      <c r="BK848" s="174">
        <f>ROUND(I848*H848,2)</f>
        <v>0</v>
      </c>
      <c r="BL848" s="18" t="s">
        <v>159</v>
      </c>
      <c r="BM848" s="173" t="s">
        <v>1420</v>
      </c>
    </row>
    <row r="849" spans="1:65" s="13" customFormat="1" ht="10.199999999999999">
      <c r="B849" s="175"/>
      <c r="D849" s="176" t="s">
        <v>161</v>
      </c>
      <c r="E849" s="177" t="s">
        <v>1</v>
      </c>
      <c r="F849" s="178" t="s">
        <v>1113</v>
      </c>
      <c r="H849" s="177" t="s">
        <v>1</v>
      </c>
      <c r="I849" s="179"/>
      <c r="L849" s="175"/>
      <c r="M849" s="180"/>
      <c r="N849" s="181"/>
      <c r="O849" s="181"/>
      <c r="P849" s="181"/>
      <c r="Q849" s="181"/>
      <c r="R849" s="181"/>
      <c r="S849" s="181"/>
      <c r="T849" s="182"/>
      <c r="AT849" s="177" t="s">
        <v>161</v>
      </c>
      <c r="AU849" s="177" t="s">
        <v>88</v>
      </c>
      <c r="AV849" s="13" t="s">
        <v>86</v>
      </c>
      <c r="AW849" s="13" t="s">
        <v>34</v>
      </c>
      <c r="AX849" s="13" t="s">
        <v>78</v>
      </c>
      <c r="AY849" s="177" t="s">
        <v>153</v>
      </c>
    </row>
    <row r="850" spans="1:65" s="14" customFormat="1" ht="10.199999999999999">
      <c r="B850" s="183"/>
      <c r="D850" s="176" t="s">
        <v>161</v>
      </c>
      <c r="E850" s="184" t="s">
        <v>1</v>
      </c>
      <c r="F850" s="185" t="s">
        <v>1114</v>
      </c>
      <c r="H850" s="186">
        <v>285</v>
      </c>
      <c r="I850" s="187"/>
      <c r="L850" s="183"/>
      <c r="M850" s="188"/>
      <c r="N850" s="189"/>
      <c r="O850" s="189"/>
      <c r="P850" s="189"/>
      <c r="Q850" s="189"/>
      <c r="R850" s="189"/>
      <c r="S850" s="189"/>
      <c r="T850" s="190"/>
      <c r="AT850" s="184" t="s">
        <v>161</v>
      </c>
      <c r="AU850" s="184" t="s">
        <v>88</v>
      </c>
      <c r="AV850" s="14" t="s">
        <v>88</v>
      </c>
      <c r="AW850" s="14" t="s">
        <v>34</v>
      </c>
      <c r="AX850" s="14" t="s">
        <v>78</v>
      </c>
      <c r="AY850" s="184" t="s">
        <v>153</v>
      </c>
    </row>
    <row r="851" spans="1:65" s="15" customFormat="1" ht="10.199999999999999">
      <c r="B851" s="191"/>
      <c r="D851" s="176" t="s">
        <v>161</v>
      </c>
      <c r="E851" s="192" t="s">
        <v>1</v>
      </c>
      <c r="F851" s="193" t="s">
        <v>165</v>
      </c>
      <c r="H851" s="194">
        <v>285</v>
      </c>
      <c r="I851" s="195"/>
      <c r="L851" s="191"/>
      <c r="M851" s="196"/>
      <c r="N851" s="197"/>
      <c r="O851" s="197"/>
      <c r="P851" s="197"/>
      <c r="Q851" s="197"/>
      <c r="R851" s="197"/>
      <c r="S851" s="197"/>
      <c r="T851" s="198"/>
      <c r="AT851" s="192" t="s">
        <v>161</v>
      </c>
      <c r="AU851" s="192" t="s">
        <v>88</v>
      </c>
      <c r="AV851" s="15" t="s">
        <v>159</v>
      </c>
      <c r="AW851" s="15" t="s">
        <v>34</v>
      </c>
      <c r="AX851" s="15" t="s">
        <v>86</v>
      </c>
      <c r="AY851" s="192" t="s">
        <v>153</v>
      </c>
    </row>
    <row r="852" spans="1:65" s="2" customFormat="1" ht="36" customHeight="1">
      <c r="A852" s="33"/>
      <c r="B852" s="161"/>
      <c r="C852" s="162" t="s">
        <v>787</v>
      </c>
      <c r="D852" s="162" t="s">
        <v>155</v>
      </c>
      <c r="E852" s="163" t="s">
        <v>1421</v>
      </c>
      <c r="F852" s="164" t="s">
        <v>1422</v>
      </c>
      <c r="G852" s="165" t="s">
        <v>235</v>
      </c>
      <c r="H852" s="166">
        <v>100.44</v>
      </c>
      <c r="I852" s="167"/>
      <c r="J852" s="168">
        <f>ROUND(I852*H852,2)</f>
        <v>0</v>
      </c>
      <c r="K852" s="164" t="s">
        <v>254</v>
      </c>
      <c r="L852" s="34"/>
      <c r="M852" s="169" t="s">
        <v>1</v>
      </c>
      <c r="N852" s="170" t="s">
        <v>43</v>
      </c>
      <c r="O852" s="59"/>
      <c r="P852" s="171">
        <f>O852*H852</f>
        <v>0</v>
      </c>
      <c r="Q852" s="171">
        <v>0</v>
      </c>
      <c r="R852" s="171">
        <f>Q852*H852</f>
        <v>0</v>
      </c>
      <c r="S852" s="171">
        <v>7.2999999999999995E-2</v>
      </c>
      <c r="T852" s="172">
        <f>S852*H852</f>
        <v>7.3321199999999997</v>
      </c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R852" s="173" t="s">
        <v>159</v>
      </c>
      <c r="AT852" s="173" t="s">
        <v>155</v>
      </c>
      <c r="AU852" s="173" t="s">
        <v>88</v>
      </c>
      <c r="AY852" s="18" t="s">
        <v>153</v>
      </c>
      <c r="BE852" s="174">
        <f>IF(N852="základní",J852,0)</f>
        <v>0</v>
      </c>
      <c r="BF852" s="174">
        <f>IF(N852="snížená",J852,0)</f>
        <v>0</v>
      </c>
      <c r="BG852" s="174">
        <f>IF(N852="zákl. přenesená",J852,0)</f>
        <v>0</v>
      </c>
      <c r="BH852" s="174">
        <f>IF(N852="sníž. přenesená",J852,0)</f>
        <v>0</v>
      </c>
      <c r="BI852" s="174">
        <f>IF(N852="nulová",J852,0)</f>
        <v>0</v>
      </c>
      <c r="BJ852" s="18" t="s">
        <v>86</v>
      </c>
      <c r="BK852" s="174">
        <f>ROUND(I852*H852,2)</f>
        <v>0</v>
      </c>
      <c r="BL852" s="18" t="s">
        <v>159</v>
      </c>
      <c r="BM852" s="173" t="s">
        <v>1423</v>
      </c>
    </row>
    <row r="853" spans="1:65" s="13" customFormat="1" ht="10.199999999999999">
      <c r="B853" s="175"/>
      <c r="D853" s="176" t="s">
        <v>161</v>
      </c>
      <c r="E853" s="177" t="s">
        <v>1</v>
      </c>
      <c r="F853" s="178" t="s">
        <v>923</v>
      </c>
      <c r="H853" s="177" t="s">
        <v>1</v>
      </c>
      <c r="I853" s="179"/>
      <c r="L853" s="175"/>
      <c r="M853" s="180"/>
      <c r="N853" s="181"/>
      <c r="O853" s="181"/>
      <c r="P853" s="181"/>
      <c r="Q853" s="181"/>
      <c r="R853" s="181"/>
      <c r="S853" s="181"/>
      <c r="T853" s="182"/>
      <c r="AT853" s="177" t="s">
        <v>161</v>
      </c>
      <c r="AU853" s="177" t="s">
        <v>88</v>
      </c>
      <c r="AV853" s="13" t="s">
        <v>86</v>
      </c>
      <c r="AW853" s="13" t="s">
        <v>34</v>
      </c>
      <c r="AX853" s="13" t="s">
        <v>78</v>
      </c>
      <c r="AY853" s="177" t="s">
        <v>153</v>
      </c>
    </row>
    <row r="854" spans="1:65" s="14" customFormat="1" ht="10.199999999999999">
      <c r="B854" s="183"/>
      <c r="D854" s="176" t="s">
        <v>161</v>
      </c>
      <c r="E854" s="184" t="s">
        <v>1</v>
      </c>
      <c r="F854" s="185" t="s">
        <v>1424</v>
      </c>
      <c r="H854" s="186">
        <v>45.234000000000002</v>
      </c>
      <c r="I854" s="187"/>
      <c r="L854" s="183"/>
      <c r="M854" s="188"/>
      <c r="N854" s="189"/>
      <c r="O854" s="189"/>
      <c r="P854" s="189"/>
      <c r="Q854" s="189"/>
      <c r="R854" s="189"/>
      <c r="S854" s="189"/>
      <c r="T854" s="190"/>
      <c r="AT854" s="184" t="s">
        <v>161</v>
      </c>
      <c r="AU854" s="184" t="s">
        <v>88</v>
      </c>
      <c r="AV854" s="14" t="s">
        <v>88</v>
      </c>
      <c r="AW854" s="14" t="s">
        <v>34</v>
      </c>
      <c r="AX854" s="14" t="s">
        <v>78</v>
      </c>
      <c r="AY854" s="184" t="s">
        <v>153</v>
      </c>
    </row>
    <row r="855" spans="1:65" s="14" customFormat="1" ht="10.199999999999999">
      <c r="B855" s="183"/>
      <c r="D855" s="176" t="s">
        <v>161</v>
      </c>
      <c r="E855" s="184" t="s">
        <v>1</v>
      </c>
      <c r="F855" s="185" t="s">
        <v>1425</v>
      </c>
      <c r="H855" s="186">
        <v>7.2</v>
      </c>
      <c r="I855" s="187"/>
      <c r="L855" s="183"/>
      <c r="M855" s="188"/>
      <c r="N855" s="189"/>
      <c r="O855" s="189"/>
      <c r="P855" s="189"/>
      <c r="Q855" s="189"/>
      <c r="R855" s="189"/>
      <c r="S855" s="189"/>
      <c r="T855" s="190"/>
      <c r="AT855" s="184" t="s">
        <v>161</v>
      </c>
      <c r="AU855" s="184" t="s">
        <v>88</v>
      </c>
      <c r="AV855" s="14" t="s">
        <v>88</v>
      </c>
      <c r="AW855" s="14" t="s">
        <v>34</v>
      </c>
      <c r="AX855" s="14" t="s">
        <v>78</v>
      </c>
      <c r="AY855" s="184" t="s">
        <v>153</v>
      </c>
    </row>
    <row r="856" spans="1:65" s="14" customFormat="1" ht="10.199999999999999">
      <c r="B856" s="183"/>
      <c r="D856" s="176" t="s">
        <v>161</v>
      </c>
      <c r="E856" s="184" t="s">
        <v>1</v>
      </c>
      <c r="F856" s="185" t="s">
        <v>1426</v>
      </c>
      <c r="H856" s="186">
        <v>12.24</v>
      </c>
      <c r="I856" s="187"/>
      <c r="L856" s="183"/>
      <c r="M856" s="188"/>
      <c r="N856" s="189"/>
      <c r="O856" s="189"/>
      <c r="P856" s="189"/>
      <c r="Q856" s="189"/>
      <c r="R856" s="189"/>
      <c r="S856" s="189"/>
      <c r="T856" s="190"/>
      <c r="AT856" s="184" t="s">
        <v>161</v>
      </c>
      <c r="AU856" s="184" t="s">
        <v>88</v>
      </c>
      <c r="AV856" s="14" t="s">
        <v>88</v>
      </c>
      <c r="AW856" s="14" t="s">
        <v>34</v>
      </c>
      <c r="AX856" s="14" t="s">
        <v>78</v>
      </c>
      <c r="AY856" s="184" t="s">
        <v>153</v>
      </c>
    </row>
    <row r="857" spans="1:65" s="14" customFormat="1" ht="10.199999999999999">
      <c r="B857" s="183"/>
      <c r="D857" s="176" t="s">
        <v>161</v>
      </c>
      <c r="E857" s="184" t="s">
        <v>1</v>
      </c>
      <c r="F857" s="185" t="s">
        <v>1427</v>
      </c>
      <c r="H857" s="186">
        <v>28.565999999999999</v>
      </c>
      <c r="I857" s="187"/>
      <c r="L857" s="183"/>
      <c r="M857" s="188"/>
      <c r="N857" s="189"/>
      <c r="O857" s="189"/>
      <c r="P857" s="189"/>
      <c r="Q857" s="189"/>
      <c r="R857" s="189"/>
      <c r="S857" s="189"/>
      <c r="T857" s="190"/>
      <c r="AT857" s="184" t="s">
        <v>161</v>
      </c>
      <c r="AU857" s="184" t="s">
        <v>88</v>
      </c>
      <c r="AV857" s="14" t="s">
        <v>88</v>
      </c>
      <c r="AW857" s="14" t="s">
        <v>34</v>
      </c>
      <c r="AX857" s="14" t="s">
        <v>78</v>
      </c>
      <c r="AY857" s="184" t="s">
        <v>153</v>
      </c>
    </row>
    <row r="858" spans="1:65" s="14" customFormat="1" ht="10.199999999999999">
      <c r="B858" s="183"/>
      <c r="D858" s="176" t="s">
        <v>161</v>
      </c>
      <c r="E858" s="184" t="s">
        <v>1</v>
      </c>
      <c r="F858" s="185" t="s">
        <v>1428</v>
      </c>
      <c r="H858" s="186">
        <v>7.2</v>
      </c>
      <c r="I858" s="187"/>
      <c r="L858" s="183"/>
      <c r="M858" s="188"/>
      <c r="N858" s="189"/>
      <c r="O858" s="189"/>
      <c r="P858" s="189"/>
      <c r="Q858" s="189"/>
      <c r="R858" s="189"/>
      <c r="S858" s="189"/>
      <c r="T858" s="190"/>
      <c r="AT858" s="184" t="s">
        <v>161</v>
      </c>
      <c r="AU858" s="184" t="s">
        <v>88</v>
      </c>
      <c r="AV858" s="14" t="s">
        <v>88</v>
      </c>
      <c r="AW858" s="14" t="s">
        <v>34</v>
      </c>
      <c r="AX858" s="14" t="s">
        <v>78</v>
      </c>
      <c r="AY858" s="184" t="s">
        <v>153</v>
      </c>
    </row>
    <row r="859" spans="1:65" s="15" customFormat="1" ht="10.199999999999999">
      <c r="B859" s="191"/>
      <c r="D859" s="176" t="s">
        <v>161</v>
      </c>
      <c r="E859" s="192" t="s">
        <v>1</v>
      </c>
      <c r="F859" s="193" t="s">
        <v>165</v>
      </c>
      <c r="H859" s="194">
        <v>100.44</v>
      </c>
      <c r="I859" s="195"/>
      <c r="L859" s="191"/>
      <c r="M859" s="196"/>
      <c r="N859" s="197"/>
      <c r="O859" s="197"/>
      <c r="P859" s="197"/>
      <c r="Q859" s="197"/>
      <c r="R859" s="197"/>
      <c r="S859" s="197"/>
      <c r="T859" s="198"/>
      <c r="AT859" s="192" t="s">
        <v>161</v>
      </c>
      <c r="AU859" s="192" t="s">
        <v>88</v>
      </c>
      <c r="AV859" s="15" t="s">
        <v>159</v>
      </c>
      <c r="AW859" s="15" t="s">
        <v>34</v>
      </c>
      <c r="AX859" s="15" t="s">
        <v>86</v>
      </c>
      <c r="AY859" s="192" t="s">
        <v>153</v>
      </c>
    </row>
    <row r="860" spans="1:65" s="2" customFormat="1" ht="24" customHeight="1">
      <c r="A860" s="33"/>
      <c r="B860" s="161"/>
      <c r="C860" s="162" t="s">
        <v>791</v>
      </c>
      <c r="D860" s="162" t="s">
        <v>155</v>
      </c>
      <c r="E860" s="163" t="s">
        <v>1429</v>
      </c>
      <c r="F860" s="164" t="s">
        <v>1430</v>
      </c>
      <c r="G860" s="165" t="s">
        <v>158</v>
      </c>
      <c r="H860" s="166">
        <v>8.3000000000000007</v>
      </c>
      <c r="I860" s="167"/>
      <c r="J860" s="168">
        <f>ROUND(I860*H860,2)</f>
        <v>0</v>
      </c>
      <c r="K860" s="164" t="s">
        <v>254</v>
      </c>
      <c r="L860" s="34"/>
      <c r="M860" s="169" t="s">
        <v>1</v>
      </c>
      <c r="N860" s="170" t="s">
        <v>43</v>
      </c>
      <c r="O860" s="59"/>
      <c r="P860" s="171">
        <f>O860*H860</f>
        <v>0</v>
      </c>
      <c r="Q860" s="171">
        <v>0</v>
      </c>
      <c r="R860" s="171">
        <f>Q860*H860</f>
        <v>0</v>
      </c>
      <c r="S860" s="171">
        <v>0</v>
      </c>
      <c r="T860" s="172">
        <f>S860*H860</f>
        <v>0</v>
      </c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R860" s="173" t="s">
        <v>159</v>
      </c>
      <c r="AT860" s="173" t="s">
        <v>155</v>
      </c>
      <c r="AU860" s="173" t="s">
        <v>88</v>
      </c>
      <c r="AY860" s="18" t="s">
        <v>153</v>
      </c>
      <c r="BE860" s="174">
        <f>IF(N860="základní",J860,0)</f>
        <v>0</v>
      </c>
      <c r="BF860" s="174">
        <f>IF(N860="snížená",J860,0)</f>
        <v>0</v>
      </c>
      <c r="BG860" s="174">
        <f>IF(N860="zákl. přenesená",J860,0)</f>
        <v>0</v>
      </c>
      <c r="BH860" s="174">
        <f>IF(N860="sníž. přenesená",J860,0)</f>
        <v>0</v>
      </c>
      <c r="BI860" s="174">
        <f>IF(N860="nulová",J860,0)</f>
        <v>0</v>
      </c>
      <c r="BJ860" s="18" t="s">
        <v>86</v>
      </c>
      <c r="BK860" s="174">
        <f>ROUND(I860*H860,2)</f>
        <v>0</v>
      </c>
      <c r="BL860" s="18" t="s">
        <v>159</v>
      </c>
      <c r="BM860" s="173" t="s">
        <v>1431</v>
      </c>
    </row>
    <row r="861" spans="1:65" s="13" customFormat="1" ht="10.199999999999999">
      <c r="B861" s="175"/>
      <c r="D861" s="176" t="s">
        <v>161</v>
      </c>
      <c r="E861" s="177" t="s">
        <v>1</v>
      </c>
      <c r="F861" s="178" t="s">
        <v>1432</v>
      </c>
      <c r="H861" s="177" t="s">
        <v>1</v>
      </c>
      <c r="I861" s="179"/>
      <c r="L861" s="175"/>
      <c r="M861" s="180"/>
      <c r="N861" s="181"/>
      <c r="O861" s="181"/>
      <c r="P861" s="181"/>
      <c r="Q861" s="181"/>
      <c r="R861" s="181"/>
      <c r="S861" s="181"/>
      <c r="T861" s="182"/>
      <c r="AT861" s="177" t="s">
        <v>161</v>
      </c>
      <c r="AU861" s="177" t="s">
        <v>88</v>
      </c>
      <c r="AV861" s="13" t="s">
        <v>86</v>
      </c>
      <c r="AW861" s="13" t="s">
        <v>34</v>
      </c>
      <c r="AX861" s="13" t="s">
        <v>78</v>
      </c>
      <c r="AY861" s="177" t="s">
        <v>153</v>
      </c>
    </row>
    <row r="862" spans="1:65" s="14" customFormat="1" ht="10.199999999999999">
      <c r="B862" s="183"/>
      <c r="D862" s="176" t="s">
        <v>161</v>
      </c>
      <c r="E862" s="184" t="s">
        <v>1</v>
      </c>
      <c r="F862" s="185" t="s">
        <v>1433</v>
      </c>
      <c r="H862" s="186">
        <v>3.5</v>
      </c>
      <c r="I862" s="187"/>
      <c r="L862" s="183"/>
      <c r="M862" s="188"/>
      <c r="N862" s="189"/>
      <c r="O862" s="189"/>
      <c r="P862" s="189"/>
      <c r="Q862" s="189"/>
      <c r="R862" s="189"/>
      <c r="S862" s="189"/>
      <c r="T862" s="190"/>
      <c r="AT862" s="184" t="s">
        <v>161</v>
      </c>
      <c r="AU862" s="184" t="s">
        <v>88</v>
      </c>
      <c r="AV862" s="14" t="s">
        <v>88</v>
      </c>
      <c r="AW862" s="14" t="s">
        <v>34</v>
      </c>
      <c r="AX862" s="14" t="s">
        <v>78</v>
      </c>
      <c r="AY862" s="184" t="s">
        <v>153</v>
      </c>
    </row>
    <row r="863" spans="1:65" s="14" customFormat="1" ht="10.199999999999999">
      <c r="B863" s="183"/>
      <c r="D863" s="176" t="s">
        <v>161</v>
      </c>
      <c r="E863" s="184" t="s">
        <v>1</v>
      </c>
      <c r="F863" s="185" t="s">
        <v>1433</v>
      </c>
      <c r="H863" s="186">
        <v>3.5</v>
      </c>
      <c r="I863" s="187"/>
      <c r="L863" s="183"/>
      <c r="M863" s="188"/>
      <c r="N863" s="189"/>
      <c r="O863" s="189"/>
      <c r="P863" s="189"/>
      <c r="Q863" s="189"/>
      <c r="R863" s="189"/>
      <c r="S863" s="189"/>
      <c r="T863" s="190"/>
      <c r="AT863" s="184" t="s">
        <v>161</v>
      </c>
      <c r="AU863" s="184" t="s">
        <v>88</v>
      </c>
      <c r="AV863" s="14" t="s">
        <v>88</v>
      </c>
      <c r="AW863" s="14" t="s">
        <v>34</v>
      </c>
      <c r="AX863" s="14" t="s">
        <v>78</v>
      </c>
      <c r="AY863" s="184" t="s">
        <v>153</v>
      </c>
    </row>
    <row r="864" spans="1:65" s="14" customFormat="1" ht="10.199999999999999">
      <c r="B864" s="183"/>
      <c r="D864" s="176" t="s">
        <v>161</v>
      </c>
      <c r="E864" s="184" t="s">
        <v>1</v>
      </c>
      <c r="F864" s="185" t="s">
        <v>1434</v>
      </c>
      <c r="H864" s="186">
        <v>0.65</v>
      </c>
      <c r="I864" s="187"/>
      <c r="L864" s="183"/>
      <c r="M864" s="188"/>
      <c r="N864" s="189"/>
      <c r="O864" s="189"/>
      <c r="P864" s="189"/>
      <c r="Q864" s="189"/>
      <c r="R864" s="189"/>
      <c r="S864" s="189"/>
      <c r="T864" s="190"/>
      <c r="AT864" s="184" t="s">
        <v>161</v>
      </c>
      <c r="AU864" s="184" t="s">
        <v>88</v>
      </c>
      <c r="AV864" s="14" t="s">
        <v>88</v>
      </c>
      <c r="AW864" s="14" t="s">
        <v>34</v>
      </c>
      <c r="AX864" s="14" t="s">
        <v>78</v>
      </c>
      <c r="AY864" s="184" t="s">
        <v>153</v>
      </c>
    </row>
    <row r="865" spans="1:65" s="14" customFormat="1" ht="10.199999999999999">
      <c r="B865" s="183"/>
      <c r="D865" s="176" t="s">
        <v>161</v>
      </c>
      <c r="E865" s="184" t="s">
        <v>1</v>
      </c>
      <c r="F865" s="185" t="s">
        <v>1434</v>
      </c>
      <c r="H865" s="186">
        <v>0.65</v>
      </c>
      <c r="I865" s="187"/>
      <c r="L865" s="183"/>
      <c r="M865" s="188"/>
      <c r="N865" s="189"/>
      <c r="O865" s="189"/>
      <c r="P865" s="189"/>
      <c r="Q865" s="189"/>
      <c r="R865" s="189"/>
      <c r="S865" s="189"/>
      <c r="T865" s="190"/>
      <c r="AT865" s="184" t="s">
        <v>161</v>
      </c>
      <c r="AU865" s="184" t="s">
        <v>88</v>
      </c>
      <c r="AV865" s="14" t="s">
        <v>88</v>
      </c>
      <c r="AW865" s="14" t="s">
        <v>34</v>
      </c>
      <c r="AX865" s="14" t="s">
        <v>78</v>
      </c>
      <c r="AY865" s="184" t="s">
        <v>153</v>
      </c>
    </row>
    <row r="866" spans="1:65" s="15" customFormat="1" ht="10.199999999999999">
      <c r="B866" s="191"/>
      <c r="D866" s="176" t="s">
        <v>161</v>
      </c>
      <c r="E866" s="192" t="s">
        <v>1</v>
      </c>
      <c r="F866" s="193" t="s">
        <v>165</v>
      </c>
      <c r="H866" s="194">
        <v>8.3000000000000007</v>
      </c>
      <c r="I866" s="195"/>
      <c r="L866" s="191"/>
      <c r="M866" s="196"/>
      <c r="N866" s="197"/>
      <c r="O866" s="197"/>
      <c r="P866" s="197"/>
      <c r="Q866" s="197"/>
      <c r="R866" s="197"/>
      <c r="S866" s="197"/>
      <c r="T866" s="198"/>
      <c r="AT866" s="192" t="s">
        <v>161</v>
      </c>
      <c r="AU866" s="192" t="s">
        <v>88</v>
      </c>
      <c r="AV866" s="15" t="s">
        <v>159</v>
      </c>
      <c r="AW866" s="15" t="s">
        <v>34</v>
      </c>
      <c r="AX866" s="15" t="s">
        <v>86</v>
      </c>
      <c r="AY866" s="192" t="s">
        <v>153</v>
      </c>
    </row>
    <row r="867" spans="1:65" s="2" customFormat="1" ht="16.5" customHeight="1">
      <c r="A867" s="33"/>
      <c r="B867" s="161"/>
      <c r="C867" s="162" t="s">
        <v>793</v>
      </c>
      <c r="D867" s="162" t="s">
        <v>155</v>
      </c>
      <c r="E867" s="163" t="s">
        <v>1435</v>
      </c>
      <c r="F867" s="164" t="s">
        <v>1436</v>
      </c>
      <c r="G867" s="165" t="s">
        <v>235</v>
      </c>
      <c r="H867" s="166">
        <v>34.86</v>
      </c>
      <c r="I867" s="167"/>
      <c r="J867" s="168">
        <f>ROUND(I867*H867,2)</f>
        <v>0</v>
      </c>
      <c r="K867" s="164" t="s">
        <v>254</v>
      </c>
      <c r="L867" s="34"/>
      <c r="M867" s="169" t="s">
        <v>1</v>
      </c>
      <c r="N867" s="170" t="s">
        <v>43</v>
      </c>
      <c r="O867" s="59"/>
      <c r="P867" s="171">
        <f>O867*H867</f>
        <v>0</v>
      </c>
      <c r="Q867" s="171">
        <v>1.208E-2</v>
      </c>
      <c r="R867" s="171">
        <f>Q867*H867</f>
        <v>0.42110880000000001</v>
      </c>
      <c r="S867" s="171">
        <v>0</v>
      </c>
      <c r="T867" s="172">
        <f>S867*H867</f>
        <v>0</v>
      </c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R867" s="173" t="s">
        <v>159</v>
      </c>
      <c r="AT867" s="173" t="s">
        <v>155</v>
      </c>
      <c r="AU867" s="173" t="s">
        <v>88</v>
      </c>
      <c r="AY867" s="18" t="s">
        <v>153</v>
      </c>
      <c r="BE867" s="174">
        <f>IF(N867="základní",J867,0)</f>
        <v>0</v>
      </c>
      <c r="BF867" s="174">
        <f>IF(N867="snížená",J867,0)</f>
        <v>0</v>
      </c>
      <c r="BG867" s="174">
        <f>IF(N867="zákl. přenesená",J867,0)</f>
        <v>0</v>
      </c>
      <c r="BH867" s="174">
        <f>IF(N867="sníž. přenesená",J867,0)</f>
        <v>0</v>
      </c>
      <c r="BI867" s="174">
        <f>IF(N867="nulová",J867,0)</f>
        <v>0</v>
      </c>
      <c r="BJ867" s="18" t="s">
        <v>86</v>
      </c>
      <c r="BK867" s="174">
        <f>ROUND(I867*H867,2)</f>
        <v>0</v>
      </c>
      <c r="BL867" s="18" t="s">
        <v>159</v>
      </c>
      <c r="BM867" s="173" t="s">
        <v>1437</v>
      </c>
    </row>
    <row r="868" spans="1:65" s="13" customFormat="1" ht="10.199999999999999">
      <c r="B868" s="175"/>
      <c r="D868" s="176" t="s">
        <v>161</v>
      </c>
      <c r="E868" s="177" t="s">
        <v>1</v>
      </c>
      <c r="F868" s="178" t="s">
        <v>1432</v>
      </c>
      <c r="H868" s="177" t="s">
        <v>1</v>
      </c>
      <c r="I868" s="179"/>
      <c r="L868" s="175"/>
      <c r="M868" s="180"/>
      <c r="N868" s="181"/>
      <c r="O868" s="181"/>
      <c r="P868" s="181"/>
      <c r="Q868" s="181"/>
      <c r="R868" s="181"/>
      <c r="S868" s="181"/>
      <c r="T868" s="182"/>
      <c r="AT868" s="177" t="s">
        <v>161</v>
      </c>
      <c r="AU868" s="177" t="s">
        <v>88</v>
      </c>
      <c r="AV868" s="13" t="s">
        <v>86</v>
      </c>
      <c r="AW868" s="13" t="s">
        <v>34</v>
      </c>
      <c r="AX868" s="13" t="s">
        <v>78</v>
      </c>
      <c r="AY868" s="177" t="s">
        <v>153</v>
      </c>
    </row>
    <row r="869" spans="1:65" s="14" customFormat="1" ht="10.199999999999999">
      <c r="B869" s="183"/>
      <c r="D869" s="176" t="s">
        <v>161</v>
      </c>
      <c r="E869" s="184" t="s">
        <v>1</v>
      </c>
      <c r="F869" s="185" t="s">
        <v>1438</v>
      </c>
      <c r="H869" s="186">
        <v>17.48</v>
      </c>
      <c r="I869" s="187"/>
      <c r="L869" s="183"/>
      <c r="M869" s="188"/>
      <c r="N869" s="189"/>
      <c r="O869" s="189"/>
      <c r="P869" s="189"/>
      <c r="Q869" s="189"/>
      <c r="R869" s="189"/>
      <c r="S869" s="189"/>
      <c r="T869" s="190"/>
      <c r="AT869" s="184" t="s">
        <v>161</v>
      </c>
      <c r="AU869" s="184" t="s">
        <v>88</v>
      </c>
      <c r="AV869" s="14" t="s">
        <v>88</v>
      </c>
      <c r="AW869" s="14" t="s">
        <v>34</v>
      </c>
      <c r="AX869" s="14" t="s">
        <v>78</v>
      </c>
      <c r="AY869" s="184" t="s">
        <v>153</v>
      </c>
    </row>
    <row r="870" spans="1:65" s="14" customFormat="1" ht="10.199999999999999">
      <c r="B870" s="183"/>
      <c r="D870" s="176" t="s">
        <v>161</v>
      </c>
      <c r="E870" s="184" t="s">
        <v>1</v>
      </c>
      <c r="F870" s="185" t="s">
        <v>1439</v>
      </c>
      <c r="H870" s="186">
        <v>8.74</v>
      </c>
      <c r="I870" s="187"/>
      <c r="L870" s="183"/>
      <c r="M870" s="188"/>
      <c r="N870" s="189"/>
      <c r="O870" s="189"/>
      <c r="P870" s="189"/>
      <c r="Q870" s="189"/>
      <c r="R870" s="189"/>
      <c r="S870" s="189"/>
      <c r="T870" s="190"/>
      <c r="AT870" s="184" t="s">
        <v>161</v>
      </c>
      <c r="AU870" s="184" t="s">
        <v>88</v>
      </c>
      <c r="AV870" s="14" t="s">
        <v>88</v>
      </c>
      <c r="AW870" s="14" t="s">
        <v>34</v>
      </c>
      <c r="AX870" s="14" t="s">
        <v>78</v>
      </c>
      <c r="AY870" s="184" t="s">
        <v>153</v>
      </c>
    </row>
    <row r="871" spans="1:65" s="14" customFormat="1" ht="10.199999999999999">
      <c r="B871" s="183"/>
      <c r="D871" s="176" t="s">
        <v>161</v>
      </c>
      <c r="E871" s="184" t="s">
        <v>1</v>
      </c>
      <c r="F871" s="185" t="s">
        <v>1440</v>
      </c>
      <c r="H871" s="186">
        <v>4.32</v>
      </c>
      <c r="I871" s="187"/>
      <c r="L871" s="183"/>
      <c r="M871" s="188"/>
      <c r="N871" s="189"/>
      <c r="O871" s="189"/>
      <c r="P871" s="189"/>
      <c r="Q871" s="189"/>
      <c r="R871" s="189"/>
      <c r="S871" s="189"/>
      <c r="T871" s="190"/>
      <c r="AT871" s="184" t="s">
        <v>161</v>
      </c>
      <c r="AU871" s="184" t="s">
        <v>88</v>
      </c>
      <c r="AV871" s="14" t="s">
        <v>88</v>
      </c>
      <c r="AW871" s="14" t="s">
        <v>34</v>
      </c>
      <c r="AX871" s="14" t="s">
        <v>78</v>
      </c>
      <c r="AY871" s="184" t="s">
        <v>153</v>
      </c>
    </row>
    <row r="872" spans="1:65" s="14" customFormat="1" ht="10.199999999999999">
      <c r="B872" s="183"/>
      <c r="D872" s="176" t="s">
        <v>161</v>
      </c>
      <c r="E872" s="184" t="s">
        <v>1</v>
      </c>
      <c r="F872" s="185" t="s">
        <v>1440</v>
      </c>
      <c r="H872" s="186">
        <v>4.32</v>
      </c>
      <c r="I872" s="187"/>
      <c r="L872" s="183"/>
      <c r="M872" s="188"/>
      <c r="N872" s="189"/>
      <c r="O872" s="189"/>
      <c r="P872" s="189"/>
      <c r="Q872" s="189"/>
      <c r="R872" s="189"/>
      <c r="S872" s="189"/>
      <c r="T872" s="190"/>
      <c r="AT872" s="184" t="s">
        <v>161</v>
      </c>
      <c r="AU872" s="184" t="s">
        <v>88</v>
      </c>
      <c r="AV872" s="14" t="s">
        <v>88</v>
      </c>
      <c r="AW872" s="14" t="s">
        <v>34</v>
      </c>
      <c r="AX872" s="14" t="s">
        <v>78</v>
      </c>
      <c r="AY872" s="184" t="s">
        <v>153</v>
      </c>
    </row>
    <row r="873" spans="1:65" s="15" customFormat="1" ht="10.199999999999999">
      <c r="B873" s="191"/>
      <c r="D873" s="176" t="s">
        <v>161</v>
      </c>
      <c r="E873" s="192" t="s">
        <v>1</v>
      </c>
      <c r="F873" s="193" t="s">
        <v>165</v>
      </c>
      <c r="H873" s="194">
        <v>34.86</v>
      </c>
      <c r="I873" s="195"/>
      <c r="L873" s="191"/>
      <c r="M873" s="196"/>
      <c r="N873" s="197"/>
      <c r="O873" s="197"/>
      <c r="P873" s="197"/>
      <c r="Q873" s="197"/>
      <c r="R873" s="197"/>
      <c r="S873" s="197"/>
      <c r="T873" s="198"/>
      <c r="AT873" s="192" t="s">
        <v>161</v>
      </c>
      <c r="AU873" s="192" t="s">
        <v>88</v>
      </c>
      <c r="AV873" s="15" t="s">
        <v>159</v>
      </c>
      <c r="AW873" s="15" t="s">
        <v>34</v>
      </c>
      <c r="AX873" s="15" t="s">
        <v>86</v>
      </c>
      <c r="AY873" s="192" t="s">
        <v>153</v>
      </c>
    </row>
    <row r="874" spans="1:65" s="2" customFormat="1" ht="16.5" customHeight="1">
      <c r="A874" s="33"/>
      <c r="B874" s="161"/>
      <c r="C874" s="162" t="s">
        <v>797</v>
      </c>
      <c r="D874" s="162" t="s">
        <v>155</v>
      </c>
      <c r="E874" s="163" t="s">
        <v>1441</v>
      </c>
      <c r="F874" s="164" t="s">
        <v>1442</v>
      </c>
      <c r="G874" s="165" t="s">
        <v>235</v>
      </c>
      <c r="H874" s="166">
        <v>34.86</v>
      </c>
      <c r="I874" s="167"/>
      <c r="J874" s="168">
        <f>ROUND(I874*H874,2)</f>
        <v>0</v>
      </c>
      <c r="K874" s="164" t="s">
        <v>254</v>
      </c>
      <c r="L874" s="34"/>
      <c r="M874" s="169" t="s">
        <v>1</v>
      </c>
      <c r="N874" s="170" t="s">
        <v>43</v>
      </c>
      <c r="O874" s="59"/>
      <c r="P874" s="171">
        <f>O874*H874</f>
        <v>0</v>
      </c>
      <c r="Q874" s="171">
        <v>0</v>
      </c>
      <c r="R874" s="171">
        <f>Q874*H874</f>
        <v>0</v>
      </c>
      <c r="S874" s="171">
        <v>0</v>
      </c>
      <c r="T874" s="172">
        <f>S874*H874</f>
        <v>0</v>
      </c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R874" s="173" t="s">
        <v>159</v>
      </c>
      <c r="AT874" s="173" t="s">
        <v>155</v>
      </c>
      <c r="AU874" s="173" t="s">
        <v>88</v>
      </c>
      <c r="AY874" s="18" t="s">
        <v>153</v>
      </c>
      <c r="BE874" s="174">
        <f>IF(N874="základní",J874,0)</f>
        <v>0</v>
      </c>
      <c r="BF874" s="174">
        <f>IF(N874="snížená",J874,0)</f>
        <v>0</v>
      </c>
      <c r="BG874" s="174">
        <f>IF(N874="zákl. přenesená",J874,0)</f>
        <v>0</v>
      </c>
      <c r="BH874" s="174">
        <f>IF(N874="sníž. přenesená",J874,0)</f>
        <v>0</v>
      </c>
      <c r="BI874" s="174">
        <f>IF(N874="nulová",J874,0)</f>
        <v>0</v>
      </c>
      <c r="BJ874" s="18" t="s">
        <v>86</v>
      </c>
      <c r="BK874" s="174">
        <f>ROUND(I874*H874,2)</f>
        <v>0</v>
      </c>
      <c r="BL874" s="18" t="s">
        <v>159</v>
      </c>
      <c r="BM874" s="173" t="s">
        <v>1443</v>
      </c>
    </row>
    <row r="875" spans="1:65" s="13" customFormat="1" ht="10.199999999999999">
      <c r="B875" s="175"/>
      <c r="D875" s="176" t="s">
        <v>161</v>
      </c>
      <c r="E875" s="177" t="s">
        <v>1</v>
      </c>
      <c r="F875" s="178" t="s">
        <v>1432</v>
      </c>
      <c r="H875" s="177" t="s">
        <v>1</v>
      </c>
      <c r="I875" s="179"/>
      <c r="L875" s="175"/>
      <c r="M875" s="180"/>
      <c r="N875" s="181"/>
      <c r="O875" s="181"/>
      <c r="P875" s="181"/>
      <c r="Q875" s="181"/>
      <c r="R875" s="181"/>
      <c r="S875" s="181"/>
      <c r="T875" s="182"/>
      <c r="AT875" s="177" t="s">
        <v>161</v>
      </c>
      <c r="AU875" s="177" t="s">
        <v>88</v>
      </c>
      <c r="AV875" s="13" t="s">
        <v>86</v>
      </c>
      <c r="AW875" s="13" t="s">
        <v>34</v>
      </c>
      <c r="AX875" s="13" t="s">
        <v>78</v>
      </c>
      <c r="AY875" s="177" t="s">
        <v>153</v>
      </c>
    </row>
    <row r="876" spans="1:65" s="14" customFormat="1" ht="10.199999999999999">
      <c r="B876" s="183"/>
      <c r="D876" s="176" t="s">
        <v>161</v>
      </c>
      <c r="E876" s="184" t="s">
        <v>1</v>
      </c>
      <c r="F876" s="185" t="s">
        <v>1438</v>
      </c>
      <c r="H876" s="186">
        <v>17.48</v>
      </c>
      <c r="I876" s="187"/>
      <c r="L876" s="183"/>
      <c r="M876" s="188"/>
      <c r="N876" s="189"/>
      <c r="O876" s="189"/>
      <c r="P876" s="189"/>
      <c r="Q876" s="189"/>
      <c r="R876" s="189"/>
      <c r="S876" s="189"/>
      <c r="T876" s="190"/>
      <c r="AT876" s="184" t="s">
        <v>161</v>
      </c>
      <c r="AU876" s="184" t="s">
        <v>88</v>
      </c>
      <c r="AV876" s="14" t="s">
        <v>88</v>
      </c>
      <c r="AW876" s="14" t="s">
        <v>34</v>
      </c>
      <c r="AX876" s="14" t="s">
        <v>78</v>
      </c>
      <c r="AY876" s="184" t="s">
        <v>153</v>
      </c>
    </row>
    <row r="877" spans="1:65" s="14" customFormat="1" ht="10.199999999999999">
      <c r="B877" s="183"/>
      <c r="D877" s="176" t="s">
        <v>161</v>
      </c>
      <c r="E877" s="184" t="s">
        <v>1</v>
      </c>
      <c r="F877" s="185" t="s">
        <v>1439</v>
      </c>
      <c r="H877" s="186">
        <v>8.74</v>
      </c>
      <c r="I877" s="187"/>
      <c r="L877" s="183"/>
      <c r="M877" s="188"/>
      <c r="N877" s="189"/>
      <c r="O877" s="189"/>
      <c r="P877" s="189"/>
      <c r="Q877" s="189"/>
      <c r="R877" s="189"/>
      <c r="S877" s="189"/>
      <c r="T877" s="190"/>
      <c r="AT877" s="184" t="s">
        <v>161</v>
      </c>
      <c r="AU877" s="184" t="s">
        <v>88</v>
      </c>
      <c r="AV877" s="14" t="s">
        <v>88</v>
      </c>
      <c r="AW877" s="14" t="s">
        <v>34</v>
      </c>
      <c r="AX877" s="14" t="s">
        <v>78</v>
      </c>
      <c r="AY877" s="184" t="s">
        <v>153</v>
      </c>
    </row>
    <row r="878" spans="1:65" s="14" customFormat="1" ht="10.199999999999999">
      <c r="B878" s="183"/>
      <c r="D878" s="176" t="s">
        <v>161</v>
      </c>
      <c r="E878" s="184" t="s">
        <v>1</v>
      </c>
      <c r="F878" s="185" t="s">
        <v>1440</v>
      </c>
      <c r="H878" s="186">
        <v>4.32</v>
      </c>
      <c r="I878" s="187"/>
      <c r="L878" s="183"/>
      <c r="M878" s="188"/>
      <c r="N878" s="189"/>
      <c r="O878" s="189"/>
      <c r="P878" s="189"/>
      <c r="Q878" s="189"/>
      <c r="R878" s="189"/>
      <c r="S878" s="189"/>
      <c r="T878" s="190"/>
      <c r="AT878" s="184" t="s">
        <v>161</v>
      </c>
      <c r="AU878" s="184" t="s">
        <v>88</v>
      </c>
      <c r="AV878" s="14" t="s">
        <v>88</v>
      </c>
      <c r="AW878" s="14" t="s">
        <v>34</v>
      </c>
      <c r="AX878" s="14" t="s">
        <v>78</v>
      </c>
      <c r="AY878" s="184" t="s">
        <v>153</v>
      </c>
    </row>
    <row r="879" spans="1:65" s="14" customFormat="1" ht="10.199999999999999">
      <c r="B879" s="183"/>
      <c r="D879" s="176" t="s">
        <v>161</v>
      </c>
      <c r="E879" s="184" t="s">
        <v>1</v>
      </c>
      <c r="F879" s="185" t="s">
        <v>1440</v>
      </c>
      <c r="H879" s="186">
        <v>4.32</v>
      </c>
      <c r="I879" s="187"/>
      <c r="L879" s="183"/>
      <c r="M879" s="188"/>
      <c r="N879" s="189"/>
      <c r="O879" s="189"/>
      <c r="P879" s="189"/>
      <c r="Q879" s="189"/>
      <c r="R879" s="189"/>
      <c r="S879" s="189"/>
      <c r="T879" s="190"/>
      <c r="AT879" s="184" t="s">
        <v>161</v>
      </c>
      <c r="AU879" s="184" t="s">
        <v>88</v>
      </c>
      <c r="AV879" s="14" t="s">
        <v>88</v>
      </c>
      <c r="AW879" s="14" t="s">
        <v>34</v>
      </c>
      <c r="AX879" s="14" t="s">
        <v>78</v>
      </c>
      <c r="AY879" s="184" t="s">
        <v>153</v>
      </c>
    </row>
    <row r="880" spans="1:65" s="15" customFormat="1" ht="10.199999999999999">
      <c r="B880" s="191"/>
      <c r="D880" s="176" t="s">
        <v>161</v>
      </c>
      <c r="E880" s="192" t="s">
        <v>1</v>
      </c>
      <c r="F880" s="193" t="s">
        <v>165</v>
      </c>
      <c r="H880" s="194">
        <v>34.86</v>
      </c>
      <c r="I880" s="195"/>
      <c r="L880" s="191"/>
      <c r="M880" s="196"/>
      <c r="N880" s="197"/>
      <c r="O880" s="197"/>
      <c r="P880" s="197"/>
      <c r="Q880" s="197"/>
      <c r="R880" s="197"/>
      <c r="S880" s="197"/>
      <c r="T880" s="198"/>
      <c r="AT880" s="192" t="s">
        <v>161</v>
      </c>
      <c r="AU880" s="192" t="s">
        <v>88</v>
      </c>
      <c r="AV880" s="15" t="s">
        <v>159</v>
      </c>
      <c r="AW880" s="15" t="s">
        <v>34</v>
      </c>
      <c r="AX880" s="15" t="s">
        <v>86</v>
      </c>
      <c r="AY880" s="192" t="s">
        <v>153</v>
      </c>
    </row>
    <row r="881" spans="1:65" s="2" customFormat="1" ht="24" customHeight="1">
      <c r="A881" s="33"/>
      <c r="B881" s="161"/>
      <c r="C881" s="162" t="s">
        <v>801</v>
      </c>
      <c r="D881" s="162" t="s">
        <v>155</v>
      </c>
      <c r="E881" s="163" t="s">
        <v>1444</v>
      </c>
      <c r="F881" s="164" t="s">
        <v>1445</v>
      </c>
      <c r="G881" s="165" t="s">
        <v>189</v>
      </c>
      <c r="H881" s="166">
        <v>0.66400000000000003</v>
      </c>
      <c r="I881" s="167"/>
      <c r="J881" s="168">
        <f>ROUND(I881*H881,2)</f>
        <v>0</v>
      </c>
      <c r="K881" s="164" t="s">
        <v>254</v>
      </c>
      <c r="L881" s="34"/>
      <c r="M881" s="169" t="s">
        <v>1</v>
      </c>
      <c r="N881" s="170" t="s">
        <v>43</v>
      </c>
      <c r="O881" s="59"/>
      <c r="P881" s="171">
        <f>O881*H881</f>
        <v>0</v>
      </c>
      <c r="Q881" s="171">
        <v>1.0515300000000001</v>
      </c>
      <c r="R881" s="171">
        <f>Q881*H881</f>
        <v>0.6982159200000001</v>
      </c>
      <c r="S881" s="171">
        <v>0</v>
      </c>
      <c r="T881" s="172">
        <f>S881*H881</f>
        <v>0</v>
      </c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R881" s="173" t="s">
        <v>159</v>
      </c>
      <c r="AT881" s="173" t="s">
        <v>155</v>
      </c>
      <c r="AU881" s="173" t="s">
        <v>88</v>
      </c>
      <c r="AY881" s="18" t="s">
        <v>153</v>
      </c>
      <c r="BE881" s="174">
        <f>IF(N881="základní",J881,0)</f>
        <v>0</v>
      </c>
      <c r="BF881" s="174">
        <f>IF(N881="snížená",J881,0)</f>
        <v>0</v>
      </c>
      <c r="BG881" s="174">
        <f>IF(N881="zákl. přenesená",J881,0)</f>
        <v>0</v>
      </c>
      <c r="BH881" s="174">
        <f>IF(N881="sníž. přenesená",J881,0)</f>
        <v>0</v>
      </c>
      <c r="BI881" s="174">
        <f>IF(N881="nulová",J881,0)</f>
        <v>0</v>
      </c>
      <c r="BJ881" s="18" t="s">
        <v>86</v>
      </c>
      <c r="BK881" s="174">
        <f>ROUND(I881*H881,2)</f>
        <v>0</v>
      </c>
      <c r="BL881" s="18" t="s">
        <v>159</v>
      </c>
      <c r="BM881" s="173" t="s">
        <v>1446</v>
      </c>
    </row>
    <row r="882" spans="1:65" s="13" customFormat="1" ht="10.199999999999999">
      <c r="B882" s="175"/>
      <c r="D882" s="176" t="s">
        <v>161</v>
      </c>
      <c r="E882" s="177" t="s">
        <v>1</v>
      </c>
      <c r="F882" s="178" t="s">
        <v>1432</v>
      </c>
      <c r="H882" s="177" t="s">
        <v>1</v>
      </c>
      <c r="I882" s="179"/>
      <c r="L882" s="175"/>
      <c r="M882" s="180"/>
      <c r="N882" s="181"/>
      <c r="O882" s="181"/>
      <c r="P882" s="181"/>
      <c r="Q882" s="181"/>
      <c r="R882" s="181"/>
      <c r="S882" s="181"/>
      <c r="T882" s="182"/>
      <c r="AT882" s="177" t="s">
        <v>161</v>
      </c>
      <c r="AU882" s="177" t="s">
        <v>88</v>
      </c>
      <c r="AV882" s="13" t="s">
        <v>86</v>
      </c>
      <c r="AW882" s="13" t="s">
        <v>34</v>
      </c>
      <c r="AX882" s="13" t="s">
        <v>78</v>
      </c>
      <c r="AY882" s="177" t="s">
        <v>153</v>
      </c>
    </row>
    <row r="883" spans="1:65" s="14" customFormat="1" ht="10.199999999999999">
      <c r="B883" s="183"/>
      <c r="D883" s="176" t="s">
        <v>161</v>
      </c>
      <c r="E883" s="184" t="s">
        <v>1</v>
      </c>
      <c r="F883" s="185" t="s">
        <v>1447</v>
      </c>
      <c r="H883" s="186">
        <v>0.66400000000000003</v>
      </c>
      <c r="I883" s="187"/>
      <c r="L883" s="183"/>
      <c r="M883" s="188"/>
      <c r="N883" s="189"/>
      <c r="O883" s="189"/>
      <c r="P883" s="189"/>
      <c r="Q883" s="189"/>
      <c r="R883" s="189"/>
      <c r="S883" s="189"/>
      <c r="T883" s="190"/>
      <c r="AT883" s="184" t="s">
        <v>161</v>
      </c>
      <c r="AU883" s="184" t="s">
        <v>88</v>
      </c>
      <c r="AV883" s="14" t="s">
        <v>88</v>
      </c>
      <c r="AW883" s="14" t="s">
        <v>34</v>
      </c>
      <c r="AX883" s="14" t="s">
        <v>78</v>
      </c>
      <c r="AY883" s="184" t="s">
        <v>153</v>
      </c>
    </row>
    <row r="884" spans="1:65" s="15" customFormat="1" ht="10.199999999999999">
      <c r="B884" s="191"/>
      <c r="D884" s="176" t="s">
        <v>161</v>
      </c>
      <c r="E884" s="192" t="s">
        <v>1</v>
      </c>
      <c r="F884" s="193" t="s">
        <v>165</v>
      </c>
      <c r="H884" s="194">
        <v>0.66400000000000003</v>
      </c>
      <c r="I884" s="195"/>
      <c r="L884" s="191"/>
      <c r="M884" s="196"/>
      <c r="N884" s="197"/>
      <c r="O884" s="197"/>
      <c r="P884" s="197"/>
      <c r="Q884" s="197"/>
      <c r="R884" s="197"/>
      <c r="S884" s="197"/>
      <c r="T884" s="198"/>
      <c r="AT884" s="192" t="s">
        <v>161</v>
      </c>
      <c r="AU884" s="192" t="s">
        <v>88</v>
      </c>
      <c r="AV884" s="15" t="s">
        <v>159</v>
      </c>
      <c r="AW884" s="15" t="s">
        <v>34</v>
      </c>
      <c r="AX884" s="15" t="s">
        <v>86</v>
      </c>
      <c r="AY884" s="192" t="s">
        <v>153</v>
      </c>
    </row>
    <row r="885" spans="1:65" s="12" customFormat="1" ht="22.8" customHeight="1">
      <c r="B885" s="148"/>
      <c r="D885" s="149" t="s">
        <v>77</v>
      </c>
      <c r="E885" s="159" t="s">
        <v>249</v>
      </c>
      <c r="F885" s="159" t="s">
        <v>250</v>
      </c>
      <c r="I885" s="151"/>
      <c r="J885" s="160">
        <f>BK885</f>
        <v>0</v>
      </c>
      <c r="L885" s="148"/>
      <c r="M885" s="153"/>
      <c r="N885" s="154"/>
      <c r="O885" s="154"/>
      <c r="P885" s="155">
        <f>SUM(P886:P906)</f>
        <v>0</v>
      </c>
      <c r="Q885" s="154"/>
      <c r="R885" s="155">
        <f>SUM(R886:R906)</f>
        <v>0</v>
      </c>
      <c r="S885" s="154"/>
      <c r="T885" s="156">
        <f>SUM(T886:T906)</f>
        <v>0</v>
      </c>
      <c r="AR885" s="149" t="s">
        <v>86</v>
      </c>
      <c r="AT885" s="157" t="s">
        <v>77</v>
      </c>
      <c r="AU885" s="157" t="s">
        <v>86</v>
      </c>
      <c r="AY885" s="149" t="s">
        <v>153</v>
      </c>
      <c r="BK885" s="158">
        <f>SUM(BK886:BK906)</f>
        <v>0</v>
      </c>
    </row>
    <row r="886" spans="1:65" s="2" customFormat="1" ht="36" customHeight="1">
      <c r="A886" s="33"/>
      <c r="B886" s="161"/>
      <c r="C886" s="162" t="s">
        <v>804</v>
      </c>
      <c r="D886" s="162" t="s">
        <v>155</v>
      </c>
      <c r="E886" s="163" t="s">
        <v>438</v>
      </c>
      <c r="F886" s="164" t="s">
        <v>439</v>
      </c>
      <c r="G886" s="165" t="s">
        <v>189</v>
      </c>
      <c r="H886" s="166">
        <v>558.89300000000003</v>
      </c>
      <c r="I886" s="167"/>
      <c r="J886" s="168">
        <f>ROUND(I886*H886,2)</f>
        <v>0</v>
      </c>
      <c r="K886" s="164" t="s">
        <v>254</v>
      </c>
      <c r="L886" s="34"/>
      <c r="M886" s="169" t="s">
        <v>1</v>
      </c>
      <c r="N886" s="170" t="s">
        <v>43</v>
      </c>
      <c r="O886" s="59"/>
      <c r="P886" s="171">
        <f>O886*H886</f>
        <v>0</v>
      </c>
      <c r="Q886" s="171">
        <v>0</v>
      </c>
      <c r="R886" s="171">
        <f>Q886*H886</f>
        <v>0</v>
      </c>
      <c r="S886" s="171">
        <v>0</v>
      </c>
      <c r="T886" s="172">
        <f>S886*H886</f>
        <v>0</v>
      </c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R886" s="173" t="s">
        <v>159</v>
      </c>
      <c r="AT886" s="173" t="s">
        <v>155</v>
      </c>
      <c r="AU886" s="173" t="s">
        <v>88</v>
      </c>
      <c r="AY886" s="18" t="s">
        <v>153</v>
      </c>
      <c r="BE886" s="174">
        <f>IF(N886="základní",J886,0)</f>
        <v>0</v>
      </c>
      <c r="BF886" s="174">
        <f>IF(N886="snížená",J886,0)</f>
        <v>0</v>
      </c>
      <c r="BG886" s="174">
        <f>IF(N886="zákl. přenesená",J886,0)</f>
        <v>0</v>
      </c>
      <c r="BH886" s="174">
        <f>IF(N886="sníž. přenesená",J886,0)</f>
        <v>0</v>
      </c>
      <c r="BI886" s="174">
        <f>IF(N886="nulová",J886,0)</f>
        <v>0</v>
      </c>
      <c r="BJ886" s="18" t="s">
        <v>86</v>
      </c>
      <c r="BK886" s="174">
        <f>ROUND(I886*H886,2)</f>
        <v>0</v>
      </c>
      <c r="BL886" s="18" t="s">
        <v>159</v>
      </c>
      <c r="BM886" s="173" t="s">
        <v>1448</v>
      </c>
    </row>
    <row r="887" spans="1:65" s="2" customFormat="1" ht="24" customHeight="1">
      <c r="A887" s="33"/>
      <c r="B887" s="161"/>
      <c r="C887" s="162" t="s">
        <v>313</v>
      </c>
      <c r="D887" s="162" t="s">
        <v>155</v>
      </c>
      <c r="E887" s="163" t="s">
        <v>257</v>
      </c>
      <c r="F887" s="164" t="s">
        <v>441</v>
      </c>
      <c r="G887" s="165" t="s">
        <v>189</v>
      </c>
      <c r="H887" s="166">
        <v>558.89300000000003</v>
      </c>
      <c r="I887" s="167"/>
      <c r="J887" s="168">
        <f>ROUND(I887*H887,2)</f>
        <v>0</v>
      </c>
      <c r="K887" s="164" t="s">
        <v>254</v>
      </c>
      <c r="L887" s="34"/>
      <c r="M887" s="169" t="s">
        <v>1</v>
      </c>
      <c r="N887" s="170" t="s">
        <v>43</v>
      </c>
      <c r="O887" s="59"/>
      <c r="P887" s="171">
        <f>O887*H887</f>
        <v>0</v>
      </c>
      <c r="Q887" s="171">
        <v>0</v>
      </c>
      <c r="R887" s="171">
        <f>Q887*H887</f>
        <v>0</v>
      </c>
      <c r="S887" s="171">
        <v>0</v>
      </c>
      <c r="T887" s="172">
        <f>S887*H887</f>
        <v>0</v>
      </c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R887" s="173" t="s">
        <v>159</v>
      </c>
      <c r="AT887" s="173" t="s">
        <v>155</v>
      </c>
      <c r="AU887" s="173" t="s">
        <v>88</v>
      </c>
      <c r="AY887" s="18" t="s">
        <v>153</v>
      </c>
      <c r="BE887" s="174">
        <f>IF(N887="základní",J887,0)</f>
        <v>0</v>
      </c>
      <c r="BF887" s="174">
        <f>IF(N887="snížená",J887,0)</f>
        <v>0</v>
      </c>
      <c r="BG887" s="174">
        <f>IF(N887="zákl. přenesená",J887,0)</f>
        <v>0</v>
      </c>
      <c r="BH887" s="174">
        <f>IF(N887="sníž. přenesená",J887,0)</f>
        <v>0</v>
      </c>
      <c r="BI887" s="174">
        <f>IF(N887="nulová",J887,0)</f>
        <v>0</v>
      </c>
      <c r="BJ887" s="18" t="s">
        <v>86</v>
      </c>
      <c r="BK887" s="174">
        <f>ROUND(I887*H887,2)</f>
        <v>0</v>
      </c>
      <c r="BL887" s="18" t="s">
        <v>159</v>
      </c>
      <c r="BM887" s="173" t="s">
        <v>1449</v>
      </c>
    </row>
    <row r="888" spans="1:65" s="2" customFormat="1" ht="36" customHeight="1">
      <c r="A888" s="33"/>
      <c r="B888" s="161"/>
      <c r="C888" s="162" t="s">
        <v>812</v>
      </c>
      <c r="D888" s="162" t="s">
        <v>155</v>
      </c>
      <c r="E888" s="163" t="s">
        <v>261</v>
      </c>
      <c r="F888" s="164" t="s">
        <v>443</v>
      </c>
      <c r="G888" s="165" t="s">
        <v>189</v>
      </c>
      <c r="H888" s="166">
        <v>10486.537</v>
      </c>
      <c r="I888" s="167"/>
      <c r="J888" s="168">
        <f>ROUND(I888*H888,2)</f>
        <v>0</v>
      </c>
      <c r="K888" s="164" t="s">
        <v>254</v>
      </c>
      <c r="L888" s="34"/>
      <c r="M888" s="169" t="s">
        <v>1</v>
      </c>
      <c r="N888" s="170" t="s">
        <v>43</v>
      </c>
      <c r="O888" s="59"/>
      <c r="P888" s="171">
        <f>O888*H888</f>
        <v>0</v>
      </c>
      <c r="Q888" s="171">
        <v>0</v>
      </c>
      <c r="R888" s="171">
        <f>Q888*H888</f>
        <v>0</v>
      </c>
      <c r="S888" s="171">
        <v>0</v>
      </c>
      <c r="T888" s="172">
        <f>S888*H888</f>
        <v>0</v>
      </c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R888" s="173" t="s">
        <v>159</v>
      </c>
      <c r="AT888" s="173" t="s">
        <v>155</v>
      </c>
      <c r="AU888" s="173" t="s">
        <v>88</v>
      </c>
      <c r="AY888" s="18" t="s">
        <v>153</v>
      </c>
      <c r="BE888" s="174">
        <f>IF(N888="základní",J888,0)</f>
        <v>0</v>
      </c>
      <c r="BF888" s="174">
        <f>IF(N888="snížená",J888,0)</f>
        <v>0</v>
      </c>
      <c r="BG888" s="174">
        <f>IF(N888="zákl. přenesená",J888,0)</f>
        <v>0</v>
      </c>
      <c r="BH888" s="174">
        <f>IF(N888="sníž. přenesená",J888,0)</f>
        <v>0</v>
      </c>
      <c r="BI888" s="174">
        <f>IF(N888="nulová",J888,0)</f>
        <v>0</v>
      </c>
      <c r="BJ888" s="18" t="s">
        <v>86</v>
      </c>
      <c r="BK888" s="174">
        <f>ROUND(I888*H888,2)</f>
        <v>0</v>
      </c>
      <c r="BL888" s="18" t="s">
        <v>159</v>
      </c>
      <c r="BM888" s="173" t="s">
        <v>1450</v>
      </c>
    </row>
    <row r="889" spans="1:65" s="13" customFormat="1" ht="10.199999999999999">
      <c r="B889" s="175"/>
      <c r="D889" s="176" t="s">
        <v>161</v>
      </c>
      <c r="E889" s="177" t="s">
        <v>1</v>
      </c>
      <c r="F889" s="178" t="s">
        <v>445</v>
      </c>
      <c r="H889" s="177" t="s">
        <v>1</v>
      </c>
      <c r="I889" s="179"/>
      <c r="L889" s="175"/>
      <c r="M889" s="180"/>
      <c r="N889" s="181"/>
      <c r="O889" s="181"/>
      <c r="P889" s="181"/>
      <c r="Q889" s="181"/>
      <c r="R889" s="181"/>
      <c r="S889" s="181"/>
      <c r="T889" s="182"/>
      <c r="AT889" s="177" t="s">
        <v>161</v>
      </c>
      <c r="AU889" s="177" t="s">
        <v>88</v>
      </c>
      <c r="AV889" s="13" t="s">
        <v>86</v>
      </c>
      <c r="AW889" s="13" t="s">
        <v>34</v>
      </c>
      <c r="AX889" s="13" t="s">
        <v>78</v>
      </c>
      <c r="AY889" s="177" t="s">
        <v>153</v>
      </c>
    </row>
    <row r="890" spans="1:65" s="14" customFormat="1" ht="10.199999999999999">
      <c r="B890" s="183"/>
      <c r="D890" s="176" t="s">
        <v>161</v>
      </c>
      <c r="E890" s="184" t="s">
        <v>1</v>
      </c>
      <c r="F890" s="185" t="s">
        <v>1451</v>
      </c>
      <c r="H890" s="186">
        <v>10486.537</v>
      </c>
      <c r="I890" s="187"/>
      <c r="L890" s="183"/>
      <c r="M890" s="188"/>
      <c r="N890" s="189"/>
      <c r="O890" s="189"/>
      <c r="P890" s="189"/>
      <c r="Q890" s="189"/>
      <c r="R890" s="189"/>
      <c r="S890" s="189"/>
      <c r="T890" s="190"/>
      <c r="AT890" s="184" t="s">
        <v>161</v>
      </c>
      <c r="AU890" s="184" t="s">
        <v>88</v>
      </c>
      <c r="AV890" s="14" t="s">
        <v>88</v>
      </c>
      <c r="AW890" s="14" t="s">
        <v>34</v>
      </c>
      <c r="AX890" s="14" t="s">
        <v>78</v>
      </c>
      <c r="AY890" s="184" t="s">
        <v>153</v>
      </c>
    </row>
    <row r="891" spans="1:65" s="15" customFormat="1" ht="10.199999999999999">
      <c r="B891" s="191"/>
      <c r="D891" s="176" t="s">
        <v>161</v>
      </c>
      <c r="E891" s="192" t="s">
        <v>1</v>
      </c>
      <c r="F891" s="193" t="s">
        <v>165</v>
      </c>
      <c r="H891" s="194">
        <v>10486.537</v>
      </c>
      <c r="I891" s="195"/>
      <c r="L891" s="191"/>
      <c r="M891" s="196"/>
      <c r="N891" s="197"/>
      <c r="O891" s="197"/>
      <c r="P891" s="197"/>
      <c r="Q891" s="197"/>
      <c r="R891" s="197"/>
      <c r="S891" s="197"/>
      <c r="T891" s="198"/>
      <c r="AT891" s="192" t="s">
        <v>161</v>
      </c>
      <c r="AU891" s="192" t="s">
        <v>88</v>
      </c>
      <c r="AV891" s="15" t="s">
        <v>159</v>
      </c>
      <c r="AW891" s="15" t="s">
        <v>34</v>
      </c>
      <c r="AX891" s="15" t="s">
        <v>86</v>
      </c>
      <c r="AY891" s="192" t="s">
        <v>153</v>
      </c>
    </row>
    <row r="892" spans="1:65" s="2" customFormat="1" ht="36" customHeight="1">
      <c r="A892" s="33"/>
      <c r="B892" s="161"/>
      <c r="C892" s="162" t="s">
        <v>817</v>
      </c>
      <c r="D892" s="162" t="s">
        <v>155</v>
      </c>
      <c r="E892" s="163" t="s">
        <v>448</v>
      </c>
      <c r="F892" s="164" t="s">
        <v>449</v>
      </c>
      <c r="G892" s="165" t="s">
        <v>189</v>
      </c>
      <c r="H892" s="166">
        <v>137.27500000000001</v>
      </c>
      <c r="I892" s="167"/>
      <c r="J892" s="168">
        <f>ROUND(I892*H892,2)</f>
        <v>0</v>
      </c>
      <c r="K892" s="164" t="s">
        <v>254</v>
      </c>
      <c r="L892" s="34"/>
      <c r="M892" s="169" t="s">
        <v>1</v>
      </c>
      <c r="N892" s="170" t="s">
        <v>43</v>
      </c>
      <c r="O892" s="59"/>
      <c r="P892" s="171">
        <f>O892*H892</f>
        <v>0</v>
      </c>
      <c r="Q892" s="171">
        <v>0</v>
      </c>
      <c r="R892" s="171">
        <f>Q892*H892</f>
        <v>0</v>
      </c>
      <c r="S892" s="171">
        <v>0</v>
      </c>
      <c r="T892" s="172">
        <f>S892*H892</f>
        <v>0</v>
      </c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R892" s="173" t="s">
        <v>159</v>
      </c>
      <c r="AT892" s="173" t="s">
        <v>155</v>
      </c>
      <c r="AU892" s="173" t="s">
        <v>88</v>
      </c>
      <c r="AY892" s="18" t="s">
        <v>153</v>
      </c>
      <c r="BE892" s="174">
        <f>IF(N892="základní",J892,0)</f>
        <v>0</v>
      </c>
      <c r="BF892" s="174">
        <f>IF(N892="snížená",J892,0)</f>
        <v>0</v>
      </c>
      <c r="BG892" s="174">
        <f>IF(N892="zákl. přenesená",J892,0)</f>
        <v>0</v>
      </c>
      <c r="BH892" s="174">
        <f>IF(N892="sníž. přenesená",J892,0)</f>
        <v>0</v>
      </c>
      <c r="BI892" s="174">
        <f>IF(N892="nulová",J892,0)</f>
        <v>0</v>
      </c>
      <c r="BJ892" s="18" t="s">
        <v>86</v>
      </c>
      <c r="BK892" s="174">
        <f>ROUND(I892*H892,2)</f>
        <v>0</v>
      </c>
      <c r="BL892" s="18" t="s">
        <v>159</v>
      </c>
      <c r="BM892" s="173" t="s">
        <v>1452</v>
      </c>
    </row>
    <row r="893" spans="1:65" s="13" customFormat="1" ht="10.199999999999999">
      <c r="B893" s="175"/>
      <c r="D893" s="176" t="s">
        <v>161</v>
      </c>
      <c r="E893" s="177" t="s">
        <v>1</v>
      </c>
      <c r="F893" s="178" t="s">
        <v>1453</v>
      </c>
      <c r="H893" s="177" t="s">
        <v>1</v>
      </c>
      <c r="I893" s="179"/>
      <c r="L893" s="175"/>
      <c r="M893" s="180"/>
      <c r="N893" s="181"/>
      <c r="O893" s="181"/>
      <c r="P893" s="181"/>
      <c r="Q893" s="181"/>
      <c r="R893" s="181"/>
      <c r="S893" s="181"/>
      <c r="T893" s="182"/>
      <c r="AT893" s="177" t="s">
        <v>161</v>
      </c>
      <c r="AU893" s="177" t="s">
        <v>88</v>
      </c>
      <c r="AV893" s="13" t="s">
        <v>86</v>
      </c>
      <c r="AW893" s="13" t="s">
        <v>34</v>
      </c>
      <c r="AX893" s="13" t="s">
        <v>78</v>
      </c>
      <c r="AY893" s="177" t="s">
        <v>153</v>
      </c>
    </row>
    <row r="894" spans="1:65" s="14" customFormat="1" ht="10.199999999999999">
      <c r="B894" s="183"/>
      <c r="D894" s="176" t="s">
        <v>161</v>
      </c>
      <c r="E894" s="184" t="s">
        <v>1</v>
      </c>
      <c r="F894" s="185" t="s">
        <v>1454</v>
      </c>
      <c r="H894" s="186">
        <v>137.27500000000001</v>
      </c>
      <c r="I894" s="187"/>
      <c r="L894" s="183"/>
      <c r="M894" s="188"/>
      <c r="N894" s="189"/>
      <c r="O894" s="189"/>
      <c r="P894" s="189"/>
      <c r="Q894" s="189"/>
      <c r="R894" s="189"/>
      <c r="S894" s="189"/>
      <c r="T894" s="190"/>
      <c r="AT894" s="184" t="s">
        <v>161</v>
      </c>
      <c r="AU894" s="184" t="s">
        <v>88</v>
      </c>
      <c r="AV894" s="14" t="s">
        <v>88</v>
      </c>
      <c r="AW894" s="14" t="s">
        <v>34</v>
      </c>
      <c r="AX894" s="14" t="s">
        <v>78</v>
      </c>
      <c r="AY894" s="184" t="s">
        <v>153</v>
      </c>
    </row>
    <row r="895" spans="1:65" s="15" customFormat="1" ht="10.199999999999999">
      <c r="B895" s="191"/>
      <c r="D895" s="176" t="s">
        <v>161</v>
      </c>
      <c r="E895" s="192" t="s">
        <v>1</v>
      </c>
      <c r="F895" s="193" t="s">
        <v>165</v>
      </c>
      <c r="H895" s="194">
        <v>137.27500000000001</v>
      </c>
      <c r="I895" s="195"/>
      <c r="L895" s="191"/>
      <c r="M895" s="196"/>
      <c r="N895" s="197"/>
      <c r="O895" s="197"/>
      <c r="P895" s="197"/>
      <c r="Q895" s="197"/>
      <c r="R895" s="197"/>
      <c r="S895" s="197"/>
      <c r="T895" s="198"/>
      <c r="AT895" s="192" t="s">
        <v>161</v>
      </c>
      <c r="AU895" s="192" t="s">
        <v>88</v>
      </c>
      <c r="AV895" s="15" t="s">
        <v>159</v>
      </c>
      <c r="AW895" s="15" t="s">
        <v>34</v>
      </c>
      <c r="AX895" s="15" t="s">
        <v>86</v>
      </c>
      <c r="AY895" s="192" t="s">
        <v>153</v>
      </c>
    </row>
    <row r="896" spans="1:65" s="2" customFormat="1" ht="36" customHeight="1">
      <c r="A896" s="33"/>
      <c r="B896" s="161"/>
      <c r="C896" s="162" t="s">
        <v>821</v>
      </c>
      <c r="D896" s="162" t="s">
        <v>155</v>
      </c>
      <c r="E896" s="163" t="s">
        <v>694</v>
      </c>
      <c r="F896" s="164" t="s">
        <v>695</v>
      </c>
      <c r="G896" s="165" t="s">
        <v>189</v>
      </c>
      <c r="H896" s="166">
        <v>34.860999999999997</v>
      </c>
      <c r="I896" s="167"/>
      <c r="J896" s="168">
        <f>ROUND(I896*H896,2)</f>
        <v>0</v>
      </c>
      <c r="K896" s="164" t="s">
        <v>254</v>
      </c>
      <c r="L896" s="34"/>
      <c r="M896" s="169" t="s">
        <v>1</v>
      </c>
      <c r="N896" s="170" t="s">
        <v>43</v>
      </c>
      <c r="O896" s="59"/>
      <c r="P896" s="171">
        <f>O896*H896</f>
        <v>0</v>
      </c>
      <c r="Q896" s="171">
        <v>0</v>
      </c>
      <c r="R896" s="171">
        <f>Q896*H896</f>
        <v>0</v>
      </c>
      <c r="S896" s="171">
        <v>0</v>
      </c>
      <c r="T896" s="172">
        <f>S896*H896</f>
        <v>0</v>
      </c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R896" s="173" t="s">
        <v>159</v>
      </c>
      <c r="AT896" s="173" t="s">
        <v>155</v>
      </c>
      <c r="AU896" s="173" t="s">
        <v>88</v>
      </c>
      <c r="AY896" s="18" t="s">
        <v>153</v>
      </c>
      <c r="BE896" s="174">
        <f>IF(N896="základní",J896,0)</f>
        <v>0</v>
      </c>
      <c r="BF896" s="174">
        <f>IF(N896="snížená",J896,0)</f>
        <v>0</v>
      </c>
      <c r="BG896" s="174">
        <f>IF(N896="zákl. přenesená",J896,0)</f>
        <v>0</v>
      </c>
      <c r="BH896" s="174">
        <f>IF(N896="sníž. přenesená",J896,0)</f>
        <v>0</v>
      </c>
      <c r="BI896" s="174">
        <f>IF(N896="nulová",J896,0)</f>
        <v>0</v>
      </c>
      <c r="BJ896" s="18" t="s">
        <v>86</v>
      </c>
      <c r="BK896" s="174">
        <f>ROUND(I896*H896,2)</f>
        <v>0</v>
      </c>
      <c r="BL896" s="18" t="s">
        <v>159</v>
      </c>
      <c r="BM896" s="173" t="s">
        <v>1455</v>
      </c>
    </row>
    <row r="897" spans="1:65" s="14" customFormat="1" ht="10.199999999999999">
      <c r="B897" s="183"/>
      <c r="D897" s="176" t="s">
        <v>161</v>
      </c>
      <c r="E897" s="184" t="s">
        <v>1</v>
      </c>
      <c r="F897" s="185" t="s">
        <v>1456</v>
      </c>
      <c r="H897" s="186">
        <v>34.860999999999997</v>
      </c>
      <c r="I897" s="187"/>
      <c r="L897" s="183"/>
      <c r="M897" s="188"/>
      <c r="N897" s="189"/>
      <c r="O897" s="189"/>
      <c r="P897" s="189"/>
      <c r="Q897" s="189"/>
      <c r="R897" s="189"/>
      <c r="S897" s="189"/>
      <c r="T897" s="190"/>
      <c r="AT897" s="184" t="s">
        <v>161</v>
      </c>
      <c r="AU897" s="184" t="s">
        <v>88</v>
      </c>
      <c r="AV897" s="14" t="s">
        <v>88</v>
      </c>
      <c r="AW897" s="14" t="s">
        <v>34</v>
      </c>
      <c r="AX897" s="14" t="s">
        <v>78</v>
      </c>
      <c r="AY897" s="184" t="s">
        <v>153</v>
      </c>
    </row>
    <row r="898" spans="1:65" s="15" customFormat="1" ht="10.199999999999999">
      <c r="B898" s="191"/>
      <c r="D898" s="176" t="s">
        <v>161</v>
      </c>
      <c r="E898" s="192" t="s">
        <v>1</v>
      </c>
      <c r="F898" s="193" t="s">
        <v>165</v>
      </c>
      <c r="H898" s="194">
        <v>34.860999999999997</v>
      </c>
      <c r="I898" s="195"/>
      <c r="L898" s="191"/>
      <c r="M898" s="196"/>
      <c r="N898" s="197"/>
      <c r="O898" s="197"/>
      <c r="P898" s="197"/>
      <c r="Q898" s="197"/>
      <c r="R898" s="197"/>
      <c r="S898" s="197"/>
      <c r="T898" s="198"/>
      <c r="AT898" s="192" t="s">
        <v>161</v>
      </c>
      <c r="AU898" s="192" t="s">
        <v>88</v>
      </c>
      <c r="AV898" s="15" t="s">
        <v>159</v>
      </c>
      <c r="AW898" s="15" t="s">
        <v>34</v>
      </c>
      <c r="AX898" s="15" t="s">
        <v>86</v>
      </c>
      <c r="AY898" s="192" t="s">
        <v>153</v>
      </c>
    </row>
    <row r="899" spans="1:65" s="2" customFormat="1" ht="36" customHeight="1">
      <c r="A899" s="33"/>
      <c r="B899" s="161"/>
      <c r="C899" s="162" t="s">
        <v>826</v>
      </c>
      <c r="D899" s="162" t="s">
        <v>155</v>
      </c>
      <c r="E899" s="163" t="s">
        <v>1457</v>
      </c>
      <c r="F899" s="164" t="s">
        <v>1458</v>
      </c>
      <c r="G899" s="165" t="s">
        <v>189</v>
      </c>
      <c r="H899" s="166">
        <v>0.28699999999999998</v>
      </c>
      <c r="I899" s="167"/>
      <c r="J899" s="168">
        <f>ROUND(I899*H899,2)</f>
        <v>0</v>
      </c>
      <c r="K899" s="164" t="s">
        <v>254</v>
      </c>
      <c r="L899" s="34"/>
      <c r="M899" s="169" t="s">
        <v>1</v>
      </c>
      <c r="N899" s="170" t="s">
        <v>43</v>
      </c>
      <c r="O899" s="59"/>
      <c r="P899" s="171">
        <f>O899*H899</f>
        <v>0</v>
      </c>
      <c r="Q899" s="171">
        <v>0</v>
      </c>
      <c r="R899" s="171">
        <f>Q899*H899</f>
        <v>0</v>
      </c>
      <c r="S899" s="171">
        <v>0</v>
      </c>
      <c r="T899" s="172">
        <f>S899*H899</f>
        <v>0</v>
      </c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R899" s="173" t="s">
        <v>159</v>
      </c>
      <c r="AT899" s="173" t="s">
        <v>155</v>
      </c>
      <c r="AU899" s="173" t="s">
        <v>88</v>
      </c>
      <c r="AY899" s="18" t="s">
        <v>153</v>
      </c>
      <c r="BE899" s="174">
        <f>IF(N899="základní",J899,0)</f>
        <v>0</v>
      </c>
      <c r="BF899" s="174">
        <f>IF(N899="snížená",J899,0)</f>
        <v>0</v>
      </c>
      <c r="BG899" s="174">
        <f>IF(N899="zákl. přenesená",J899,0)</f>
        <v>0</v>
      </c>
      <c r="BH899" s="174">
        <f>IF(N899="sníž. přenesená",J899,0)</f>
        <v>0</v>
      </c>
      <c r="BI899" s="174">
        <f>IF(N899="nulová",J899,0)</f>
        <v>0</v>
      </c>
      <c r="BJ899" s="18" t="s">
        <v>86</v>
      </c>
      <c r="BK899" s="174">
        <f>ROUND(I899*H899,2)</f>
        <v>0</v>
      </c>
      <c r="BL899" s="18" t="s">
        <v>159</v>
      </c>
      <c r="BM899" s="173" t="s">
        <v>1459</v>
      </c>
    </row>
    <row r="900" spans="1:65" s="13" customFormat="1" ht="10.199999999999999">
      <c r="B900" s="175"/>
      <c r="D900" s="176" t="s">
        <v>161</v>
      </c>
      <c r="E900" s="177" t="s">
        <v>1</v>
      </c>
      <c r="F900" s="178" t="s">
        <v>1460</v>
      </c>
      <c r="H900" s="177" t="s">
        <v>1</v>
      </c>
      <c r="I900" s="179"/>
      <c r="L900" s="175"/>
      <c r="M900" s="180"/>
      <c r="N900" s="181"/>
      <c r="O900" s="181"/>
      <c r="P900" s="181"/>
      <c r="Q900" s="181"/>
      <c r="R900" s="181"/>
      <c r="S900" s="181"/>
      <c r="T900" s="182"/>
      <c r="AT900" s="177" t="s">
        <v>161</v>
      </c>
      <c r="AU900" s="177" t="s">
        <v>88</v>
      </c>
      <c r="AV900" s="13" t="s">
        <v>86</v>
      </c>
      <c r="AW900" s="13" t="s">
        <v>34</v>
      </c>
      <c r="AX900" s="13" t="s">
        <v>78</v>
      </c>
      <c r="AY900" s="177" t="s">
        <v>153</v>
      </c>
    </row>
    <row r="901" spans="1:65" s="14" customFormat="1" ht="10.199999999999999">
      <c r="B901" s="183"/>
      <c r="D901" s="176" t="s">
        <v>161</v>
      </c>
      <c r="E901" s="184" t="s">
        <v>1</v>
      </c>
      <c r="F901" s="185" t="s">
        <v>1461</v>
      </c>
      <c r="H901" s="186">
        <v>0.28699999999999998</v>
      </c>
      <c r="I901" s="187"/>
      <c r="L901" s="183"/>
      <c r="M901" s="188"/>
      <c r="N901" s="189"/>
      <c r="O901" s="189"/>
      <c r="P901" s="189"/>
      <c r="Q901" s="189"/>
      <c r="R901" s="189"/>
      <c r="S901" s="189"/>
      <c r="T901" s="190"/>
      <c r="AT901" s="184" t="s">
        <v>161</v>
      </c>
      <c r="AU901" s="184" t="s">
        <v>88</v>
      </c>
      <c r="AV901" s="14" t="s">
        <v>88</v>
      </c>
      <c r="AW901" s="14" t="s">
        <v>34</v>
      </c>
      <c r="AX901" s="14" t="s">
        <v>78</v>
      </c>
      <c r="AY901" s="184" t="s">
        <v>153</v>
      </c>
    </row>
    <row r="902" spans="1:65" s="15" customFormat="1" ht="10.199999999999999">
      <c r="B902" s="191"/>
      <c r="D902" s="176" t="s">
        <v>161</v>
      </c>
      <c r="E902" s="192" t="s">
        <v>1</v>
      </c>
      <c r="F902" s="193" t="s">
        <v>165</v>
      </c>
      <c r="H902" s="194">
        <v>0.28699999999999998</v>
      </c>
      <c r="I902" s="195"/>
      <c r="L902" s="191"/>
      <c r="M902" s="196"/>
      <c r="N902" s="197"/>
      <c r="O902" s="197"/>
      <c r="P902" s="197"/>
      <c r="Q902" s="197"/>
      <c r="R902" s="197"/>
      <c r="S902" s="197"/>
      <c r="T902" s="198"/>
      <c r="AT902" s="192" t="s">
        <v>161</v>
      </c>
      <c r="AU902" s="192" t="s">
        <v>88</v>
      </c>
      <c r="AV902" s="15" t="s">
        <v>159</v>
      </c>
      <c r="AW902" s="15" t="s">
        <v>34</v>
      </c>
      <c r="AX902" s="15" t="s">
        <v>86</v>
      </c>
      <c r="AY902" s="192" t="s">
        <v>153</v>
      </c>
    </row>
    <row r="903" spans="1:65" s="2" customFormat="1" ht="36" customHeight="1">
      <c r="A903" s="33"/>
      <c r="B903" s="161"/>
      <c r="C903" s="162" t="s">
        <v>830</v>
      </c>
      <c r="D903" s="162" t="s">
        <v>155</v>
      </c>
      <c r="E903" s="163" t="s">
        <v>265</v>
      </c>
      <c r="F903" s="164" t="s">
        <v>453</v>
      </c>
      <c r="G903" s="165" t="s">
        <v>189</v>
      </c>
      <c r="H903" s="166">
        <v>386.47</v>
      </c>
      <c r="I903" s="167"/>
      <c r="J903" s="168">
        <f>ROUND(I903*H903,2)</f>
        <v>0</v>
      </c>
      <c r="K903" s="164" t="s">
        <v>254</v>
      </c>
      <c r="L903" s="34"/>
      <c r="M903" s="169" t="s">
        <v>1</v>
      </c>
      <c r="N903" s="170" t="s">
        <v>43</v>
      </c>
      <c r="O903" s="59"/>
      <c r="P903" s="171">
        <f>O903*H903</f>
        <v>0</v>
      </c>
      <c r="Q903" s="171">
        <v>0</v>
      </c>
      <c r="R903" s="171">
        <f>Q903*H903</f>
        <v>0</v>
      </c>
      <c r="S903" s="171">
        <v>0</v>
      </c>
      <c r="T903" s="172">
        <f>S903*H903</f>
        <v>0</v>
      </c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R903" s="173" t="s">
        <v>159</v>
      </c>
      <c r="AT903" s="173" t="s">
        <v>155</v>
      </c>
      <c r="AU903" s="173" t="s">
        <v>88</v>
      </c>
      <c r="AY903" s="18" t="s">
        <v>153</v>
      </c>
      <c r="BE903" s="174">
        <f>IF(N903="základní",J903,0)</f>
        <v>0</v>
      </c>
      <c r="BF903" s="174">
        <f>IF(N903="snížená",J903,0)</f>
        <v>0</v>
      </c>
      <c r="BG903" s="174">
        <f>IF(N903="zákl. přenesená",J903,0)</f>
        <v>0</v>
      </c>
      <c r="BH903" s="174">
        <f>IF(N903="sníž. přenesená",J903,0)</f>
        <v>0</v>
      </c>
      <c r="BI903" s="174">
        <f>IF(N903="nulová",J903,0)</f>
        <v>0</v>
      </c>
      <c r="BJ903" s="18" t="s">
        <v>86</v>
      </c>
      <c r="BK903" s="174">
        <f>ROUND(I903*H903,2)</f>
        <v>0</v>
      </c>
      <c r="BL903" s="18" t="s">
        <v>159</v>
      </c>
      <c r="BM903" s="173" t="s">
        <v>1462</v>
      </c>
    </row>
    <row r="904" spans="1:65" s="13" customFormat="1" ht="10.199999999999999">
      <c r="B904" s="175"/>
      <c r="D904" s="176" t="s">
        <v>161</v>
      </c>
      <c r="E904" s="177" t="s">
        <v>1</v>
      </c>
      <c r="F904" s="178" t="s">
        <v>1463</v>
      </c>
      <c r="H904" s="177" t="s">
        <v>1</v>
      </c>
      <c r="I904" s="179"/>
      <c r="L904" s="175"/>
      <c r="M904" s="180"/>
      <c r="N904" s="181"/>
      <c r="O904" s="181"/>
      <c r="P904" s="181"/>
      <c r="Q904" s="181"/>
      <c r="R904" s="181"/>
      <c r="S904" s="181"/>
      <c r="T904" s="182"/>
      <c r="AT904" s="177" t="s">
        <v>161</v>
      </c>
      <c r="AU904" s="177" t="s">
        <v>88</v>
      </c>
      <c r="AV904" s="13" t="s">
        <v>86</v>
      </c>
      <c r="AW904" s="13" t="s">
        <v>34</v>
      </c>
      <c r="AX904" s="13" t="s">
        <v>78</v>
      </c>
      <c r="AY904" s="177" t="s">
        <v>153</v>
      </c>
    </row>
    <row r="905" spans="1:65" s="14" customFormat="1" ht="10.199999999999999">
      <c r="B905" s="183"/>
      <c r="D905" s="176" t="s">
        <v>161</v>
      </c>
      <c r="E905" s="184" t="s">
        <v>1</v>
      </c>
      <c r="F905" s="185" t="s">
        <v>1464</v>
      </c>
      <c r="H905" s="186">
        <v>386.47</v>
      </c>
      <c r="I905" s="187"/>
      <c r="L905" s="183"/>
      <c r="M905" s="188"/>
      <c r="N905" s="189"/>
      <c r="O905" s="189"/>
      <c r="P905" s="189"/>
      <c r="Q905" s="189"/>
      <c r="R905" s="189"/>
      <c r="S905" s="189"/>
      <c r="T905" s="190"/>
      <c r="AT905" s="184" t="s">
        <v>161</v>
      </c>
      <c r="AU905" s="184" t="s">
        <v>88</v>
      </c>
      <c r="AV905" s="14" t="s">
        <v>88</v>
      </c>
      <c r="AW905" s="14" t="s">
        <v>34</v>
      </c>
      <c r="AX905" s="14" t="s">
        <v>78</v>
      </c>
      <c r="AY905" s="184" t="s">
        <v>153</v>
      </c>
    </row>
    <row r="906" spans="1:65" s="15" customFormat="1" ht="10.199999999999999">
      <c r="B906" s="191"/>
      <c r="D906" s="176" t="s">
        <v>161</v>
      </c>
      <c r="E906" s="192" t="s">
        <v>1</v>
      </c>
      <c r="F906" s="193" t="s">
        <v>165</v>
      </c>
      <c r="H906" s="194">
        <v>386.47</v>
      </c>
      <c r="I906" s="195"/>
      <c r="L906" s="191"/>
      <c r="M906" s="196"/>
      <c r="N906" s="197"/>
      <c r="O906" s="197"/>
      <c r="P906" s="197"/>
      <c r="Q906" s="197"/>
      <c r="R906" s="197"/>
      <c r="S906" s="197"/>
      <c r="T906" s="198"/>
      <c r="AT906" s="192" t="s">
        <v>161</v>
      </c>
      <c r="AU906" s="192" t="s">
        <v>88</v>
      </c>
      <c r="AV906" s="15" t="s">
        <v>159</v>
      </c>
      <c r="AW906" s="15" t="s">
        <v>34</v>
      </c>
      <c r="AX906" s="15" t="s">
        <v>86</v>
      </c>
      <c r="AY906" s="192" t="s">
        <v>153</v>
      </c>
    </row>
    <row r="907" spans="1:65" s="12" customFormat="1" ht="22.8" customHeight="1">
      <c r="B907" s="148"/>
      <c r="D907" s="149" t="s">
        <v>77</v>
      </c>
      <c r="E907" s="159" t="s">
        <v>456</v>
      </c>
      <c r="F907" s="159" t="s">
        <v>457</v>
      </c>
      <c r="I907" s="151"/>
      <c r="J907" s="160">
        <f>BK907</f>
        <v>0</v>
      </c>
      <c r="L907" s="148"/>
      <c r="M907" s="153"/>
      <c r="N907" s="154"/>
      <c r="O907" s="154"/>
      <c r="P907" s="155">
        <f>P908</f>
        <v>0</v>
      </c>
      <c r="Q907" s="154"/>
      <c r="R907" s="155">
        <f>R908</f>
        <v>0</v>
      </c>
      <c r="S907" s="154"/>
      <c r="T907" s="156">
        <f>T908</f>
        <v>0</v>
      </c>
      <c r="AR907" s="149" t="s">
        <v>86</v>
      </c>
      <c r="AT907" s="157" t="s">
        <v>77</v>
      </c>
      <c r="AU907" s="157" t="s">
        <v>86</v>
      </c>
      <c r="AY907" s="149" t="s">
        <v>153</v>
      </c>
      <c r="BK907" s="158">
        <f>BK908</f>
        <v>0</v>
      </c>
    </row>
    <row r="908" spans="1:65" s="2" customFormat="1" ht="48" customHeight="1">
      <c r="A908" s="33"/>
      <c r="B908" s="161"/>
      <c r="C908" s="162" t="s">
        <v>834</v>
      </c>
      <c r="D908" s="162" t="s">
        <v>155</v>
      </c>
      <c r="E908" s="163" t="s">
        <v>459</v>
      </c>
      <c r="F908" s="164" t="s">
        <v>460</v>
      </c>
      <c r="G908" s="165" t="s">
        <v>189</v>
      </c>
      <c r="H908" s="166">
        <v>524.6</v>
      </c>
      <c r="I908" s="167"/>
      <c r="J908" s="168">
        <f>ROUND(I908*H908,2)</f>
        <v>0</v>
      </c>
      <c r="K908" s="164" t="s">
        <v>254</v>
      </c>
      <c r="L908" s="34"/>
      <c r="M908" s="169" t="s">
        <v>1</v>
      </c>
      <c r="N908" s="170" t="s">
        <v>43</v>
      </c>
      <c r="O908" s="59"/>
      <c r="P908" s="171">
        <f>O908*H908</f>
        <v>0</v>
      </c>
      <c r="Q908" s="171">
        <v>0</v>
      </c>
      <c r="R908" s="171">
        <f>Q908*H908</f>
        <v>0</v>
      </c>
      <c r="S908" s="171">
        <v>0</v>
      </c>
      <c r="T908" s="172">
        <f>S908*H908</f>
        <v>0</v>
      </c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R908" s="173" t="s">
        <v>159</v>
      </c>
      <c r="AT908" s="173" t="s">
        <v>155</v>
      </c>
      <c r="AU908" s="173" t="s">
        <v>88</v>
      </c>
      <c r="AY908" s="18" t="s">
        <v>153</v>
      </c>
      <c r="BE908" s="174">
        <f>IF(N908="základní",J908,0)</f>
        <v>0</v>
      </c>
      <c r="BF908" s="174">
        <f>IF(N908="snížená",J908,0)</f>
        <v>0</v>
      </c>
      <c r="BG908" s="174">
        <f>IF(N908="zákl. přenesená",J908,0)</f>
        <v>0</v>
      </c>
      <c r="BH908" s="174">
        <f>IF(N908="sníž. přenesená",J908,0)</f>
        <v>0</v>
      </c>
      <c r="BI908" s="174">
        <f>IF(N908="nulová",J908,0)</f>
        <v>0</v>
      </c>
      <c r="BJ908" s="18" t="s">
        <v>86</v>
      </c>
      <c r="BK908" s="174">
        <f>ROUND(I908*H908,2)</f>
        <v>0</v>
      </c>
      <c r="BL908" s="18" t="s">
        <v>159</v>
      </c>
      <c r="BM908" s="173" t="s">
        <v>1465</v>
      </c>
    </row>
    <row r="909" spans="1:65" s="12" customFormat="1" ht="25.95" customHeight="1">
      <c r="B909" s="148"/>
      <c r="D909" s="149" t="s">
        <v>77</v>
      </c>
      <c r="E909" s="150" t="s">
        <v>269</v>
      </c>
      <c r="F909" s="150" t="s">
        <v>270</v>
      </c>
      <c r="I909" s="151"/>
      <c r="J909" s="152">
        <f>BK909</f>
        <v>0</v>
      </c>
      <c r="L909" s="148"/>
      <c r="M909" s="153"/>
      <c r="N909" s="154"/>
      <c r="O909" s="154"/>
      <c r="P909" s="155">
        <f>P910+P946+P1024+P1087+P1220+P1226+P1269+P1296+P1321+P1388+P1432+P1458+P1479+P1511</f>
        <v>0</v>
      </c>
      <c r="Q909" s="154"/>
      <c r="R909" s="155">
        <f>R910+R946+R1024+R1087+R1220+R1226+R1269+R1296+R1321+R1388+R1432+R1458+R1479+R1511</f>
        <v>55.029254619999996</v>
      </c>
      <c r="S909" s="154"/>
      <c r="T909" s="156">
        <f>T910+T946+T1024+T1087+T1220+T1226+T1269+T1296+T1321+T1388+T1432+T1458+T1479+T1511</f>
        <v>31.188746650000002</v>
      </c>
      <c r="AR909" s="149" t="s">
        <v>88</v>
      </c>
      <c r="AT909" s="157" t="s">
        <v>77</v>
      </c>
      <c r="AU909" s="157" t="s">
        <v>78</v>
      </c>
      <c r="AY909" s="149" t="s">
        <v>153</v>
      </c>
      <c r="BK909" s="158">
        <f>BK910+BK946+BK1024+BK1087+BK1220+BK1226+BK1269+BK1296+BK1321+BK1388+BK1432+BK1458+BK1479+BK1511</f>
        <v>0</v>
      </c>
    </row>
    <row r="910" spans="1:65" s="12" customFormat="1" ht="22.8" customHeight="1">
      <c r="B910" s="148"/>
      <c r="D910" s="149" t="s">
        <v>77</v>
      </c>
      <c r="E910" s="159" t="s">
        <v>271</v>
      </c>
      <c r="F910" s="159" t="s">
        <v>272</v>
      </c>
      <c r="I910" s="151"/>
      <c r="J910" s="160">
        <f>BK910</f>
        <v>0</v>
      </c>
      <c r="L910" s="148"/>
      <c r="M910" s="153"/>
      <c r="N910" s="154"/>
      <c r="O910" s="154"/>
      <c r="P910" s="155">
        <f>SUM(P911:P945)</f>
        <v>0</v>
      </c>
      <c r="Q910" s="154"/>
      <c r="R910" s="155">
        <f>SUM(R911:R945)</f>
        <v>16.426622199999997</v>
      </c>
      <c r="S910" s="154"/>
      <c r="T910" s="156">
        <f>SUM(T911:T945)</f>
        <v>0.67836800000000008</v>
      </c>
      <c r="AR910" s="149" t="s">
        <v>88</v>
      </c>
      <c r="AT910" s="157" t="s">
        <v>77</v>
      </c>
      <c r="AU910" s="157" t="s">
        <v>86</v>
      </c>
      <c r="AY910" s="149" t="s">
        <v>153</v>
      </c>
      <c r="BK910" s="158">
        <f>SUM(BK911:BK945)</f>
        <v>0</v>
      </c>
    </row>
    <row r="911" spans="1:65" s="2" customFormat="1" ht="24" customHeight="1">
      <c r="A911" s="33"/>
      <c r="B911" s="161"/>
      <c r="C911" s="162" t="s">
        <v>837</v>
      </c>
      <c r="D911" s="162" t="s">
        <v>155</v>
      </c>
      <c r="E911" s="163" t="s">
        <v>274</v>
      </c>
      <c r="F911" s="164" t="s">
        <v>714</v>
      </c>
      <c r="G911" s="165" t="s">
        <v>235</v>
      </c>
      <c r="H911" s="166">
        <v>169.59200000000001</v>
      </c>
      <c r="I911" s="167"/>
      <c r="J911" s="168">
        <f>ROUND(I911*H911,2)</f>
        <v>0</v>
      </c>
      <c r="K911" s="164" t="s">
        <v>254</v>
      </c>
      <c r="L911" s="34"/>
      <c r="M911" s="169" t="s">
        <v>1</v>
      </c>
      <c r="N911" s="170" t="s">
        <v>43</v>
      </c>
      <c r="O911" s="59"/>
      <c r="P911" s="171">
        <f>O911*H911</f>
        <v>0</v>
      </c>
      <c r="Q911" s="171">
        <v>0</v>
      </c>
      <c r="R911" s="171">
        <f>Q911*H911</f>
        <v>0</v>
      </c>
      <c r="S911" s="171">
        <v>4.0000000000000001E-3</v>
      </c>
      <c r="T911" s="172">
        <f>S911*H911</f>
        <v>0.67836800000000008</v>
      </c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R911" s="173" t="s">
        <v>239</v>
      </c>
      <c r="AT911" s="173" t="s">
        <v>155</v>
      </c>
      <c r="AU911" s="173" t="s">
        <v>88</v>
      </c>
      <c r="AY911" s="18" t="s">
        <v>153</v>
      </c>
      <c r="BE911" s="174">
        <f>IF(N911="základní",J911,0)</f>
        <v>0</v>
      </c>
      <c r="BF911" s="174">
        <f>IF(N911="snížená",J911,0)</f>
        <v>0</v>
      </c>
      <c r="BG911" s="174">
        <f>IF(N911="zákl. přenesená",J911,0)</f>
        <v>0</v>
      </c>
      <c r="BH911" s="174">
        <f>IF(N911="sníž. přenesená",J911,0)</f>
        <v>0</v>
      </c>
      <c r="BI911" s="174">
        <f>IF(N911="nulová",J911,0)</f>
        <v>0</v>
      </c>
      <c r="BJ911" s="18" t="s">
        <v>86</v>
      </c>
      <c r="BK911" s="174">
        <f>ROUND(I911*H911,2)</f>
        <v>0</v>
      </c>
      <c r="BL911" s="18" t="s">
        <v>239</v>
      </c>
      <c r="BM911" s="173" t="s">
        <v>1466</v>
      </c>
    </row>
    <row r="912" spans="1:65" s="13" customFormat="1" ht="10.199999999999999">
      <c r="B912" s="175"/>
      <c r="D912" s="176" t="s">
        <v>161</v>
      </c>
      <c r="E912" s="177" t="s">
        <v>1</v>
      </c>
      <c r="F912" s="178" t="s">
        <v>1292</v>
      </c>
      <c r="H912" s="177" t="s">
        <v>1</v>
      </c>
      <c r="I912" s="179"/>
      <c r="L912" s="175"/>
      <c r="M912" s="180"/>
      <c r="N912" s="181"/>
      <c r="O912" s="181"/>
      <c r="P912" s="181"/>
      <c r="Q912" s="181"/>
      <c r="R912" s="181"/>
      <c r="S912" s="181"/>
      <c r="T912" s="182"/>
      <c r="AT912" s="177" t="s">
        <v>161</v>
      </c>
      <c r="AU912" s="177" t="s">
        <v>88</v>
      </c>
      <c r="AV912" s="13" t="s">
        <v>86</v>
      </c>
      <c r="AW912" s="13" t="s">
        <v>34</v>
      </c>
      <c r="AX912" s="13" t="s">
        <v>78</v>
      </c>
      <c r="AY912" s="177" t="s">
        <v>153</v>
      </c>
    </row>
    <row r="913" spans="1:65" s="14" customFormat="1" ht="10.199999999999999">
      <c r="B913" s="183"/>
      <c r="D913" s="176" t="s">
        <v>161</v>
      </c>
      <c r="E913" s="184" t="s">
        <v>1</v>
      </c>
      <c r="F913" s="185" t="s">
        <v>1344</v>
      </c>
      <c r="H913" s="186">
        <v>32.692</v>
      </c>
      <c r="I913" s="187"/>
      <c r="L913" s="183"/>
      <c r="M913" s="188"/>
      <c r="N913" s="189"/>
      <c r="O913" s="189"/>
      <c r="P913" s="189"/>
      <c r="Q913" s="189"/>
      <c r="R913" s="189"/>
      <c r="S913" s="189"/>
      <c r="T913" s="190"/>
      <c r="AT913" s="184" t="s">
        <v>161</v>
      </c>
      <c r="AU913" s="184" t="s">
        <v>88</v>
      </c>
      <c r="AV913" s="14" t="s">
        <v>88</v>
      </c>
      <c r="AW913" s="14" t="s">
        <v>34</v>
      </c>
      <c r="AX913" s="14" t="s">
        <v>78</v>
      </c>
      <c r="AY913" s="184" t="s">
        <v>153</v>
      </c>
    </row>
    <row r="914" spans="1:65" s="16" customFormat="1" ht="10.199999999999999">
      <c r="B914" s="202"/>
      <c r="D914" s="176" t="s">
        <v>161</v>
      </c>
      <c r="E914" s="203" t="s">
        <v>1</v>
      </c>
      <c r="F914" s="204" t="s">
        <v>321</v>
      </c>
      <c r="H914" s="205">
        <v>32.692</v>
      </c>
      <c r="I914" s="206"/>
      <c r="L914" s="202"/>
      <c r="M914" s="207"/>
      <c r="N914" s="208"/>
      <c r="O914" s="208"/>
      <c r="P914" s="208"/>
      <c r="Q914" s="208"/>
      <c r="R914" s="208"/>
      <c r="S914" s="208"/>
      <c r="T914" s="209"/>
      <c r="AT914" s="203" t="s">
        <v>161</v>
      </c>
      <c r="AU914" s="203" t="s">
        <v>88</v>
      </c>
      <c r="AV914" s="16" t="s">
        <v>169</v>
      </c>
      <c r="AW914" s="16" t="s">
        <v>34</v>
      </c>
      <c r="AX914" s="16" t="s">
        <v>78</v>
      </c>
      <c r="AY914" s="203" t="s">
        <v>153</v>
      </c>
    </row>
    <row r="915" spans="1:65" s="13" customFormat="1" ht="10.199999999999999">
      <c r="B915" s="175"/>
      <c r="D915" s="176" t="s">
        <v>161</v>
      </c>
      <c r="E915" s="177" t="s">
        <v>1</v>
      </c>
      <c r="F915" s="178" t="s">
        <v>1340</v>
      </c>
      <c r="H915" s="177" t="s">
        <v>1</v>
      </c>
      <c r="I915" s="179"/>
      <c r="L915" s="175"/>
      <c r="M915" s="180"/>
      <c r="N915" s="181"/>
      <c r="O915" s="181"/>
      <c r="P915" s="181"/>
      <c r="Q915" s="181"/>
      <c r="R915" s="181"/>
      <c r="S915" s="181"/>
      <c r="T915" s="182"/>
      <c r="AT915" s="177" t="s">
        <v>161</v>
      </c>
      <c r="AU915" s="177" t="s">
        <v>88</v>
      </c>
      <c r="AV915" s="13" t="s">
        <v>86</v>
      </c>
      <c r="AW915" s="13" t="s">
        <v>34</v>
      </c>
      <c r="AX915" s="13" t="s">
        <v>78</v>
      </c>
      <c r="AY915" s="177" t="s">
        <v>153</v>
      </c>
    </row>
    <row r="916" spans="1:65" s="14" customFormat="1" ht="10.199999999999999">
      <c r="B916" s="183"/>
      <c r="D916" s="176" t="s">
        <v>161</v>
      </c>
      <c r="E916" s="184" t="s">
        <v>1</v>
      </c>
      <c r="F916" s="185" t="s">
        <v>1345</v>
      </c>
      <c r="H916" s="186">
        <v>116.7</v>
      </c>
      <c r="I916" s="187"/>
      <c r="L916" s="183"/>
      <c r="M916" s="188"/>
      <c r="N916" s="189"/>
      <c r="O916" s="189"/>
      <c r="P916" s="189"/>
      <c r="Q916" s="189"/>
      <c r="R916" s="189"/>
      <c r="S916" s="189"/>
      <c r="T916" s="190"/>
      <c r="AT916" s="184" t="s">
        <v>161</v>
      </c>
      <c r="AU916" s="184" t="s">
        <v>88</v>
      </c>
      <c r="AV916" s="14" t="s">
        <v>88</v>
      </c>
      <c r="AW916" s="14" t="s">
        <v>34</v>
      </c>
      <c r="AX916" s="14" t="s">
        <v>78</v>
      </c>
      <c r="AY916" s="184" t="s">
        <v>153</v>
      </c>
    </row>
    <row r="917" spans="1:65" s="14" customFormat="1" ht="10.199999999999999">
      <c r="B917" s="183"/>
      <c r="D917" s="176" t="s">
        <v>161</v>
      </c>
      <c r="E917" s="184" t="s">
        <v>1</v>
      </c>
      <c r="F917" s="185" t="s">
        <v>1346</v>
      </c>
      <c r="H917" s="186">
        <v>20.2</v>
      </c>
      <c r="I917" s="187"/>
      <c r="L917" s="183"/>
      <c r="M917" s="188"/>
      <c r="N917" s="189"/>
      <c r="O917" s="189"/>
      <c r="P917" s="189"/>
      <c r="Q917" s="189"/>
      <c r="R917" s="189"/>
      <c r="S917" s="189"/>
      <c r="T917" s="190"/>
      <c r="AT917" s="184" t="s">
        <v>161</v>
      </c>
      <c r="AU917" s="184" t="s">
        <v>88</v>
      </c>
      <c r="AV917" s="14" t="s">
        <v>88</v>
      </c>
      <c r="AW917" s="14" t="s">
        <v>34</v>
      </c>
      <c r="AX917" s="14" t="s">
        <v>78</v>
      </c>
      <c r="AY917" s="184" t="s">
        <v>153</v>
      </c>
    </row>
    <row r="918" spans="1:65" s="16" customFormat="1" ht="10.199999999999999">
      <c r="B918" s="202"/>
      <c r="D918" s="176" t="s">
        <v>161</v>
      </c>
      <c r="E918" s="203" t="s">
        <v>1</v>
      </c>
      <c r="F918" s="204" t="s">
        <v>321</v>
      </c>
      <c r="H918" s="205">
        <v>136.9</v>
      </c>
      <c r="I918" s="206"/>
      <c r="L918" s="202"/>
      <c r="M918" s="207"/>
      <c r="N918" s="208"/>
      <c r="O918" s="208"/>
      <c r="P918" s="208"/>
      <c r="Q918" s="208"/>
      <c r="R918" s="208"/>
      <c r="S918" s="208"/>
      <c r="T918" s="209"/>
      <c r="AT918" s="203" t="s">
        <v>161</v>
      </c>
      <c r="AU918" s="203" t="s">
        <v>88</v>
      </c>
      <c r="AV918" s="16" t="s">
        <v>169</v>
      </c>
      <c r="AW918" s="16" t="s">
        <v>34</v>
      </c>
      <c r="AX918" s="16" t="s">
        <v>78</v>
      </c>
      <c r="AY918" s="203" t="s">
        <v>153</v>
      </c>
    </row>
    <row r="919" spans="1:65" s="15" customFormat="1" ht="10.199999999999999">
      <c r="B919" s="191"/>
      <c r="D919" s="176" t="s">
        <v>161</v>
      </c>
      <c r="E919" s="192" t="s">
        <v>1</v>
      </c>
      <c r="F919" s="193" t="s">
        <v>165</v>
      </c>
      <c r="H919" s="194">
        <v>169.59200000000001</v>
      </c>
      <c r="I919" s="195"/>
      <c r="L919" s="191"/>
      <c r="M919" s="196"/>
      <c r="N919" s="197"/>
      <c r="O919" s="197"/>
      <c r="P919" s="197"/>
      <c r="Q919" s="197"/>
      <c r="R919" s="197"/>
      <c r="S919" s="197"/>
      <c r="T919" s="198"/>
      <c r="AT919" s="192" t="s">
        <v>161</v>
      </c>
      <c r="AU919" s="192" t="s">
        <v>88</v>
      </c>
      <c r="AV919" s="15" t="s">
        <v>159</v>
      </c>
      <c r="AW919" s="15" t="s">
        <v>34</v>
      </c>
      <c r="AX919" s="15" t="s">
        <v>86</v>
      </c>
      <c r="AY919" s="192" t="s">
        <v>153</v>
      </c>
    </row>
    <row r="920" spans="1:65" s="2" customFormat="1" ht="60" customHeight="1">
      <c r="A920" s="33"/>
      <c r="B920" s="161"/>
      <c r="C920" s="162" t="s">
        <v>841</v>
      </c>
      <c r="D920" s="162" t="s">
        <v>155</v>
      </c>
      <c r="E920" s="163" t="s">
        <v>1467</v>
      </c>
      <c r="F920" s="164" t="s">
        <v>1468</v>
      </c>
      <c r="G920" s="165" t="s">
        <v>235</v>
      </c>
      <c r="H920" s="166">
        <v>136.66</v>
      </c>
      <c r="I920" s="167"/>
      <c r="J920" s="168">
        <f>ROUND(I920*H920,2)</f>
        <v>0</v>
      </c>
      <c r="K920" s="164" t="s">
        <v>254</v>
      </c>
      <c r="L920" s="34"/>
      <c r="M920" s="169" t="s">
        <v>1</v>
      </c>
      <c r="N920" s="170" t="s">
        <v>43</v>
      </c>
      <c r="O920" s="59"/>
      <c r="P920" s="171">
        <f>O920*H920</f>
        <v>0</v>
      </c>
      <c r="Q920" s="171">
        <v>0.12007</v>
      </c>
      <c r="R920" s="171">
        <f>Q920*H920</f>
        <v>16.408766199999999</v>
      </c>
      <c r="S920" s="171">
        <v>0</v>
      </c>
      <c r="T920" s="172">
        <f>S920*H920</f>
        <v>0</v>
      </c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R920" s="173" t="s">
        <v>239</v>
      </c>
      <c r="AT920" s="173" t="s">
        <v>155</v>
      </c>
      <c r="AU920" s="173" t="s">
        <v>88</v>
      </c>
      <c r="AY920" s="18" t="s">
        <v>153</v>
      </c>
      <c r="BE920" s="174">
        <f>IF(N920="základní",J920,0)</f>
        <v>0</v>
      </c>
      <c r="BF920" s="174">
        <f>IF(N920="snížená",J920,0)</f>
        <v>0</v>
      </c>
      <c r="BG920" s="174">
        <f>IF(N920="zákl. přenesená",J920,0)</f>
        <v>0</v>
      </c>
      <c r="BH920" s="174">
        <f>IF(N920="sníž. přenesená",J920,0)</f>
        <v>0</v>
      </c>
      <c r="BI920" s="174">
        <f>IF(N920="nulová",J920,0)</f>
        <v>0</v>
      </c>
      <c r="BJ920" s="18" t="s">
        <v>86</v>
      </c>
      <c r="BK920" s="174">
        <f>ROUND(I920*H920,2)</f>
        <v>0</v>
      </c>
      <c r="BL920" s="18" t="s">
        <v>239</v>
      </c>
      <c r="BM920" s="173" t="s">
        <v>1469</v>
      </c>
    </row>
    <row r="921" spans="1:65" s="13" customFormat="1" ht="10.199999999999999">
      <c r="B921" s="175"/>
      <c r="D921" s="176" t="s">
        <v>161</v>
      </c>
      <c r="E921" s="177" t="s">
        <v>1</v>
      </c>
      <c r="F921" s="178" t="s">
        <v>978</v>
      </c>
      <c r="H921" s="177" t="s">
        <v>1</v>
      </c>
      <c r="I921" s="179"/>
      <c r="L921" s="175"/>
      <c r="M921" s="180"/>
      <c r="N921" s="181"/>
      <c r="O921" s="181"/>
      <c r="P921" s="181"/>
      <c r="Q921" s="181"/>
      <c r="R921" s="181"/>
      <c r="S921" s="181"/>
      <c r="T921" s="182"/>
      <c r="AT921" s="177" t="s">
        <v>161</v>
      </c>
      <c r="AU921" s="177" t="s">
        <v>88</v>
      </c>
      <c r="AV921" s="13" t="s">
        <v>86</v>
      </c>
      <c r="AW921" s="13" t="s">
        <v>34</v>
      </c>
      <c r="AX921" s="13" t="s">
        <v>78</v>
      </c>
      <c r="AY921" s="177" t="s">
        <v>153</v>
      </c>
    </row>
    <row r="922" spans="1:65" s="14" customFormat="1" ht="10.199999999999999">
      <c r="B922" s="183"/>
      <c r="D922" s="176" t="s">
        <v>161</v>
      </c>
      <c r="E922" s="184" t="s">
        <v>1</v>
      </c>
      <c r="F922" s="185" t="s">
        <v>1233</v>
      </c>
      <c r="H922" s="186">
        <v>16.28</v>
      </c>
      <c r="I922" s="187"/>
      <c r="L922" s="183"/>
      <c r="M922" s="188"/>
      <c r="N922" s="189"/>
      <c r="O922" s="189"/>
      <c r="P922" s="189"/>
      <c r="Q922" s="189"/>
      <c r="R922" s="189"/>
      <c r="S922" s="189"/>
      <c r="T922" s="190"/>
      <c r="AT922" s="184" t="s">
        <v>161</v>
      </c>
      <c r="AU922" s="184" t="s">
        <v>88</v>
      </c>
      <c r="AV922" s="14" t="s">
        <v>88</v>
      </c>
      <c r="AW922" s="14" t="s">
        <v>34</v>
      </c>
      <c r="AX922" s="14" t="s">
        <v>78</v>
      </c>
      <c r="AY922" s="184" t="s">
        <v>153</v>
      </c>
    </row>
    <row r="923" spans="1:65" s="14" customFormat="1" ht="10.199999999999999">
      <c r="B923" s="183"/>
      <c r="D923" s="176" t="s">
        <v>161</v>
      </c>
      <c r="E923" s="184" t="s">
        <v>1</v>
      </c>
      <c r="F923" s="185" t="s">
        <v>243</v>
      </c>
      <c r="H923" s="186">
        <v>4.41</v>
      </c>
      <c r="I923" s="187"/>
      <c r="L923" s="183"/>
      <c r="M923" s="188"/>
      <c r="N923" s="189"/>
      <c r="O923" s="189"/>
      <c r="P923" s="189"/>
      <c r="Q923" s="189"/>
      <c r="R923" s="189"/>
      <c r="S923" s="189"/>
      <c r="T923" s="190"/>
      <c r="AT923" s="184" t="s">
        <v>161</v>
      </c>
      <c r="AU923" s="184" t="s">
        <v>88</v>
      </c>
      <c r="AV923" s="14" t="s">
        <v>88</v>
      </c>
      <c r="AW923" s="14" t="s">
        <v>34</v>
      </c>
      <c r="AX923" s="14" t="s">
        <v>78</v>
      </c>
      <c r="AY923" s="184" t="s">
        <v>153</v>
      </c>
    </row>
    <row r="924" spans="1:65" s="14" customFormat="1" ht="10.199999999999999">
      <c r="B924" s="183"/>
      <c r="D924" s="176" t="s">
        <v>161</v>
      </c>
      <c r="E924" s="184" t="s">
        <v>1</v>
      </c>
      <c r="F924" s="185" t="s">
        <v>1234</v>
      </c>
      <c r="H924" s="186">
        <v>18.920000000000002</v>
      </c>
      <c r="I924" s="187"/>
      <c r="L924" s="183"/>
      <c r="M924" s="188"/>
      <c r="N924" s="189"/>
      <c r="O924" s="189"/>
      <c r="P924" s="189"/>
      <c r="Q924" s="189"/>
      <c r="R924" s="189"/>
      <c r="S924" s="189"/>
      <c r="T924" s="190"/>
      <c r="AT924" s="184" t="s">
        <v>161</v>
      </c>
      <c r="AU924" s="184" t="s">
        <v>88</v>
      </c>
      <c r="AV924" s="14" t="s">
        <v>88</v>
      </c>
      <c r="AW924" s="14" t="s">
        <v>34</v>
      </c>
      <c r="AX924" s="14" t="s">
        <v>78</v>
      </c>
      <c r="AY924" s="184" t="s">
        <v>153</v>
      </c>
    </row>
    <row r="925" spans="1:65" s="14" customFormat="1" ht="10.199999999999999">
      <c r="B925" s="183"/>
      <c r="D925" s="176" t="s">
        <v>161</v>
      </c>
      <c r="E925" s="184" t="s">
        <v>1</v>
      </c>
      <c r="F925" s="185" t="s">
        <v>1235</v>
      </c>
      <c r="H925" s="186">
        <v>3.46</v>
      </c>
      <c r="I925" s="187"/>
      <c r="L925" s="183"/>
      <c r="M925" s="188"/>
      <c r="N925" s="189"/>
      <c r="O925" s="189"/>
      <c r="P925" s="189"/>
      <c r="Q925" s="189"/>
      <c r="R925" s="189"/>
      <c r="S925" s="189"/>
      <c r="T925" s="190"/>
      <c r="AT925" s="184" t="s">
        <v>161</v>
      </c>
      <c r="AU925" s="184" t="s">
        <v>88</v>
      </c>
      <c r="AV925" s="14" t="s">
        <v>88</v>
      </c>
      <c r="AW925" s="14" t="s">
        <v>34</v>
      </c>
      <c r="AX925" s="14" t="s">
        <v>78</v>
      </c>
      <c r="AY925" s="184" t="s">
        <v>153</v>
      </c>
    </row>
    <row r="926" spans="1:65" s="14" customFormat="1" ht="10.199999999999999">
      <c r="B926" s="183"/>
      <c r="D926" s="176" t="s">
        <v>161</v>
      </c>
      <c r="E926" s="184" t="s">
        <v>1</v>
      </c>
      <c r="F926" s="185" t="s">
        <v>1236</v>
      </c>
      <c r="H926" s="186">
        <v>14.03</v>
      </c>
      <c r="I926" s="187"/>
      <c r="L926" s="183"/>
      <c r="M926" s="188"/>
      <c r="N926" s="189"/>
      <c r="O926" s="189"/>
      <c r="P926" s="189"/>
      <c r="Q926" s="189"/>
      <c r="R926" s="189"/>
      <c r="S926" s="189"/>
      <c r="T926" s="190"/>
      <c r="AT926" s="184" t="s">
        <v>161</v>
      </c>
      <c r="AU926" s="184" t="s">
        <v>88</v>
      </c>
      <c r="AV926" s="14" t="s">
        <v>88</v>
      </c>
      <c r="AW926" s="14" t="s">
        <v>34</v>
      </c>
      <c r="AX926" s="14" t="s">
        <v>78</v>
      </c>
      <c r="AY926" s="184" t="s">
        <v>153</v>
      </c>
    </row>
    <row r="927" spans="1:65" s="14" customFormat="1" ht="10.199999999999999">
      <c r="B927" s="183"/>
      <c r="D927" s="176" t="s">
        <v>161</v>
      </c>
      <c r="E927" s="184" t="s">
        <v>1</v>
      </c>
      <c r="F927" s="185" t="s">
        <v>1237</v>
      </c>
      <c r="H927" s="186">
        <v>12.51</v>
      </c>
      <c r="I927" s="187"/>
      <c r="L927" s="183"/>
      <c r="M927" s="188"/>
      <c r="N927" s="189"/>
      <c r="O927" s="189"/>
      <c r="P927" s="189"/>
      <c r="Q927" s="189"/>
      <c r="R927" s="189"/>
      <c r="S927" s="189"/>
      <c r="T927" s="190"/>
      <c r="AT927" s="184" t="s">
        <v>161</v>
      </c>
      <c r="AU927" s="184" t="s">
        <v>88</v>
      </c>
      <c r="AV927" s="14" t="s">
        <v>88</v>
      </c>
      <c r="AW927" s="14" t="s">
        <v>34</v>
      </c>
      <c r="AX927" s="14" t="s">
        <v>78</v>
      </c>
      <c r="AY927" s="184" t="s">
        <v>153</v>
      </c>
    </row>
    <row r="928" spans="1:65" s="14" customFormat="1" ht="10.199999999999999">
      <c r="B928" s="183"/>
      <c r="D928" s="176" t="s">
        <v>161</v>
      </c>
      <c r="E928" s="184" t="s">
        <v>1</v>
      </c>
      <c r="F928" s="185" t="s">
        <v>1238</v>
      </c>
      <c r="H928" s="186">
        <v>15.03</v>
      </c>
      <c r="I928" s="187"/>
      <c r="L928" s="183"/>
      <c r="M928" s="188"/>
      <c r="N928" s="189"/>
      <c r="O928" s="189"/>
      <c r="P928" s="189"/>
      <c r="Q928" s="189"/>
      <c r="R928" s="189"/>
      <c r="S928" s="189"/>
      <c r="T928" s="190"/>
      <c r="AT928" s="184" t="s">
        <v>161</v>
      </c>
      <c r="AU928" s="184" t="s">
        <v>88</v>
      </c>
      <c r="AV928" s="14" t="s">
        <v>88</v>
      </c>
      <c r="AW928" s="14" t="s">
        <v>34</v>
      </c>
      <c r="AX928" s="14" t="s">
        <v>78</v>
      </c>
      <c r="AY928" s="184" t="s">
        <v>153</v>
      </c>
    </row>
    <row r="929" spans="1:65" s="14" customFormat="1" ht="10.199999999999999">
      <c r="B929" s="183"/>
      <c r="D929" s="176" t="s">
        <v>161</v>
      </c>
      <c r="E929" s="184" t="s">
        <v>1</v>
      </c>
      <c r="F929" s="185" t="s">
        <v>1239</v>
      </c>
      <c r="H929" s="186">
        <v>15.2</v>
      </c>
      <c r="I929" s="187"/>
      <c r="L929" s="183"/>
      <c r="M929" s="188"/>
      <c r="N929" s="189"/>
      <c r="O929" s="189"/>
      <c r="P929" s="189"/>
      <c r="Q929" s="189"/>
      <c r="R929" s="189"/>
      <c r="S929" s="189"/>
      <c r="T929" s="190"/>
      <c r="AT929" s="184" t="s">
        <v>161</v>
      </c>
      <c r="AU929" s="184" t="s">
        <v>88</v>
      </c>
      <c r="AV929" s="14" t="s">
        <v>88</v>
      </c>
      <c r="AW929" s="14" t="s">
        <v>34</v>
      </c>
      <c r="AX929" s="14" t="s">
        <v>78</v>
      </c>
      <c r="AY929" s="184" t="s">
        <v>153</v>
      </c>
    </row>
    <row r="930" spans="1:65" s="14" customFormat="1" ht="10.199999999999999">
      <c r="B930" s="183"/>
      <c r="D930" s="176" t="s">
        <v>161</v>
      </c>
      <c r="E930" s="184" t="s">
        <v>1</v>
      </c>
      <c r="F930" s="185" t="s">
        <v>1240</v>
      </c>
      <c r="H930" s="186">
        <v>16.670000000000002</v>
      </c>
      <c r="I930" s="187"/>
      <c r="L930" s="183"/>
      <c r="M930" s="188"/>
      <c r="N930" s="189"/>
      <c r="O930" s="189"/>
      <c r="P930" s="189"/>
      <c r="Q930" s="189"/>
      <c r="R930" s="189"/>
      <c r="S930" s="189"/>
      <c r="T930" s="190"/>
      <c r="AT930" s="184" t="s">
        <v>161</v>
      </c>
      <c r="AU930" s="184" t="s">
        <v>88</v>
      </c>
      <c r="AV930" s="14" t="s">
        <v>88</v>
      </c>
      <c r="AW930" s="14" t="s">
        <v>34</v>
      </c>
      <c r="AX930" s="14" t="s">
        <v>78</v>
      </c>
      <c r="AY930" s="184" t="s">
        <v>153</v>
      </c>
    </row>
    <row r="931" spans="1:65" s="14" customFormat="1" ht="10.199999999999999">
      <c r="B931" s="183"/>
      <c r="D931" s="176" t="s">
        <v>161</v>
      </c>
      <c r="E931" s="184" t="s">
        <v>1</v>
      </c>
      <c r="F931" s="185" t="s">
        <v>1241</v>
      </c>
      <c r="H931" s="186">
        <v>4.84</v>
      </c>
      <c r="I931" s="187"/>
      <c r="L931" s="183"/>
      <c r="M931" s="188"/>
      <c r="N931" s="189"/>
      <c r="O931" s="189"/>
      <c r="P931" s="189"/>
      <c r="Q931" s="189"/>
      <c r="R931" s="189"/>
      <c r="S931" s="189"/>
      <c r="T931" s="190"/>
      <c r="AT931" s="184" t="s">
        <v>161</v>
      </c>
      <c r="AU931" s="184" t="s">
        <v>88</v>
      </c>
      <c r="AV931" s="14" t="s">
        <v>88</v>
      </c>
      <c r="AW931" s="14" t="s">
        <v>34</v>
      </c>
      <c r="AX931" s="14" t="s">
        <v>78</v>
      </c>
      <c r="AY931" s="184" t="s">
        <v>153</v>
      </c>
    </row>
    <row r="932" spans="1:65" s="14" customFormat="1" ht="10.199999999999999">
      <c r="B932" s="183"/>
      <c r="D932" s="176" t="s">
        <v>161</v>
      </c>
      <c r="E932" s="184" t="s">
        <v>1</v>
      </c>
      <c r="F932" s="185" t="s">
        <v>1241</v>
      </c>
      <c r="H932" s="186">
        <v>4.84</v>
      </c>
      <c r="I932" s="187"/>
      <c r="L932" s="183"/>
      <c r="M932" s="188"/>
      <c r="N932" s="189"/>
      <c r="O932" s="189"/>
      <c r="P932" s="189"/>
      <c r="Q932" s="189"/>
      <c r="R932" s="189"/>
      <c r="S932" s="189"/>
      <c r="T932" s="190"/>
      <c r="AT932" s="184" t="s">
        <v>161</v>
      </c>
      <c r="AU932" s="184" t="s">
        <v>88</v>
      </c>
      <c r="AV932" s="14" t="s">
        <v>88</v>
      </c>
      <c r="AW932" s="14" t="s">
        <v>34</v>
      </c>
      <c r="AX932" s="14" t="s">
        <v>78</v>
      </c>
      <c r="AY932" s="184" t="s">
        <v>153</v>
      </c>
    </row>
    <row r="933" spans="1:65" s="14" customFormat="1" ht="10.199999999999999">
      <c r="B933" s="183"/>
      <c r="D933" s="176" t="s">
        <v>161</v>
      </c>
      <c r="E933" s="184" t="s">
        <v>1</v>
      </c>
      <c r="F933" s="185" t="s">
        <v>1242</v>
      </c>
      <c r="H933" s="186">
        <v>10.47</v>
      </c>
      <c r="I933" s="187"/>
      <c r="L933" s="183"/>
      <c r="M933" s="188"/>
      <c r="N933" s="189"/>
      <c r="O933" s="189"/>
      <c r="P933" s="189"/>
      <c r="Q933" s="189"/>
      <c r="R933" s="189"/>
      <c r="S933" s="189"/>
      <c r="T933" s="190"/>
      <c r="AT933" s="184" t="s">
        <v>161</v>
      </c>
      <c r="AU933" s="184" t="s">
        <v>88</v>
      </c>
      <c r="AV933" s="14" t="s">
        <v>88</v>
      </c>
      <c r="AW933" s="14" t="s">
        <v>34</v>
      </c>
      <c r="AX933" s="14" t="s">
        <v>78</v>
      </c>
      <c r="AY933" s="184" t="s">
        <v>153</v>
      </c>
    </row>
    <row r="934" spans="1:65" s="15" customFormat="1" ht="10.199999999999999">
      <c r="B934" s="191"/>
      <c r="D934" s="176" t="s">
        <v>161</v>
      </c>
      <c r="E934" s="192" t="s">
        <v>1</v>
      </c>
      <c r="F934" s="193" t="s">
        <v>165</v>
      </c>
      <c r="H934" s="194">
        <v>136.66</v>
      </c>
      <c r="I934" s="195"/>
      <c r="L934" s="191"/>
      <c r="M934" s="196"/>
      <c r="N934" s="197"/>
      <c r="O934" s="197"/>
      <c r="P934" s="197"/>
      <c r="Q934" s="197"/>
      <c r="R934" s="197"/>
      <c r="S934" s="197"/>
      <c r="T934" s="198"/>
      <c r="AT934" s="192" t="s">
        <v>161</v>
      </c>
      <c r="AU934" s="192" t="s">
        <v>88</v>
      </c>
      <c r="AV934" s="15" t="s">
        <v>159</v>
      </c>
      <c r="AW934" s="15" t="s">
        <v>34</v>
      </c>
      <c r="AX934" s="15" t="s">
        <v>86</v>
      </c>
      <c r="AY934" s="192" t="s">
        <v>153</v>
      </c>
    </row>
    <row r="935" spans="1:65" s="2" customFormat="1" ht="24" customHeight="1">
      <c r="A935" s="33"/>
      <c r="B935" s="161"/>
      <c r="C935" s="162" t="s">
        <v>845</v>
      </c>
      <c r="D935" s="162" t="s">
        <v>155</v>
      </c>
      <c r="E935" s="163" t="s">
        <v>1470</v>
      </c>
      <c r="F935" s="164" t="s">
        <v>1471</v>
      </c>
      <c r="G935" s="165" t="s">
        <v>235</v>
      </c>
      <c r="H935" s="166">
        <v>27.9</v>
      </c>
      <c r="I935" s="167"/>
      <c r="J935" s="168">
        <f>ROUND(I935*H935,2)</f>
        <v>0</v>
      </c>
      <c r="K935" s="164" t="s">
        <v>254</v>
      </c>
      <c r="L935" s="34"/>
      <c r="M935" s="169" t="s">
        <v>1</v>
      </c>
      <c r="N935" s="170" t="s">
        <v>43</v>
      </c>
      <c r="O935" s="59"/>
      <c r="P935" s="171">
        <f>O935*H935</f>
        <v>0</v>
      </c>
      <c r="Q935" s="171">
        <v>4.0000000000000003E-5</v>
      </c>
      <c r="R935" s="171">
        <f>Q935*H935</f>
        <v>1.116E-3</v>
      </c>
      <c r="S935" s="171">
        <v>0</v>
      </c>
      <c r="T935" s="172">
        <f>S935*H935</f>
        <v>0</v>
      </c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R935" s="173" t="s">
        <v>239</v>
      </c>
      <c r="AT935" s="173" t="s">
        <v>155</v>
      </c>
      <c r="AU935" s="173" t="s">
        <v>88</v>
      </c>
      <c r="AY935" s="18" t="s">
        <v>153</v>
      </c>
      <c r="BE935" s="174">
        <f>IF(N935="základní",J935,0)</f>
        <v>0</v>
      </c>
      <c r="BF935" s="174">
        <f>IF(N935="snížená",J935,0)</f>
        <v>0</v>
      </c>
      <c r="BG935" s="174">
        <f>IF(N935="zákl. přenesená",J935,0)</f>
        <v>0</v>
      </c>
      <c r="BH935" s="174">
        <f>IF(N935="sníž. přenesená",J935,0)</f>
        <v>0</v>
      </c>
      <c r="BI935" s="174">
        <f>IF(N935="nulová",J935,0)</f>
        <v>0</v>
      </c>
      <c r="BJ935" s="18" t="s">
        <v>86</v>
      </c>
      <c r="BK935" s="174">
        <f>ROUND(I935*H935,2)</f>
        <v>0</v>
      </c>
      <c r="BL935" s="18" t="s">
        <v>239</v>
      </c>
      <c r="BM935" s="173" t="s">
        <v>1472</v>
      </c>
    </row>
    <row r="936" spans="1:65" s="2" customFormat="1" ht="24" customHeight="1">
      <c r="A936" s="33"/>
      <c r="B936" s="161"/>
      <c r="C936" s="211" t="s">
        <v>850</v>
      </c>
      <c r="D936" s="211" t="s">
        <v>707</v>
      </c>
      <c r="E936" s="212" t="s">
        <v>1473</v>
      </c>
      <c r="F936" s="213" t="s">
        <v>1474</v>
      </c>
      <c r="G936" s="214" t="s">
        <v>235</v>
      </c>
      <c r="H936" s="215">
        <v>33.479999999999997</v>
      </c>
      <c r="I936" s="216"/>
      <c r="J936" s="217">
        <f>ROUND(I936*H936,2)</f>
        <v>0</v>
      </c>
      <c r="K936" s="213" t="s">
        <v>254</v>
      </c>
      <c r="L936" s="218"/>
      <c r="M936" s="219" t="s">
        <v>1</v>
      </c>
      <c r="N936" s="220" t="s">
        <v>43</v>
      </c>
      <c r="O936" s="59"/>
      <c r="P936" s="171">
        <f>O936*H936</f>
        <v>0</v>
      </c>
      <c r="Q936" s="171">
        <v>5.0000000000000001E-4</v>
      </c>
      <c r="R936" s="171">
        <f>Q936*H936</f>
        <v>1.6739999999999998E-2</v>
      </c>
      <c r="S936" s="171">
        <v>0</v>
      </c>
      <c r="T936" s="172">
        <f>S936*H936</f>
        <v>0</v>
      </c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R936" s="173" t="s">
        <v>467</v>
      </c>
      <c r="AT936" s="173" t="s">
        <v>707</v>
      </c>
      <c r="AU936" s="173" t="s">
        <v>88</v>
      </c>
      <c r="AY936" s="18" t="s">
        <v>153</v>
      </c>
      <c r="BE936" s="174">
        <f>IF(N936="základní",J936,0)</f>
        <v>0</v>
      </c>
      <c r="BF936" s="174">
        <f>IF(N936="snížená",J936,0)</f>
        <v>0</v>
      </c>
      <c r="BG936" s="174">
        <f>IF(N936="zákl. přenesená",J936,0)</f>
        <v>0</v>
      </c>
      <c r="BH936" s="174">
        <f>IF(N936="sníž. přenesená",J936,0)</f>
        <v>0</v>
      </c>
      <c r="BI936" s="174">
        <f>IF(N936="nulová",J936,0)</f>
        <v>0</v>
      </c>
      <c r="BJ936" s="18" t="s">
        <v>86</v>
      </c>
      <c r="BK936" s="174">
        <f>ROUND(I936*H936,2)</f>
        <v>0</v>
      </c>
      <c r="BL936" s="18" t="s">
        <v>239</v>
      </c>
      <c r="BM936" s="173" t="s">
        <v>1475</v>
      </c>
    </row>
    <row r="937" spans="1:65" s="13" customFormat="1" ht="10.199999999999999">
      <c r="B937" s="175"/>
      <c r="D937" s="176" t="s">
        <v>161</v>
      </c>
      <c r="E937" s="177" t="s">
        <v>1</v>
      </c>
      <c r="F937" s="178" t="s">
        <v>923</v>
      </c>
      <c r="H937" s="177" t="s">
        <v>1</v>
      </c>
      <c r="I937" s="179"/>
      <c r="L937" s="175"/>
      <c r="M937" s="180"/>
      <c r="N937" s="181"/>
      <c r="O937" s="181"/>
      <c r="P937" s="181"/>
      <c r="Q937" s="181"/>
      <c r="R937" s="181"/>
      <c r="S937" s="181"/>
      <c r="T937" s="182"/>
      <c r="AT937" s="177" t="s">
        <v>161</v>
      </c>
      <c r="AU937" s="177" t="s">
        <v>88</v>
      </c>
      <c r="AV937" s="13" t="s">
        <v>86</v>
      </c>
      <c r="AW937" s="13" t="s">
        <v>34</v>
      </c>
      <c r="AX937" s="13" t="s">
        <v>78</v>
      </c>
      <c r="AY937" s="177" t="s">
        <v>153</v>
      </c>
    </row>
    <row r="938" spans="1:65" s="14" customFormat="1" ht="10.199999999999999">
      <c r="B938" s="183"/>
      <c r="D938" s="176" t="s">
        <v>161</v>
      </c>
      <c r="E938" s="184" t="s">
        <v>1</v>
      </c>
      <c r="F938" s="185" t="s">
        <v>1476</v>
      </c>
      <c r="H938" s="186">
        <v>12.565</v>
      </c>
      <c r="I938" s="187"/>
      <c r="L938" s="183"/>
      <c r="M938" s="188"/>
      <c r="N938" s="189"/>
      <c r="O938" s="189"/>
      <c r="P938" s="189"/>
      <c r="Q938" s="189"/>
      <c r="R938" s="189"/>
      <c r="S938" s="189"/>
      <c r="T938" s="190"/>
      <c r="AT938" s="184" t="s">
        <v>161</v>
      </c>
      <c r="AU938" s="184" t="s">
        <v>88</v>
      </c>
      <c r="AV938" s="14" t="s">
        <v>88</v>
      </c>
      <c r="AW938" s="14" t="s">
        <v>34</v>
      </c>
      <c r="AX938" s="14" t="s">
        <v>78</v>
      </c>
      <c r="AY938" s="184" t="s">
        <v>153</v>
      </c>
    </row>
    <row r="939" spans="1:65" s="14" customFormat="1" ht="10.199999999999999">
      <c r="B939" s="183"/>
      <c r="D939" s="176" t="s">
        <v>161</v>
      </c>
      <c r="E939" s="184" t="s">
        <v>1</v>
      </c>
      <c r="F939" s="185" t="s">
        <v>1477</v>
      </c>
      <c r="H939" s="186">
        <v>2</v>
      </c>
      <c r="I939" s="187"/>
      <c r="L939" s="183"/>
      <c r="M939" s="188"/>
      <c r="N939" s="189"/>
      <c r="O939" s="189"/>
      <c r="P939" s="189"/>
      <c r="Q939" s="189"/>
      <c r="R939" s="189"/>
      <c r="S939" s="189"/>
      <c r="T939" s="190"/>
      <c r="AT939" s="184" t="s">
        <v>161</v>
      </c>
      <c r="AU939" s="184" t="s">
        <v>88</v>
      </c>
      <c r="AV939" s="14" t="s">
        <v>88</v>
      </c>
      <c r="AW939" s="14" t="s">
        <v>34</v>
      </c>
      <c r="AX939" s="14" t="s">
        <v>78</v>
      </c>
      <c r="AY939" s="184" t="s">
        <v>153</v>
      </c>
    </row>
    <row r="940" spans="1:65" s="14" customFormat="1" ht="10.199999999999999">
      <c r="B940" s="183"/>
      <c r="D940" s="176" t="s">
        <v>161</v>
      </c>
      <c r="E940" s="184" t="s">
        <v>1</v>
      </c>
      <c r="F940" s="185" t="s">
        <v>1478</v>
      </c>
      <c r="H940" s="186">
        <v>3.4</v>
      </c>
      <c r="I940" s="187"/>
      <c r="L940" s="183"/>
      <c r="M940" s="188"/>
      <c r="N940" s="189"/>
      <c r="O940" s="189"/>
      <c r="P940" s="189"/>
      <c r="Q940" s="189"/>
      <c r="R940" s="189"/>
      <c r="S940" s="189"/>
      <c r="T940" s="190"/>
      <c r="AT940" s="184" t="s">
        <v>161</v>
      </c>
      <c r="AU940" s="184" t="s">
        <v>88</v>
      </c>
      <c r="AV940" s="14" t="s">
        <v>88</v>
      </c>
      <c r="AW940" s="14" t="s">
        <v>34</v>
      </c>
      <c r="AX940" s="14" t="s">
        <v>78</v>
      </c>
      <c r="AY940" s="184" t="s">
        <v>153</v>
      </c>
    </row>
    <row r="941" spans="1:65" s="14" customFormat="1" ht="10.199999999999999">
      <c r="B941" s="183"/>
      <c r="D941" s="176" t="s">
        <v>161</v>
      </c>
      <c r="E941" s="184" t="s">
        <v>1</v>
      </c>
      <c r="F941" s="185" t="s">
        <v>1479</v>
      </c>
      <c r="H941" s="186">
        <v>7.9349999999999996</v>
      </c>
      <c r="I941" s="187"/>
      <c r="L941" s="183"/>
      <c r="M941" s="188"/>
      <c r="N941" s="189"/>
      <c r="O941" s="189"/>
      <c r="P941" s="189"/>
      <c r="Q941" s="189"/>
      <c r="R941" s="189"/>
      <c r="S941" s="189"/>
      <c r="T941" s="190"/>
      <c r="AT941" s="184" t="s">
        <v>161</v>
      </c>
      <c r="AU941" s="184" t="s">
        <v>88</v>
      </c>
      <c r="AV941" s="14" t="s">
        <v>88</v>
      </c>
      <c r="AW941" s="14" t="s">
        <v>34</v>
      </c>
      <c r="AX941" s="14" t="s">
        <v>78</v>
      </c>
      <c r="AY941" s="184" t="s">
        <v>153</v>
      </c>
    </row>
    <row r="942" spans="1:65" s="14" customFormat="1" ht="10.199999999999999">
      <c r="B942" s="183"/>
      <c r="D942" s="176" t="s">
        <v>161</v>
      </c>
      <c r="E942" s="184" t="s">
        <v>1</v>
      </c>
      <c r="F942" s="185" t="s">
        <v>1480</v>
      </c>
      <c r="H942" s="186">
        <v>2</v>
      </c>
      <c r="I942" s="187"/>
      <c r="L942" s="183"/>
      <c r="M942" s="188"/>
      <c r="N942" s="189"/>
      <c r="O942" s="189"/>
      <c r="P942" s="189"/>
      <c r="Q942" s="189"/>
      <c r="R942" s="189"/>
      <c r="S942" s="189"/>
      <c r="T942" s="190"/>
      <c r="AT942" s="184" t="s">
        <v>161</v>
      </c>
      <c r="AU942" s="184" t="s">
        <v>88</v>
      </c>
      <c r="AV942" s="14" t="s">
        <v>88</v>
      </c>
      <c r="AW942" s="14" t="s">
        <v>34</v>
      </c>
      <c r="AX942" s="14" t="s">
        <v>78</v>
      </c>
      <c r="AY942" s="184" t="s">
        <v>153</v>
      </c>
    </row>
    <row r="943" spans="1:65" s="15" customFormat="1" ht="10.199999999999999">
      <c r="B943" s="191"/>
      <c r="D943" s="176" t="s">
        <v>161</v>
      </c>
      <c r="E943" s="192" t="s">
        <v>1</v>
      </c>
      <c r="F943" s="193" t="s">
        <v>165</v>
      </c>
      <c r="H943" s="194">
        <v>27.9</v>
      </c>
      <c r="I943" s="195"/>
      <c r="L943" s="191"/>
      <c r="M943" s="196"/>
      <c r="N943" s="197"/>
      <c r="O943" s="197"/>
      <c r="P943" s="197"/>
      <c r="Q943" s="197"/>
      <c r="R943" s="197"/>
      <c r="S943" s="197"/>
      <c r="T943" s="198"/>
      <c r="AT943" s="192" t="s">
        <v>161</v>
      </c>
      <c r="AU943" s="192" t="s">
        <v>88</v>
      </c>
      <c r="AV943" s="15" t="s">
        <v>159</v>
      </c>
      <c r="AW943" s="15" t="s">
        <v>34</v>
      </c>
      <c r="AX943" s="15" t="s">
        <v>86</v>
      </c>
      <c r="AY943" s="192" t="s">
        <v>153</v>
      </c>
    </row>
    <row r="944" spans="1:65" s="14" customFormat="1" ht="10.199999999999999">
      <c r="B944" s="183"/>
      <c r="D944" s="176" t="s">
        <v>161</v>
      </c>
      <c r="F944" s="185" t="s">
        <v>1481</v>
      </c>
      <c r="H944" s="186">
        <v>33.479999999999997</v>
      </c>
      <c r="I944" s="187"/>
      <c r="L944" s="183"/>
      <c r="M944" s="188"/>
      <c r="N944" s="189"/>
      <c r="O944" s="189"/>
      <c r="P944" s="189"/>
      <c r="Q944" s="189"/>
      <c r="R944" s="189"/>
      <c r="S944" s="189"/>
      <c r="T944" s="190"/>
      <c r="AT944" s="184" t="s">
        <v>161</v>
      </c>
      <c r="AU944" s="184" t="s">
        <v>88</v>
      </c>
      <c r="AV944" s="14" t="s">
        <v>88</v>
      </c>
      <c r="AW944" s="14" t="s">
        <v>3</v>
      </c>
      <c r="AX944" s="14" t="s">
        <v>86</v>
      </c>
      <c r="AY944" s="184" t="s">
        <v>153</v>
      </c>
    </row>
    <row r="945" spans="1:65" s="2" customFormat="1" ht="48" customHeight="1">
      <c r="A945" s="33"/>
      <c r="B945" s="161"/>
      <c r="C945" s="162" t="s">
        <v>854</v>
      </c>
      <c r="D945" s="162" t="s">
        <v>155</v>
      </c>
      <c r="E945" s="163" t="s">
        <v>723</v>
      </c>
      <c r="F945" s="164" t="s">
        <v>724</v>
      </c>
      <c r="G945" s="165" t="s">
        <v>470</v>
      </c>
      <c r="H945" s="210"/>
      <c r="I945" s="167"/>
      <c r="J945" s="168">
        <f>ROUND(I945*H945,2)</f>
        <v>0</v>
      </c>
      <c r="K945" s="164" t="s">
        <v>254</v>
      </c>
      <c r="L945" s="34"/>
      <c r="M945" s="169" t="s">
        <v>1</v>
      </c>
      <c r="N945" s="170" t="s">
        <v>43</v>
      </c>
      <c r="O945" s="59"/>
      <c r="P945" s="171">
        <f>O945*H945</f>
        <v>0</v>
      </c>
      <c r="Q945" s="171">
        <v>0</v>
      </c>
      <c r="R945" s="171">
        <f>Q945*H945</f>
        <v>0</v>
      </c>
      <c r="S945" s="171">
        <v>0</v>
      </c>
      <c r="T945" s="172">
        <f>S945*H945</f>
        <v>0</v>
      </c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R945" s="173" t="s">
        <v>239</v>
      </c>
      <c r="AT945" s="173" t="s">
        <v>155</v>
      </c>
      <c r="AU945" s="173" t="s">
        <v>88</v>
      </c>
      <c r="AY945" s="18" t="s">
        <v>153</v>
      </c>
      <c r="BE945" s="174">
        <f>IF(N945="základní",J945,0)</f>
        <v>0</v>
      </c>
      <c r="BF945" s="174">
        <f>IF(N945="snížená",J945,0)</f>
        <v>0</v>
      </c>
      <c r="BG945" s="174">
        <f>IF(N945="zákl. přenesená",J945,0)</f>
        <v>0</v>
      </c>
      <c r="BH945" s="174">
        <f>IF(N945="sníž. přenesená",J945,0)</f>
        <v>0</v>
      </c>
      <c r="BI945" s="174">
        <f>IF(N945="nulová",J945,0)</f>
        <v>0</v>
      </c>
      <c r="BJ945" s="18" t="s">
        <v>86</v>
      </c>
      <c r="BK945" s="174">
        <f>ROUND(I945*H945,2)</f>
        <v>0</v>
      </c>
      <c r="BL945" s="18" t="s">
        <v>239</v>
      </c>
      <c r="BM945" s="173" t="s">
        <v>1482</v>
      </c>
    </row>
    <row r="946" spans="1:65" s="12" customFormat="1" ht="22.8" customHeight="1">
      <c r="B946" s="148"/>
      <c r="D946" s="149" t="s">
        <v>77</v>
      </c>
      <c r="E946" s="159" t="s">
        <v>726</v>
      </c>
      <c r="F946" s="159" t="s">
        <v>727</v>
      </c>
      <c r="I946" s="151"/>
      <c r="J946" s="160">
        <f>BK946</f>
        <v>0</v>
      </c>
      <c r="L946" s="148"/>
      <c r="M946" s="153"/>
      <c r="N946" s="154"/>
      <c r="O946" s="154"/>
      <c r="P946" s="155">
        <f>SUM(P947:P1023)</f>
        <v>0</v>
      </c>
      <c r="Q946" s="154"/>
      <c r="R946" s="155">
        <f>SUM(R947:R1023)</f>
        <v>0.61174541999999998</v>
      </c>
      <c r="S946" s="154"/>
      <c r="T946" s="156">
        <f>SUM(T947:T1023)</f>
        <v>0.28693025</v>
      </c>
      <c r="AR946" s="149" t="s">
        <v>88</v>
      </c>
      <c r="AT946" s="157" t="s">
        <v>77</v>
      </c>
      <c r="AU946" s="157" t="s">
        <v>86</v>
      </c>
      <c r="AY946" s="149" t="s">
        <v>153</v>
      </c>
      <c r="BK946" s="158">
        <f>SUM(BK947:BK1023)</f>
        <v>0</v>
      </c>
    </row>
    <row r="947" spans="1:65" s="2" customFormat="1" ht="48" customHeight="1">
      <c r="A947" s="33"/>
      <c r="B947" s="161"/>
      <c r="C947" s="162" t="s">
        <v>858</v>
      </c>
      <c r="D947" s="162" t="s">
        <v>155</v>
      </c>
      <c r="E947" s="163" t="s">
        <v>728</v>
      </c>
      <c r="F947" s="164" t="s">
        <v>729</v>
      </c>
      <c r="G947" s="165" t="s">
        <v>235</v>
      </c>
      <c r="H947" s="166">
        <v>27.863</v>
      </c>
      <c r="I947" s="167"/>
      <c r="J947" s="168">
        <f>ROUND(I947*H947,2)</f>
        <v>0</v>
      </c>
      <c r="K947" s="164" t="s">
        <v>254</v>
      </c>
      <c r="L947" s="34"/>
      <c r="M947" s="169" t="s">
        <v>1</v>
      </c>
      <c r="N947" s="170" t="s">
        <v>43</v>
      </c>
      <c r="O947" s="59"/>
      <c r="P947" s="171">
        <f>O947*H947</f>
        <v>0</v>
      </c>
      <c r="Q947" s="171">
        <v>0</v>
      </c>
      <c r="R947" s="171">
        <f>Q947*H947</f>
        <v>0</v>
      </c>
      <c r="S947" s="171">
        <v>1.75E-3</v>
      </c>
      <c r="T947" s="172">
        <f>S947*H947</f>
        <v>4.8760249999999998E-2</v>
      </c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R947" s="173" t="s">
        <v>239</v>
      </c>
      <c r="AT947" s="173" t="s">
        <v>155</v>
      </c>
      <c r="AU947" s="173" t="s">
        <v>88</v>
      </c>
      <c r="AY947" s="18" t="s">
        <v>153</v>
      </c>
      <c r="BE947" s="174">
        <f>IF(N947="základní",J947,0)</f>
        <v>0</v>
      </c>
      <c r="BF947" s="174">
        <f>IF(N947="snížená",J947,0)</f>
        <v>0</v>
      </c>
      <c r="BG947" s="174">
        <f>IF(N947="zákl. přenesená",J947,0)</f>
        <v>0</v>
      </c>
      <c r="BH947" s="174">
        <f>IF(N947="sníž. přenesená",J947,0)</f>
        <v>0</v>
      </c>
      <c r="BI947" s="174">
        <f>IF(N947="nulová",J947,0)</f>
        <v>0</v>
      </c>
      <c r="BJ947" s="18" t="s">
        <v>86</v>
      </c>
      <c r="BK947" s="174">
        <f>ROUND(I947*H947,2)</f>
        <v>0</v>
      </c>
      <c r="BL947" s="18" t="s">
        <v>239</v>
      </c>
      <c r="BM947" s="173" t="s">
        <v>1483</v>
      </c>
    </row>
    <row r="948" spans="1:65" s="13" customFormat="1" ht="10.199999999999999">
      <c r="B948" s="175"/>
      <c r="D948" s="176" t="s">
        <v>161</v>
      </c>
      <c r="E948" s="177" t="s">
        <v>1</v>
      </c>
      <c r="F948" s="178" t="s">
        <v>1392</v>
      </c>
      <c r="H948" s="177" t="s">
        <v>1</v>
      </c>
      <c r="I948" s="179"/>
      <c r="L948" s="175"/>
      <c r="M948" s="180"/>
      <c r="N948" s="181"/>
      <c r="O948" s="181"/>
      <c r="P948" s="181"/>
      <c r="Q948" s="181"/>
      <c r="R948" s="181"/>
      <c r="S948" s="181"/>
      <c r="T948" s="182"/>
      <c r="AT948" s="177" t="s">
        <v>161</v>
      </c>
      <c r="AU948" s="177" t="s">
        <v>88</v>
      </c>
      <c r="AV948" s="13" t="s">
        <v>86</v>
      </c>
      <c r="AW948" s="13" t="s">
        <v>34</v>
      </c>
      <c r="AX948" s="13" t="s">
        <v>78</v>
      </c>
      <c r="AY948" s="177" t="s">
        <v>153</v>
      </c>
    </row>
    <row r="949" spans="1:65" s="14" customFormat="1" ht="10.199999999999999">
      <c r="B949" s="183"/>
      <c r="D949" s="176" t="s">
        <v>161</v>
      </c>
      <c r="E949" s="184" t="s">
        <v>1</v>
      </c>
      <c r="F949" s="185" t="s">
        <v>1484</v>
      </c>
      <c r="H949" s="186">
        <v>27.863</v>
      </c>
      <c r="I949" s="187"/>
      <c r="L949" s="183"/>
      <c r="M949" s="188"/>
      <c r="N949" s="189"/>
      <c r="O949" s="189"/>
      <c r="P949" s="189"/>
      <c r="Q949" s="189"/>
      <c r="R949" s="189"/>
      <c r="S949" s="189"/>
      <c r="T949" s="190"/>
      <c r="AT949" s="184" t="s">
        <v>161</v>
      </c>
      <c r="AU949" s="184" t="s">
        <v>88</v>
      </c>
      <c r="AV949" s="14" t="s">
        <v>88</v>
      </c>
      <c r="AW949" s="14" t="s">
        <v>34</v>
      </c>
      <c r="AX949" s="14" t="s">
        <v>78</v>
      </c>
      <c r="AY949" s="184" t="s">
        <v>153</v>
      </c>
    </row>
    <row r="950" spans="1:65" s="15" customFormat="1" ht="10.199999999999999">
      <c r="B950" s="191"/>
      <c r="D950" s="176" t="s">
        <v>161</v>
      </c>
      <c r="E950" s="192" t="s">
        <v>1</v>
      </c>
      <c r="F950" s="193" t="s">
        <v>165</v>
      </c>
      <c r="H950" s="194">
        <v>27.863</v>
      </c>
      <c r="I950" s="195"/>
      <c r="L950" s="191"/>
      <c r="M950" s="196"/>
      <c r="N950" s="197"/>
      <c r="O950" s="197"/>
      <c r="P950" s="197"/>
      <c r="Q950" s="197"/>
      <c r="R950" s="197"/>
      <c r="S950" s="197"/>
      <c r="T950" s="198"/>
      <c r="AT950" s="192" t="s">
        <v>161</v>
      </c>
      <c r="AU950" s="192" t="s">
        <v>88</v>
      </c>
      <c r="AV950" s="15" t="s">
        <v>159</v>
      </c>
      <c r="AW950" s="15" t="s">
        <v>34</v>
      </c>
      <c r="AX950" s="15" t="s">
        <v>86</v>
      </c>
      <c r="AY950" s="192" t="s">
        <v>153</v>
      </c>
    </row>
    <row r="951" spans="1:65" s="2" customFormat="1" ht="36" customHeight="1">
      <c r="A951" s="33"/>
      <c r="B951" s="161"/>
      <c r="C951" s="162" t="s">
        <v>862</v>
      </c>
      <c r="D951" s="162" t="s">
        <v>155</v>
      </c>
      <c r="E951" s="163" t="s">
        <v>1485</v>
      </c>
      <c r="F951" s="164" t="s">
        <v>1486</v>
      </c>
      <c r="G951" s="165" t="s">
        <v>235</v>
      </c>
      <c r="H951" s="166">
        <v>447.76</v>
      </c>
      <c r="I951" s="167"/>
      <c r="J951" s="168">
        <f>ROUND(I951*H951,2)</f>
        <v>0</v>
      </c>
      <c r="K951" s="164" t="s">
        <v>254</v>
      </c>
      <c r="L951" s="34"/>
      <c r="M951" s="169" t="s">
        <v>1</v>
      </c>
      <c r="N951" s="170" t="s">
        <v>43</v>
      </c>
      <c r="O951" s="59"/>
      <c r="P951" s="171">
        <f>O951*H951</f>
        <v>0</v>
      </c>
      <c r="Q951" s="171">
        <v>0</v>
      </c>
      <c r="R951" s="171">
        <f>Q951*H951</f>
        <v>0</v>
      </c>
      <c r="S951" s="171">
        <v>0</v>
      </c>
      <c r="T951" s="172">
        <f>S951*H951</f>
        <v>0</v>
      </c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R951" s="173" t="s">
        <v>239</v>
      </c>
      <c r="AT951" s="173" t="s">
        <v>155</v>
      </c>
      <c r="AU951" s="173" t="s">
        <v>88</v>
      </c>
      <c r="AY951" s="18" t="s">
        <v>153</v>
      </c>
      <c r="BE951" s="174">
        <f>IF(N951="základní",J951,0)</f>
        <v>0</v>
      </c>
      <c r="BF951" s="174">
        <f>IF(N951="snížená",J951,0)</f>
        <v>0</v>
      </c>
      <c r="BG951" s="174">
        <f>IF(N951="zákl. přenesená",J951,0)</f>
        <v>0</v>
      </c>
      <c r="BH951" s="174">
        <f>IF(N951="sníž. přenesená",J951,0)</f>
        <v>0</v>
      </c>
      <c r="BI951" s="174">
        <f>IF(N951="nulová",J951,0)</f>
        <v>0</v>
      </c>
      <c r="BJ951" s="18" t="s">
        <v>86</v>
      </c>
      <c r="BK951" s="174">
        <f>ROUND(I951*H951,2)</f>
        <v>0</v>
      </c>
      <c r="BL951" s="18" t="s">
        <v>239</v>
      </c>
      <c r="BM951" s="173" t="s">
        <v>1487</v>
      </c>
    </row>
    <row r="952" spans="1:65" s="2" customFormat="1" ht="24" customHeight="1">
      <c r="A952" s="33"/>
      <c r="B952" s="161"/>
      <c r="C952" s="211" t="s">
        <v>866</v>
      </c>
      <c r="D952" s="211" t="s">
        <v>707</v>
      </c>
      <c r="E952" s="212" t="s">
        <v>1488</v>
      </c>
      <c r="F952" s="213" t="s">
        <v>1489</v>
      </c>
      <c r="G952" s="214" t="s">
        <v>235</v>
      </c>
      <c r="H952" s="215">
        <v>139.393</v>
      </c>
      <c r="I952" s="216"/>
      <c r="J952" s="217">
        <f>ROUND(I952*H952,2)</f>
        <v>0</v>
      </c>
      <c r="K952" s="213" t="s">
        <v>254</v>
      </c>
      <c r="L952" s="218"/>
      <c r="M952" s="219" t="s">
        <v>1</v>
      </c>
      <c r="N952" s="220" t="s">
        <v>43</v>
      </c>
      <c r="O952" s="59"/>
      <c r="P952" s="171">
        <f>O952*H952</f>
        <v>0</v>
      </c>
      <c r="Q952" s="171">
        <v>3.0000000000000001E-3</v>
      </c>
      <c r="R952" s="171">
        <f>Q952*H952</f>
        <v>0.41817900000000002</v>
      </c>
      <c r="S952" s="171">
        <v>0</v>
      </c>
      <c r="T952" s="172">
        <f>S952*H952</f>
        <v>0</v>
      </c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R952" s="173" t="s">
        <v>467</v>
      </c>
      <c r="AT952" s="173" t="s">
        <v>707</v>
      </c>
      <c r="AU952" s="173" t="s">
        <v>88</v>
      </c>
      <c r="AY952" s="18" t="s">
        <v>153</v>
      </c>
      <c r="BE952" s="174">
        <f>IF(N952="základní",J952,0)</f>
        <v>0</v>
      </c>
      <c r="BF952" s="174">
        <f>IF(N952="snížená",J952,0)</f>
        <v>0</v>
      </c>
      <c r="BG952" s="174">
        <f>IF(N952="zákl. přenesená",J952,0)</f>
        <v>0</v>
      </c>
      <c r="BH952" s="174">
        <f>IF(N952="sníž. přenesená",J952,0)</f>
        <v>0</v>
      </c>
      <c r="BI952" s="174">
        <f>IF(N952="nulová",J952,0)</f>
        <v>0</v>
      </c>
      <c r="BJ952" s="18" t="s">
        <v>86</v>
      </c>
      <c r="BK952" s="174">
        <f>ROUND(I952*H952,2)</f>
        <v>0</v>
      </c>
      <c r="BL952" s="18" t="s">
        <v>239</v>
      </c>
      <c r="BM952" s="173" t="s">
        <v>1490</v>
      </c>
    </row>
    <row r="953" spans="1:65" s="13" customFormat="1" ht="10.199999999999999">
      <c r="B953" s="175"/>
      <c r="D953" s="176" t="s">
        <v>161</v>
      </c>
      <c r="E953" s="177" t="s">
        <v>1</v>
      </c>
      <c r="F953" s="178" t="s">
        <v>978</v>
      </c>
      <c r="H953" s="177" t="s">
        <v>1</v>
      </c>
      <c r="I953" s="179"/>
      <c r="L953" s="175"/>
      <c r="M953" s="180"/>
      <c r="N953" s="181"/>
      <c r="O953" s="181"/>
      <c r="P953" s="181"/>
      <c r="Q953" s="181"/>
      <c r="R953" s="181"/>
      <c r="S953" s="181"/>
      <c r="T953" s="182"/>
      <c r="AT953" s="177" t="s">
        <v>161</v>
      </c>
      <c r="AU953" s="177" t="s">
        <v>88</v>
      </c>
      <c r="AV953" s="13" t="s">
        <v>86</v>
      </c>
      <c r="AW953" s="13" t="s">
        <v>34</v>
      </c>
      <c r="AX953" s="13" t="s">
        <v>78</v>
      </c>
      <c r="AY953" s="177" t="s">
        <v>153</v>
      </c>
    </row>
    <row r="954" spans="1:65" s="14" customFormat="1" ht="10.199999999999999">
      <c r="B954" s="183"/>
      <c r="D954" s="176" t="s">
        <v>161</v>
      </c>
      <c r="E954" s="184" t="s">
        <v>1</v>
      </c>
      <c r="F954" s="185" t="s">
        <v>1233</v>
      </c>
      <c r="H954" s="186">
        <v>16.28</v>
      </c>
      <c r="I954" s="187"/>
      <c r="L954" s="183"/>
      <c r="M954" s="188"/>
      <c r="N954" s="189"/>
      <c r="O954" s="189"/>
      <c r="P954" s="189"/>
      <c r="Q954" s="189"/>
      <c r="R954" s="189"/>
      <c r="S954" s="189"/>
      <c r="T954" s="190"/>
      <c r="AT954" s="184" t="s">
        <v>161</v>
      </c>
      <c r="AU954" s="184" t="s">
        <v>88</v>
      </c>
      <c r="AV954" s="14" t="s">
        <v>88</v>
      </c>
      <c r="AW954" s="14" t="s">
        <v>34</v>
      </c>
      <c r="AX954" s="14" t="s">
        <v>78</v>
      </c>
      <c r="AY954" s="184" t="s">
        <v>153</v>
      </c>
    </row>
    <row r="955" spans="1:65" s="14" customFormat="1" ht="10.199999999999999">
      <c r="B955" s="183"/>
      <c r="D955" s="176" t="s">
        <v>161</v>
      </c>
      <c r="E955" s="184" t="s">
        <v>1</v>
      </c>
      <c r="F955" s="185" t="s">
        <v>243</v>
      </c>
      <c r="H955" s="186">
        <v>4.41</v>
      </c>
      <c r="I955" s="187"/>
      <c r="L955" s="183"/>
      <c r="M955" s="188"/>
      <c r="N955" s="189"/>
      <c r="O955" s="189"/>
      <c r="P955" s="189"/>
      <c r="Q955" s="189"/>
      <c r="R955" s="189"/>
      <c r="S955" s="189"/>
      <c r="T955" s="190"/>
      <c r="AT955" s="184" t="s">
        <v>161</v>
      </c>
      <c r="AU955" s="184" t="s">
        <v>88</v>
      </c>
      <c r="AV955" s="14" t="s">
        <v>88</v>
      </c>
      <c r="AW955" s="14" t="s">
        <v>34</v>
      </c>
      <c r="AX955" s="14" t="s">
        <v>78</v>
      </c>
      <c r="AY955" s="184" t="s">
        <v>153</v>
      </c>
    </row>
    <row r="956" spans="1:65" s="14" customFormat="1" ht="10.199999999999999">
      <c r="B956" s="183"/>
      <c r="D956" s="176" t="s">
        <v>161</v>
      </c>
      <c r="E956" s="184" t="s">
        <v>1</v>
      </c>
      <c r="F956" s="185" t="s">
        <v>1234</v>
      </c>
      <c r="H956" s="186">
        <v>18.920000000000002</v>
      </c>
      <c r="I956" s="187"/>
      <c r="L956" s="183"/>
      <c r="M956" s="188"/>
      <c r="N956" s="189"/>
      <c r="O956" s="189"/>
      <c r="P956" s="189"/>
      <c r="Q956" s="189"/>
      <c r="R956" s="189"/>
      <c r="S956" s="189"/>
      <c r="T956" s="190"/>
      <c r="AT956" s="184" t="s">
        <v>161</v>
      </c>
      <c r="AU956" s="184" t="s">
        <v>88</v>
      </c>
      <c r="AV956" s="14" t="s">
        <v>88</v>
      </c>
      <c r="AW956" s="14" t="s">
        <v>34</v>
      </c>
      <c r="AX956" s="14" t="s">
        <v>78</v>
      </c>
      <c r="AY956" s="184" t="s">
        <v>153</v>
      </c>
    </row>
    <row r="957" spans="1:65" s="14" customFormat="1" ht="10.199999999999999">
      <c r="B957" s="183"/>
      <c r="D957" s="176" t="s">
        <v>161</v>
      </c>
      <c r="E957" s="184" t="s">
        <v>1</v>
      </c>
      <c r="F957" s="185" t="s">
        <v>1235</v>
      </c>
      <c r="H957" s="186">
        <v>3.46</v>
      </c>
      <c r="I957" s="187"/>
      <c r="L957" s="183"/>
      <c r="M957" s="188"/>
      <c r="N957" s="189"/>
      <c r="O957" s="189"/>
      <c r="P957" s="189"/>
      <c r="Q957" s="189"/>
      <c r="R957" s="189"/>
      <c r="S957" s="189"/>
      <c r="T957" s="190"/>
      <c r="AT957" s="184" t="s">
        <v>161</v>
      </c>
      <c r="AU957" s="184" t="s">
        <v>88</v>
      </c>
      <c r="AV957" s="14" t="s">
        <v>88</v>
      </c>
      <c r="AW957" s="14" t="s">
        <v>34</v>
      </c>
      <c r="AX957" s="14" t="s">
        <v>78</v>
      </c>
      <c r="AY957" s="184" t="s">
        <v>153</v>
      </c>
    </row>
    <row r="958" spans="1:65" s="14" customFormat="1" ht="10.199999999999999">
      <c r="B958" s="183"/>
      <c r="D958" s="176" t="s">
        <v>161</v>
      </c>
      <c r="E958" s="184" t="s">
        <v>1</v>
      </c>
      <c r="F958" s="185" t="s">
        <v>1236</v>
      </c>
      <c r="H958" s="186">
        <v>14.03</v>
      </c>
      <c r="I958" s="187"/>
      <c r="L958" s="183"/>
      <c r="M958" s="188"/>
      <c r="N958" s="189"/>
      <c r="O958" s="189"/>
      <c r="P958" s="189"/>
      <c r="Q958" s="189"/>
      <c r="R958" s="189"/>
      <c r="S958" s="189"/>
      <c r="T958" s="190"/>
      <c r="AT958" s="184" t="s">
        <v>161</v>
      </c>
      <c r="AU958" s="184" t="s">
        <v>88</v>
      </c>
      <c r="AV958" s="14" t="s">
        <v>88</v>
      </c>
      <c r="AW958" s="14" t="s">
        <v>34</v>
      </c>
      <c r="AX958" s="14" t="s">
        <v>78</v>
      </c>
      <c r="AY958" s="184" t="s">
        <v>153</v>
      </c>
    </row>
    <row r="959" spans="1:65" s="14" customFormat="1" ht="10.199999999999999">
      <c r="B959" s="183"/>
      <c r="D959" s="176" t="s">
        <v>161</v>
      </c>
      <c r="E959" s="184" t="s">
        <v>1</v>
      </c>
      <c r="F959" s="185" t="s">
        <v>1237</v>
      </c>
      <c r="H959" s="186">
        <v>12.51</v>
      </c>
      <c r="I959" s="187"/>
      <c r="L959" s="183"/>
      <c r="M959" s="188"/>
      <c r="N959" s="189"/>
      <c r="O959" s="189"/>
      <c r="P959" s="189"/>
      <c r="Q959" s="189"/>
      <c r="R959" s="189"/>
      <c r="S959" s="189"/>
      <c r="T959" s="190"/>
      <c r="AT959" s="184" t="s">
        <v>161</v>
      </c>
      <c r="AU959" s="184" t="s">
        <v>88</v>
      </c>
      <c r="AV959" s="14" t="s">
        <v>88</v>
      </c>
      <c r="AW959" s="14" t="s">
        <v>34</v>
      </c>
      <c r="AX959" s="14" t="s">
        <v>78</v>
      </c>
      <c r="AY959" s="184" t="s">
        <v>153</v>
      </c>
    </row>
    <row r="960" spans="1:65" s="14" customFormat="1" ht="10.199999999999999">
      <c r="B960" s="183"/>
      <c r="D960" s="176" t="s">
        <v>161</v>
      </c>
      <c r="E960" s="184" t="s">
        <v>1</v>
      </c>
      <c r="F960" s="185" t="s">
        <v>1238</v>
      </c>
      <c r="H960" s="186">
        <v>15.03</v>
      </c>
      <c r="I960" s="187"/>
      <c r="L960" s="183"/>
      <c r="M960" s="188"/>
      <c r="N960" s="189"/>
      <c r="O960" s="189"/>
      <c r="P960" s="189"/>
      <c r="Q960" s="189"/>
      <c r="R960" s="189"/>
      <c r="S960" s="189"/>
      <c r="T960" s="190"/>
      <c r="AT960" s="184" t="s">
        <v>161</v>
      </c>
      <c r="AU960" s="184" t="s">
        <v>88</v>
      </c>
      <c r="AV960" s="14" t="s">
        <v>88</v>
      </c>
      <c r="AW960" s="14" t="s">
        <v>34</v>
      </c>
      <c r="AX960" s="14" t="s">
        <v>78</v>
      </c>
      <c r="AY960" s="184" t="s">
        <v>153</v>
      </c>
    </row>
    <row r="961" spans="1:65" s="14" customFormat="1" ht="10.199999999999999">
      <c r="B961" s="183"/>
      <c r="D961" s="176" t="s">
        <v>161</v>
      </c>
      <c r="E961" s="184" t="s">
        <v>1</v>
      </c>
      <c r="F961" s="185" t="s">
        <v>1239</v>
      </c>
      <c r="H961" s="186">
        <v>15.2</v>
      </c>
      <c r="I961" s="187"/>
      <c r="L961" s="183"/>
      <c r="M961" s="188"/>
      <c r="N961" s="189"/>
      <c r="O961" s="189"/>
      <c r="P961" s="189"/>
      <c r="Q961" s="189"/>
      <c r="R961" s="189"/>
      <c r="S961" s="189"/>
      <c r="T961" s="190"/>
      <c r="AT961" s="184" t="s">
        <v>161</v>
      </c>
      <c r="AU961" s="184" t="s">
        <v>88</v>
      </c>
      <c r="AV961" s="14" t="s">
        <v>88</v>
      </c>
      <c r="AW961" s="14" t="s">
        <v>34</v>
      </c>
      <c r="AX961" s="14" t="s">
        <v>78</v>
      </c>
      <c r="AY961" s="184" t="s">
        <v>153</v>
      </c>
    </row>
    <row r="962" spans="1:65" s="14" customFormat="1" ht="10.199999999999999">
      <c r="B962" s="183"/>
      <c r="D962" s="176" t="s">
        <v>161</v>
      </c>
      <c r="E962" s="184" t="s">
        <v>1</v>
      </c>
      <c r="F962" s="185" t="s">
        <v>1240</v>
      </c>
      <c r="H962" s="186">
        <v>16.670000000000002</v>
      </c>
      <c r="I962" s="187"/>
      <c r="L962" s="183"/>
      <c r="M962" s="188"/>
      <c r="N962" s="189"/>
      <c r="O962" s="189"/>
      <c r="P962" s="189"/>
      <c r="Q962" s="189"/>
      <c r="R962" s="189"/>
      <c r="S962" s="189"/>
      <c r="T962" s="190"/>
      <c r="AT962" s="184" t="s">
        <v>161</v>
      </c>
      <c r="AU962" s="184" t="s">
        <v>88</v>
      </c>
      <c r="AV962" s="14" t="s">
        <v>88</v>
      </c>
      <c r="AW962" s="14" t="s">
        <v>34</v>
      </c>
      <c r="AX962" s="14" t="s">
        <v>78</v>
      </c>
      <c r="AY962" s="184" t="s">
        <v>153</v>
      </c>
    </row>
    <row r="963" spans="1:65" s="14" customFormat="1" ht="10.199999999999999">
      <c r="B963" s="183"/>
      <c r="D963" s="176" t="s">
        <v>161</v>
      </c>
      <c r="E963" s="184" t="s">
        <v>1</v>
      </c>
      <c r="F963" s="185" t="s">
        <v>1241</v>
      </c>
      <c r="H963" s="186">
        <v>4.84</v>
      </c>
      <c r="I963" s="187"/>
      <c r="L963" s="183"/>
      <c r="M963" s="188"/>
      <c r="N963" s="189"/>
      <c r="O963" s="189"/>
      <c r="P963" s="189"/>
      <c r="Q963" s="189"/>
      <c r="R963" s="189"/>
      <c r="S963" s="189"/>
      <c r="T963" s="190"/>
      <c r="AT963" s="184" t="s">
        <v>161</v>
      </c>
      <c r="AU963" s="184" t="s">
        <v>88</v>
      </c>
      <c r="AV963" s="14" t="s">
        <v>88</v>
      </c>
      <c r="AW963" s="14" t="s">
        <v>34</v>
      </c>
      <c r="AX963" s="14" t="s">
        <v>78</v>
      </c>
      <c r="AY963" s="184" t="s">
        <v>153</v>
      </c>
    </row>
    <row r="964" spans="1:65" s="14" customFormat="1" ht="10.199999999999999">
      <c r="B964" s="183"/>
      <c r="D964" s="176" t="s">
        <v>161</v>
      </c>
      <c r="E964" s="184" t="s">
        <v>1</v>
      </c>
      <c r="F964" s="185" t="s">
        <v>1241</v>
      </c>
      <c r="H964" s="186">
        <v>4.84</v>
      </c>
      <c r="I964" s="187"/>
      <c r="L964" s="183"/>
      <c r="M964" s="188"/>
      <c r="N964" s="189"/>
      <c r="O964" s="189"/>
      <c r="P964" s="189"/>
      <c r="Q964" s="189"/>
      <c r="R964" s="189"/>
      <c r="S964" s="189"/>
      <c r="T964" s="190"/>
      <c r="AT964" s="184" t="s">
        <v>161</v>
      </c>
      <c r="AU964" s="184" t="s">
        <v>88</v>
      </c>
      <c r="AV964" s="14" t="s">
        <v>88</v>
      </c>
      <c r="AW964" s="14" t="s">
        <v>34</v>
      </c>
      <c r="AX964" s="14" t="s">
        <v>78</v>
      </c>
      <c r="AY964" s="184" t="s">
        <v>153</v>
      </c>
    </row>
    <row r="965" spans="1:65" s="14" customFormat="1" ht="10.199999999999999">
      <c r="B965" s="183"/>
      <c r="D965" s="176" t="s">
        <v>161</v>
      </c>
      <c r="E965" s="184" t="s">
        <v>1</v>
      </c>
      <c r="F965" s="185" t="s">
        <v>1242</v>
      </c>
      <c r="H965" s="186">
        <v>10.47</v>
      </c>
      <c r="I965" s="187"/>
      <c r="L965" s="183"/>
      <c r="M965" s="188"/>
      <c r="N965" s="189"/>
      <c r="O965" s="189"/>
      <c r="P965" s="189"/>
      <c r="Q965" s="189"/>
      <c r="R965" s="189"/>
      <c r="S965" s="189"/>
      <c r="T965" s="190"/>
      <c r="AT965" s="184" t="s">
        <v>161</v>
      </c>
      <c r="AU965" s="184" t="s">
        <v>88</v>
      </c>
      <c r="AV965" s="14" t="s">
        <v>88</v>
      </c>
      <c r="AW965" s="14" t="s">
        <v>34</v>
      </c>
      <c r="AX965" s="14" t="s">
        <v>78</v>
      </c>
      <c r="AY965" s="184" t="s">
        <v>153</v>
      </c>
    </row>
    <row r="966" spans="1:65" s="15" customFormat="1" ht="10.199999999999999">
      <c r="B966" s="191"/>
      <c r="D966" s="176" t="s">
        <v>161</v>
      </c>
      <c r="E966" s="192" t="s">
        <v>1</v>
      </c>
      <c r="F966" s="193" t="s">
        <v>165</v>
      </c>
      <c r="H966" s="194">
        <v>136.66</v>
      </c>
      <c r="I966" s="195"/>
      <c r="L966" s="191"/>
      <c r="M966" s="196"/>
      <c r="N966" s="197"/>
      <c r="O966" s="197"/>
      <c r="P966" s="197"/>
      <c r="Q966" s="197"/>
      <c r="R966" s="197"/>
      <c r="S966" s="197"/>
      <c r="T966" s="198"/>
      <c r="AT966" s="192" t="s">
        <v>161</v>
      </c>
      <c r="AU966" s="192" t="s">
        <v>88</v>
      </c>
      <c r="AV966" s="15" t="s">
        <v>159</v>
      </c>
      <c r="AW966" s="15" t="s">
        <v>34</v>
      </c>
      <c r="AX966" s="15" t="s">
        <v>86</v>
      </c>
      <c r="AY966" s="192" t="s">
        <v>153</v>
      </c>
    </row>
    <row r="967" spans="1:65" s="14" customFormat="1" ht="10.199999999999999">
      <c r="B967" s="183"/>
      <c r="D967" s="176" t="s">
        <v>161</v>
      </c>
      <c r="F967" s="185" t="s">
        <v>1491</v>
      </c>
      <c r="H967" s="186">
        <v>139.393</v>
      </c>
      <c r="I967" s="187"/>
      <c r="L967" s="183"/>
      <c r="M967" s="188"/>
      <c r="N967" s="189"/>
      <c r="O967" s="189"/>
      <c r="P967" s="189"/>
      <c r="Q967" s="189"/>
      <c r="R967" s="189"/>
      <c r="S967" s="189"/>
      <c r="T967" s="190"/>
      <c r="AT967" s="184" t="s">
        <v>161</v>
      </c>
      <c r="AU967" s="184" t="s">
        <v>88</v>
      </c>
      <c r="AV967" s="14" t="s">
        <v>88</v>
      </c>
      <c r="AW967" s="14" t="s">
        <v>3</v>
      </c>
      <c r="AX967" s="14" t="s">
        <v>86</v>
      </c>
      <c r="AY967" s="184" t="s">
        <v>153</v>
      </c>
    </row>
    <row r="968" spans="1:65" s="2" customFormat="1" ht="16.5" customHeight="1">
      <c r="A968" s="33"/>
      <c r="B968" s="161"/>
      <c r="C968" s="211" t="s">
        <v>869</v>
      </c>
      <c r="D968" s="211" t="s">
        <v>707</v>
      </c>
      <c r="E968" s="212" t="s">
        <v>1492</v>
      </c>
      <c r="F968" s="213" t="s">
        <v>1493</v>
      </c>
      <c r="G968" s="214" t="s">
        <v>235</v>
      </c>
      <c r="H968" s="215">
        <v>317.322</v>
      </c>
      <c r="I968" s="216"/>
      <c r="J968" s="217">
        <f>ROUND(I968*H968,2)</f>
        <v>0</v>
      </c>
      <c r="K968" s="213" t="s">
        <v>254</v>
      </c>
      <c r="L968" s="218"/>
      <c r="M968" s="219" t="s">
        <v>1</v>
      </c>
      <c r="N968" s="220" t="s">
        <v>43</v>
      </c>
      <c r="O968" s="59"/>
      <c r="P968" s="171">
        <f>O968*H968</f>
        <v>0</v>
      </c>
      <c r="Q968" s="171">
        <v>6.0999999999999997E-4</v>
      </c>
      <c r="R968" s="171">
        <f>Q968*H968</f>
        <v>0.19356641999999999</v>
      </c>
      <c r="S968" s="171">
        <v>0</v>
      </c>
      <c r="T968" s="172">
        <f>S968*H968</f>
        <v>0</v>
      </c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R968" s="173" t="s">
        <v>195</v>
      </c>
      <c r="AT968" s="173" t="s">
        <v>707</v>
      </c>
      <c r="AU968" s="173" t="s">
        <v>88</v>
      </c>
      <c r="AY968" s="18" t="s">
        <v>153</v>
      </c>
      <c r="BE968" s="174">
        <f>IF(N968="základní",J968,0)</f>
        <v>0</v>
      </c>
      <c r="BF968" s="174">
        <f>IF(N968="snížená",J968,0)</f>
        <v>0</v>
      </c>
      <c r="BG968" s="174">
        <f>IF(N968="zákl. přenesená",J968,0)</f>
        <v>0</v>
      </c>
      <c r="BH968" s="174">
        <f>IF(N968="sníž. přenesená",J968,0)</f>
        <v>0</v>
      </c>
      <c r="BI968" s="174">
        <f>IF(N968="nulová",J968,0)</f>
        <v>0</v>
      </c>
      <c r="BJ968" s="18" t="s">
        <v>86</v>
      </c>
      <c r="BK968" s="174">
        <f>ROUND(I968*H968,2)</f>
        <v>0</v>
      </c>
      <c r="BL968" s="18" t="s">
        <v>159</v>
      </c>
      <c r="BM968" s="173" t="s">
        <v>1494</v>
      </c>
    </row>
    <row r="969" spans="1:65" s="13" customFormat="1" ht="10.199999999999999">
      <c r="B969" s="175"/>
      <c r="D969" s="176" t="s">
        <v>161</v>
      </c>
      <c r="E969" s="177" t="s">
        <v>1</v>
      </c>
      <c r="F969" s="178" t="s">
        <v>1135</v>
      </c>
      <c r="H969" s="177" t="s">
        <v>1</v>
      </c>
      <c r="I969" s="179"/>
      <c r="L969" s="175"/>
      <c r="M969" s="180"/>
      <c r="N969" s="181"/>
      <c r="O969" s="181"/>
      <c r="P969" s="181"/>
      <c r="Q969" s="181"/>
      <c r="R969" s="181"/>
      <c r="S969" s="181"/>
      <c r="T969" s="182"/>
      <c r="AT969" s="177" t="s">
        <v>161</v>
      </c>
      <c r="AU969" s="177" t="s">
        <v>88</v>
      </c>
      <c r="AV969" s="13" t="s">
        <v>86</v>
      </c>
      <c r="AW969" s="13" t="s">
        <v>34</v>
      </c>
      <c r="AX969" s="13" t="s">
        <v>78</v>
      </c>
      <c r="AY969" s="177" t="s">
        <v>153</v>
      </c>
    </row>
    <row r="970" spans="1:65" s="14" customFormat="1" ht="10.199999999999999">
      <c r="B970" s="183"/>
      <c r="D970" s="176" t="s">
        <v>161</v>
      </c>
      <c r="E970" s="184" t="s">
        <v>1</v>
      </c>
      <c r="F970" s="185" t="s">
        <v>1249</v>
      </c>
      <c r="H970" s="186">
        <v>17.45</v>
      </c>
      <c r="I970" s="187"/>
      <c r="L970" s="183"/>
      <c r="M970" s="188"/>
      <c r="N970" s="189"/>
      <c r="O970" s="189"/>
      <c r="P970" s="189"/>
      <c r="Q970" s="189"/>
      <c r="R970" s="189"/>
      <c r="S970" s="189"/>
      <c r="T970" s="190"/>
      <c r="AT970" s="184" t="s">
        <v>161</v>
      </c>
      <c r="AU970" s="184" t="s">
        <v>88</v>
      </c>
      <c r="AV970" s="14" t="s">
        <v>88</v>
      </c>
      <c r="AW970" s="14" t="s">
        <v>34</v>
      </c>
      <c r="AX970" s="14" t="s">
        <v>78</v>
      </c>
      <c r="AY970" s="184" t="s">
        <v>153</v>
      </c>
    </row>
    <row r="971" spans="1:65" s="14" customFormat="1" ht="10.199999999999999">
      <c r="B971" s="183"/>
      <c r="D971" s="176" t="s">
        <v>161</v>
      </c>
      <c r="E971" s="184" t="s">
        <v>1</v>
      </c>
      <c r="F971" s="185" t="s">
        <v>1250</v>
      </c>
      <c r="H971" s="186">
        <v>5.69</v>
      </c>
      <c r="I971" s="187"/>
      <c r="L971" s="183"/>
      <c r="M971" s="188"/>
      <c r="N971" s="189"/>
      <c r="O971" s="189"/>
      <c r="P971" s="189"/>
      <c r="Q971" s="189"/>
      <c r="R971" s="189"/>
      <c r="S971" s="189"/>
      <c r="T971" s="190"/>
      <c r="AT971" s="184" t="s">
        <v>161</v>
      </c>
      <c r="AU971" s="184" t="s">
        <v>88</v>
      </c>
      <c r="AV971" s="14" t="s">
        <v>88</v>
      </c>
      <c r="AW971" s="14" t="s">
        <v>34</v>
      </c>
      <c r="AX971" s="14" t="s">
        <v>78</v>
      </c>
      <c r="AY971" s="184" t="s">
        <v>153</v>
      </c>
    </row>
    <row r="972" spans="1:65" s="14" customFormat="1" ht="10.199999999999999">
      <c r="B972" s="183"/>
      <c r="D972" s="176" t="s">
        <v>161</v>
      </c>
      <c r="E972" s="184" t="s">
        <v>1</v>
      </c>
      <c r="F972" s="185" t="s">
        <v>1251</v>
      </c>
      <c r="H972" s="186">
        <v>22.3</v>
      </c>
      <c r="I972" s="187"/>
      <c r="L972" s="183"/>
      <c r="M972" s="188"/>
      <c r="N972" s="189"/>
      <c r="O972" s="189"/>
      <c r="P972" s="189"/>
      <c r="Q972" s="189"/>
      <c r="R972" s="189"/>
      <c r="S972" s="189"/>
      <c r="T972" s="190"/>
      <c r="AT972" s="184" t="s">
        <v>161</v>
      </c>
      <c r="AU972" s="184" t="s">
        <v>88</v>
      </c>
      <c r="AV972" s="14" t="s">
        <v>88</v>
      </c>
      <c r="AW972" s="14" t="s">
        <v>34</v>
      </c>
      <c r="AX972" s="14" t="s">
        <v>78</v>
      </c>
      <c r="AY972" s="184" t="s">
        <v>153</v>
      </c>
    </row>
    <row r="973" spans="1:65" s="14" customFormat="1" ht="10.199999999999999">
      <c r="B973" s="183"/>
      <c r="D973" s="176" t="s">
        <v>161</v>
      </c>
      <c r="E973" s="184" t="s">
        <v>1</v>
      </c>
      <c r="F973" s="185" t="s">
        <v>1252</v>
      </c>
      <c r="H973" s="186">
        <v>5</v>
      </c>
      <c r="I973" s="187"/>
      <c r="L973" s="183"/>
      <c r="M973" s="188"/>
      <c r="N973" s="189"/>
      <c r="O973" s="189"/>
      <c r="P973" s="189"/>
      <c r="Q973" s="189"/>
      <c r="R973" s="189"/>
      <c r="S973" s="189"/>
      <c r="T973" s="190"/>
      <c r="AT973" s="184" t="s">
        <v>161</v>
      </c>
      <c r="AU973" s="184" t="s">
        <v>88</v>
      </c>
      <c r="AV973" s="14" t="s">
        <v>88</v>
      </c>
      <c r="AW973" s="14" t="s">
        <v>34</v>
      </c>
      <c r="AX973" s="14" t="s">
        <v>78</v>
      </c>
      <c r="AY973" s="184" t="s">
        <v>153</v>
      </c>
    </row>
    <row r="974" spans="1:65" s="14" customFormat="1" ht="10.199999999999999">
      <c r="B974" s="183"/>
      <c r="D974" s="176" t="s">
        <v>161</v>
      </c>
      <c r="E974" s="184" t="s">
        <v>1</v>
      </c>
      <c r="F974" s="185" t="s">
        <v>1253</v>
      </c>
      <c r="H974" s="186">
        <v>20.260000000000002</v>
      </c>
      <c r="I974" s="187"/>
      <c r="L974" s="183"/>
      <c r="M974" s="188"/>
      <c r="N974" s="189"/>
      <c r="O974" s="189"/>
      <c r="P974" s="189"/>
      <c r="Q974" s="189"/>
      <c r="R974" s="189"/>
      <c r="S974" s="189"/>
      <c r="T974" s="190"/>
      <c r="AT974" s="184" t="s">
        <v>161</v>
      </c>
      <c r="AU974" s="184" t="s">
        <v>88</v>
      </c>
      <c r="AV974" s="14" t="s">
        <v>88</v>
      </c>
      <c r="AW974" s="14" t="s">
        <v>34</v>
      </c>
      <c r="AX974" s="14" t="s">
        <v>78</v>
      </c>
      <c r="AY974" s="184" t="s">
        <v>153</v>
      </c>
    </row>
    <row r="975" spans="1:65" s="14" customFormat="1" ht="10.199999999999999">
      <c r="B975" s="183"/>
      <c r="D975" s="176" t="s">
        <v>161</v>
      </c>
      <c r="E975" s="184" t="s">
        <v>1</v>
      </c>
      <c r="F975" s="185" t="s">
        <v>1254</v>
      </c>
      <c r="H975" s="186">
        <v>14.18</v>
      </c>
      <c r="I975" s="187"/>
      <c r="L975" s="183"/>
      <c r="M975" s="188"/>
      <c r="N975" s="189"/>
      <c r="O975" s="189"/>
      <c r="P975" s="189"/>
      <c r="Q975" s="189"/>
      <c r="R975" s="189"/>
      <c r="S975" s="189"/>
      <c r="T975" s="190"/>
      <c r="AT975" s="184" t="s">
        <v>161</v>
      </c>
      <c r="AU975" s="184" t="s">
        <v>88</v>
      </c>
      <c r="AV975" s="14" t="s">
        <v>88</v>
      </c>
      <c r="AW975" s="14" t="s">
        <v>34</v>
      </c>
      <c r="AX975" s="14" t="s">
        <v>78</v>
      </c>
      <c r="AY975" s="184" t="s">
        <v>153</v>
      </c>
    </row>
    <row r="976" spans="1:65" s="14" customFormat="1" ht="10.199999999999999">
      <c r="B976" s="183"/>
      <c r="D976" s="176" t="s">
        <v>161</v>
      </c>
      <c r="E976" s="184" t="s">
        <v>1</v>
      </c>
      <c r="F976" s="185" t="s">
        <v>1255</v>
      </c>
      <c r="H976" s="186">
        <v>18.079999999999998</v>
      </c>
      <c r="I976" s="187"/>
      <c r="L976" s="183"/>
      <c r="M976" s="188"/>
      <c r="N976" s="189"/>
      <c r="O976" s="189"/>
      <c r="P976" s="189"/>
      <c r="Q976" s="189"/>
      <c r="R976" s="189"/>
      <c r="S976" s="189"/>
      <c r="T976" s="190"/>
      <c r="AT976" s="184" t="s">
        <v>161</v>
      </c>
      <c r="AU976" s="184" t="s">
        <v>88</v>
      </c>
      <c r="AV976" s="14" t="s">
        <v>88</v>
      </c>
      <c r="AW976" s="14" t="s">
        <v>34</v>
      </c>
      <c r="AX976" s="14" t="s">
        <v>78</v>
      </c>
      <c r="AY976" s="184" t="s">
        <v>153</v>
      </c>
    </row>
    <row r="977" spans="2:51" s="14" customFormat="1" ht="10.199999999999999">
      <c r="B977" s="183"/>
      <c r="D977" s="176" t="s">
        <v>161</v>
      </c>
      <c r="E977" s="184" t="s">
        <v>1</v>
      </c>
      <c r="F977" s="185" t="s">
        <v>1256</v>
      </c>
      <c r="H977" s="186">
        <v>18.25</v>
      </c>
      <c r="I977" s="187"/>
      <c r="L977" s="183"/>
      <c r="M977" s="188"/>
      <c r="N977" s="189"/>
      <c r="O977" s="189"/>
      <c r="P977" s="189"/>
      <c r="Q977" s="189"/>
      <c r="R977" s="189"/>
      <c r="S977" s="189"/>
      <c r="T977" s="190"/>
      <c r="AT977" s="184" t="s">
        <v>161</v>
      </c>
      <c r="AU977" s="184" t="s">
        <v>88</v>
      </c>
      <c r="AV977" s="14" t="s">
        <v>88</v>
      </c>
      <c r="AW977" s="14" t="s">
        <v>34</v>
      </c>
      <c r="AX977" s="14" t="s">
        <v>78</v>
      </c>
      <c r="AY977" s="184" t="s">
        <v>153</v>
      </c>
    </row>
    <row r="978" spans="2:51" s="14" customFormat="1" ht="10.199999999999999">
      <c r="B978" s="183"/>
      <c r="D978" s="176" t="s">
        <v>161</v>
      </c>
      <c r="E978" s="184" t="s">
        <v>1</v>
      </c>
      <c r="F978" s="185" t="s">
        <v>1257</v>
      </c>
      <c r="H978" s="186">
        <v>14</v>
      </c>
      <c r="I978" s="187"/>
      <c r="L978" s="183"/>
      <c r="M978" s="188"/>
      <c r="N978" s="189"/>
      <c r="O978" s="189"/>
      <c r="P978" s="189"/>
      <c r="Q978" s="189"/>
      <c r="R978" s="189"/>
      <c r="S978" s="189"/>
      <c r="T978" s="190"/>
      <c r="AT978" s="184" t="s">
        <v>161</v>
      </c>
      <c r="AU978" s="184" t="s">
        <v>88</v>
      </c>
      <c r="AV978" s="14" t="s">
        <v>88</v>
      </c>
      <c r="AW978" s="14" t="s">
        <v>34</v>
      </c>
      <c r="AX978" s="14" t="s">
        <v>78</v>
      </c>
      <c r="AY978" s="184" t="s">
        <v>153</v>
      </c>
    </row>
    <row r="979" spans="2:51" s="14" customFormat="1" ht="10.199999999999999">
      <c r="B979" s="183"/>
      <c r="D979" s="176" t="s">
        <v>161</v>
      </c>
      <c r="E979" s="184" t="s">
        <v>1</v>
      </c>
      <c r="F979" s="185" t="s">
        <v>1258</v>
      </c>
      <c r="H979" s="186">
        <v>4.07</v>
      </c>
      <c r="I979" s="187"/>
      <c r="L979" s="183"/>
      <c r="M979" s="188"/>
      <c r="N979" s="189"/>
      <c r="O979" s="189"/>
      <c r="P979" s="189"/>
      <c r="Q979" s="189"/>
      <c r="R979" s="189"/>
      <c r="S979" s="189"/>
      <c r="T979" s="190"/>
      <c r="AT979" s="184" t="s">
        <v>161</v>
      </c>
      <c r="AU979" s="184" t="s">
        <v>88</v>
      </c>
      <c r="AV979" s="14" t="s">
        <v>88</v>
      </c>
      <c r="AW979" s="14" t="s">
        <v>34</v>
      </c>
      <c r="AX979" s="14" t="s">
        <v>78</v>
      </c>
      <c r="AY979" s="184" t="s">
        <v>153</v>
      </c>
    </row>
    <row r="980" spans="2:51" s="14" customFormat="1" ht="10.199999999999999">
      <c r="B980" s="183"/>
      <c r="D980" s="176" t="s">
        <v>161</v>
      </c>
      <c r="E980" s="184" t="s">
        <v>1</v>
      </c>
      <c r="F980" s="185" t="s">
        <v>1259</v>
      </c>
      <c r="H980" s="186">
        <v>3.68</v>
      </c>
      <c r="I980" s="187"/>
      <c r="L980" s="183"/>
      <c r="M980" s="188"/>
      <c r="N980" s="189"/>
      <c r="O980" s="189"/>
      <c r="P980" s="189"/>
      <c r="Q980" s="189"/>
      <c r="R980" s="189"/>
      <c r="S980" s="189"/>
      <c r="T980" s="190"/>
      <c r="AT980" s="184" t="s">
        <v>161</v>
      </c>
      <c r="AU980" s="184" t="s">
        <v>88</v>
      </c>
      <c r="AV980" s="14" t="s">
        <v>88</v>
      </c>
      <c r="AW980" s="14" t="s">
        <v>34</v>
      </c>
      <c r="AX980" s="14" t="s">
        <v>78</v>
      </c>
      <c r="AY980" s="184" t="s">
        <v>153</v>
      </c>
    </row>
    <row r="981" spans="2:51" s="14" customFormat="1" ht="10.199999999999999">
      <c r="B981" s="183"/>
      <c r="D981" s="176" t="s">
        <v>161</v>
      </c>
      <c r="E981" s="184" t="s">
        <v>1</v>
      </c>
      <c r="F981" s="185" t="s">
        <v>1259</v>
      </c>
      <c r="H981" s="186">
        <v>3.68</v>
      </c>
      <c r="I981" s="187"/>
      <c r="L981" s="183"/>
      <c r="M981" s="188"/>
      <c r="N981" s="189"/>
      <c r="O981" s="189"/>
      <c r="P981" s="189"/>
      <c r="Q981" s="189"/>
      <c r="R981" s="189"/>
      <c r="S981" s="189"/>
      <c r="T981" s="190"/>
      <c r="AT981" s="184" t="s">
        <v>161</v>
      </c>
      <c r="AU981" s="184" t="s">
        <v>88</v>
      </c>
      <c r="AV981" s="14" t="s">
        <v>88</v>
      </c>
      <c r="AW981" s="14" t="s">
        <v>34</v>
      </c>
      <c r="AX981" s="14" t="s">
        <v>78</v>
      </c>
      <c r="AY981" s="184" t="s">
        <v>153</v>
      </c>
    </row>
    <row r="982" spans="2:51" s="14" customFormat="1" ht="10.199999999999999">
      <c r="B982" s="183"/>
      <c r="D982" s="176" t="s">
        <v>161</v>
      </c>
      <c r="E982" s="184" t="s">
        <v>1</v>
      </c>
      <c r="F982" s="185" t="s">
        <v>1260</v>
      </c>
      <c r="H982" s="186">
        <v>7.64</v>
      </c>
      <c r="I982" s="187"/>
      <c r="L982" s="183"/>
      <c r="M982" s="188"/>
      <c r="N982" s="189"/>
      <c r="O982" s="189"/>
      <c r="P982" s="189"/>
      <c r="Q982" s="189"/>
      <c r="R982" s="189"/>
      <c r="S982" s="189"/>
      <c r="T982" s="190"/>
      <c r="AT982" s="184" t="s">
        <v>161</v>
      </c>
      <c r="AU982" s="184" t="s">
        <v>88</v>
      </c>
      <c r="AV982" s="14" t="s">
        <v>88</v>
      </c>
      <c r="AW982" s="14" t="s">
        <v>34</v>
      </c>
      <c r="AX982" s="14" t="s">
        <v>78</v>
      </c>
      <c r="AY982" s="184" t="s">
        <v>153</v>
      </c>
    </row>
    <row r="983" spans="2:51" s="14" customFormat="1" ht="10.199999999999999">
      <c r="B983" s="183"/>
      <c r="D983" s="176" t="s">
        <v>161</v>
      </c>
      <c r="E983" s="184" t="s">
        <v>1</v>
      </c>
      <c r="F983" s="185" t="s">
        <v>1261</v>
      </c>
      <c r="H983" s="186">
        <v>21</v>
      </c>
      <c r="I983" s="187"/>
      <c r="L983" s="183"/>
      <c r="M983" s="188"/>
      <c r="N983" s="189"/>
      <c r="O983" s="189"/>
      <c r="P983" s="189"/>
      <c r="Q983" s="189"/>
      <c r="R983" s="189"/>
      <c r="S983" s="189"/>
      <c r="T983" s="190"/>
      <c r="AT983" s="184" t="s">
        <v>161</v>
      </c>
      <c r="AU983" s="184" t="s">
        <v>88</v>
      </c>
      <c r="AV983" s="14" t="s">
        <v>88</v>
      </c>
      <c r="AW983" s="14" t="s">
        <v>34</v>
      </c>
      <c r="AX983" s="14" t="s">
        <v>78</v>
      </c>
      <c r="AY983" s="184" t="s">
        <v>153</v>
      </c>
    </row>
    <row r="984" spans="2:51" s="14" customFormat="1" ht="10.199999999999999">
      <c r="B984" s="183"/>
      <c r="D984" s="176" t="s">
        <v>161</v>
      </c>
      <c r="E984" s="184" t="s">
        <v>1</v>
      </c>
      <c r="F984" s="185" t="s">
        <v>1262</v>
      </c>
      <c r="H984" s="186">
        <v>5.32</v>
      </c>
      <c r="I984" s="187"/>
      <c r="L984" s="183"/>
      <c r="M984" s="188"/>
      <c r="N984" s="189"/>
      <c r="O984" s="189"/>
      <c r="P984" s="189"/>
      <c r="Q984" s="189"/>
      <c r="R984" s="189"/>
      <c r="S984" s="189"/>
      <c r="T984" s="190"/>
      <c r="AT984" s="184" t="s">
        <v>161</v>
      </c>
      <c r="AU984" s="184" t="s">
        <v>88</v>
      </c>
      <c r="AV984" s="14" t="s">
        <v>88</v>
      </c>
      <c r="AW984" s="14" t="s">
        <v>34</v>
      </c>
      <c r="AX984" s="14" t="s">
        <v>78</v>
      </c>
      <c r="AY984" s="184" t="s">
        <v>153</v>
      </c>
    </row>
    <row r="985" spans="2:51" s="14" customFormat="1" ht="10.199999999999999">
      <c r="B985" s="183"/>
      <c r="D985" s="176" t="s">
        <v>161</v>
      </c>
      <c r="E985" s="184" t="s">
        <v>1</v>
      </c>
      <c r="F985" s="185" t="s">
        <v>1263</v>
      </c>
      <c r="H985" s="186">
        <v>3.6</v>
      </c>
      <c r="I985" s="187"/>
      <c r="L985" s="183"/>
      <c r="M985" s="188"/>
      <c r="N985" s="189"/>
      <c r="O985" s="189"/>
      <c r="P985" s="189"/>
      <c r="Q985" s="189"/>
      <c r="R985" s="189"/>
      <c r="S985" s="189"/>
      <c r="T985" s="190"/>
      <c r="AT985" s="184" t="s">
        <v>161</v>
      </c>
      <c r="AU985" s="184" t="s">
        <v>88</v>
      </c>
      <c r="AV985" s="14" t="s">
        <v>88</v>
      </c>
      <c r="AW985" s="14" t="s">
        <v>34</v>
      </c>
      <c r="AX985" s="14" t="s">
        <v>78</v>
      </c>
      <c r="AY985" s="184" t="s">
        <v>153</v>
      </c>
    </row>
    <row r="986" spans="2:51" s="14" customFormat="1" ht="10.199999999999999">
      <c r="B986" s="183"/>
      <c r="D986" s="176" t="s">
        <v>161</v>
      </c>
      <c r="E986" s="184" t="s">
        <v>1</v>
      </c>
      <c r="F986" s="185" t="s">
        <v>1264</v>
      </c>
      <c r="H986" s="186">
        <v>4.88</v>
      </c>
      <c r="I986" s="187"/>
      <c r="L986" s="183"/>
      <c r="M986" s="188"/>
      <c r="N986" s="189"/>
      <c r="O986" s="189"/>
      <c r="P986" s="189"/>
      <c r="Q986" s="189"/>
      <c r="R986" s="189"/>
      <c r="S986" s="189"/>
      <c r="T986" s="190"/>
      <c r="AT986" s="184" t="s">
        <v>161</v>
      </c>
      <c r="AU986" s="184" t="s">
        <v>88</v>
      </c>
      <c r="AV986" s="14" t="s">
        <v>88</v>
      </c>
      <c r="AW986" s="14" t="s">
        <v>34</v>
      </c>
      <c r="AX986" s="14" t="s">
        <v>78</v>
      </c>
      <c r="AY986" s="184" t="s">
        <v>153</v>
      </c>
    </row>
    <row r="987" spans="2:51" s="14" customFormat="1" ht="10.199999999999999">
      <c r="B987" s="183"/>
      <c r="D987" s="176" t="s">
        <v>161</v>
      </c>
      <c r="E987" s="184" t="s">
        <v>1</v>
      </c>
      <c r="F987" s="185" t="s">
        <v>1265</v>
      </c>
      <c r="H987" s="186">
        <v>12.45</v>
      </c>
      <c r="I987" s="187"/>
      <c r="L987" s="183"/>
      <c r="M987" s="188"/>
      <c r="N987" s="189"/>
      <c r="O987" s="189"/>
      <c r="P987" s="189"/>
      <c r="Q987" s="189"/>
      <c r="R987" s="189"/>
      <c r="S987" s="189"/>
      <c r="T987" s="190"/>
      <c r="AT987" s="184" t="s">
        <v>161</v>
      </c>
      <c r="AU987" s="184" t="s">
        <v>88</v>
      </c>
      <c r="AV987" s="14" t="s">
        <v>88</v>
      </c>
      <c r="AW987" s="14" t="s">
        <v>34</v>
      </c>
      <c r="AX987" s="14" t="s">
        <v>78</v>
      </c>
      <c r="AY987" s="184" t="s">
        <v>153</v>
      </c>
    </row>
    <row r="988" spans="2:51" s="14" customFormat="1" ht="10.199999999999999">
      <c r="B988" s="183"/>
      <c r="D988" s="176" t="s">
        <v>161</v>
      </c>
      <c r="E988" s="184" t="s">
        <v>1</v>
      </c>
      <c r="F988" s="185" t="s">
        <v>1266</v>
      </c>
      <c r="H988" s="186">
        <v>3.28</v>
      </c>
      <c r="I988" s="187"/>
      <c r="L988" s="183"/>
      <c r="M988" s="188"/>
      <c r="N988" s="189"/>
      <c r="O988" s="189"/>
      <c r="P988" s="189"/>
      <c r="Q988" s="189"/>
      <c r="R988" s="189"/>
      <c r="S988" s="189"/>
      <c r="T988" s="190"/>
      <c r="AT988" s="184" t="s">
        <v>161</v>
      </c>
      <c r="AU988" s="184" t="s">
        <v>88</v>
      </c>
      <c r="AV988" s="14" t="s">
        <v>88</v>
      </c>
      <c r="AW988" s="14" t="s">
        <v>34</v>
      </c>
      <c r="AX988" s="14" t="s">
        <v>78</v>
      </c>
      <c r="AY988" s="184" t="s">
        <v>153</v>
      </c>
    </row>
    <row r="989" spans="2:51" s="14" customFormat="1" ht="10.199999999999999">
      <c r="B989" s="183"/>
      <c r="D989" s="176" t="s">
        <v>161</v>
      </c>
      <c r="E989" s="184" t="s">
        <v>1</v>
      </c>
      <c r="F989" s="185" t="s">
        <v>1267</v>
      </c>
      <c r="H989" s="186">
        <v>14.25</v>
      </c>
      <c r="I989" s="187"/>
      <c r="L989" s="183"/>
      <c r="M989" s="188"/>
      <c r="N989" s="189"/>
      <c r="O989" s="189"/>
      <c r="P989" s="189"/>
      <c r="Q989" s="189"/>
      <c r="R989" s="189"/>
      <c r="S989" s="189"/>
      <c r="T989" s="190"/>
      <c r="AT989" s="184" t="s">
        <v>161</v>
      </c>
      <c r="AU989" s="184" t="s">
        <v>88</v>
      </c>
      <c r="AV989" s="14" t="s">
        <v>88</v>
      </c>
      <c r="AW989" s="14" t="s">
        <v>34</v>
      </c>
      <c r="AX989" s="14" t="s">
        <v>78</v>
      </c>
      <c r="AY989" s="184" t="s">
        <v>153</v>
      </c>
    </row>
    <row r="990" spans="2:51" s="14" customFormat="1" ht="10.199999999999999">
      <c r="B990" s="183"/>
      <c r="D990" s="176" t="s">
        <v>161</v>
      </c>
      <c r="E990" s="184" t="s">
        <v>1</v>
      </c>
      <c r="F990" s="185" t="s">
        <v>1268</v>
      </c>
      <c r="H990" s="186">
        <v>3.11</v>
      </c>
      <c r="I990" s="187"/>
      <c r="L990" s="183"/>
      <c r="M990" s="188"/>
      <c r="N990" s="189"/>
      <c r="O990" s="189"/>
      <c r="P990" s="189"/>
      <c r="Q990" s="189"/>
      <c r="R990" s="189"/>
      <c r="S990" s="189"/>
      <c r="T990" s="190"/>
      <c r="AT990" s="184" t="s">
        <v>161</v>
      </c>
      <c r="AU990" s="184" t="s">
        <v>88</v>
      </c>
      <c r="AV990" s="14" t="s">
        <v>88</v>
      </c>
      <c r="AW990" s="14" t="s">
        <v>34</v>
      </c>
      <c r="AX990" s="14" t="s">
        <v>78</v>
      </c>
      <c r="AY990" s="184" t="s">
        <v>153</v>
      </c>
    </row>
    <row r="991" spans="2:51" s="14" customFormat="1" ht="10.199999999999999">
      <c r="B991" s="183"/>
      <c r="D991" s="176" t="s">
        <v>161</v>
      </c>
      <c r="E991" s="184" t="s">
        <v>1</v>
      </c>
      <c r="F991" s="185" t="s">
        <v>1269</v>
      </c>
      <c r="H991" s="186">
        <v>3.07</v>
      </c>
      <c r="I991" s="187"/>
      <c r="L991" s="183"/>
      <c r="M991" s="188"/>
      <c r="N991" s="189"/>
      <c r="O991" s="189"/>
      <c r="P991" s="189"/>
      <c r="Q991" s="189"/>
      <c r="R991" s="189"/>
      <c r="S991" s="189"/>
      <c r="T991" s="190"/>
      <c r="AT991" s="184" t="s">
        <v>161</v>
      </c>
      <c r="AU991" s="184" t="s">
        <v>88</v>
      </c>
      <c r="AV991" s="14" t="s">
        <v>88</v>
      </c>
      <c r="AW991" s="14" t="s">
        <v>34</v>
      </c>
      <c r="AX991" s="14" t="s">
        <v>78</v>
      </c>
      <c r="AY991" s="184" t="s">
        <v>153</v>
      </c>
    </row>
    <row r="992" spans="2:51" s="14" customFormat="1" ht="10.199999999999999">
      <c r="B992" s="183"/>
      <c r="D992" s="176" t="s">
        <v>161</v>
      </c>
      <c r="E992" s="184" t="s">
        <v>1</v>
      </c>
      <c r="F992" s="185" t="s">
        <v>1270</v>
      </c>
      <c r="H992" s="186">
        <v>10.039999999999999</v>
      </c>
      <c r="I992" s="187"/>
      <c r="L992" s="183"/>
      <c r="M992" s="188"/>
      <c r="N992" s="189"/>
      <c r="O992" s="189"/>
      <c r="P992" s="189"/>
      <c r="Q992" s="189"/>
      <c r="R992" s="189"/>
      <c r="S992" s="189"/>
      <c r="T992" s="190"/>
      <c r="AT992" s="184" t="s">
        <v>161</v>
      </c>
      <c r="AU992" s="184" t="s">
        <v>88</v>
      </c>
      <c r="AV992" s="14" t="s">
        <v>88</v>
      </c>
      <c r="AW992" s="14" t="s">
        <v>34</v>
      </c>
      <c r="AX992" s="14" t="s">
        <v>78</v>
      </c>
      <c r="AY992" s="184" t="s">
        <v>153</v>
      </c>
    </row>
    <row r="993" spans="1:65" s="14" customFormat="1" ht="10.199999999999999">
      <c r="B993" s="183"/>
      <c r="D993" s="176" t="s">
        <v>161</v>
      </c>
      <c r="E993" s="184" t="s">
        <v>1</v>
      </c>
      <c r="F993" s="185" t="s">
        <v>1271</v>
      </c>
      <c r="H993" s="186">
        <v>3.17</v>
      </c>
      <c r="I993" s="187"/>
      <c r="L993" s="183"/>
      <c r="M993" s="188"/>
      <c r="N993" s="189"/>
      <c r="O993" s="189"/>
      <c r="P993" s="189"/>
      <c r="Q993" s="189"/>
      <c r="R993" s="189"/>
      <c r="S993" s="189"/>
      <c r="T993" s="190"/>
      <c r="AT993" s="184" t="s">
        <v>161</v>
      </c>
      <c r="AU993" s="184" t="s">
        <v>88</v>
      </c>
      <c r="AV993" s="14" t="s">
        <v>88</v>
      </c>
      <c r="AW993" s="14" t="s">
        <v>34</v>
      </c>
      <c r="AX993" s="14" t="s">
        <v>78</v>
      </c>
      <c r="AY993" s="184" t="s">
        <v>153</v>
      </c>
    </row>
    <row r="994" spans="1:65" s="14" customFormat="1" ht="10.199999999999999">
      <c r="B994" s="183"/>
      <c r="D994" s="176" t="s">
        <v>161</v>
      </c>
      <c r="E994" s="184" t="s">
        <v>1</v>
      </c>
      <c r="F994" s="185" t="s">
        <v>1272</v>
      </c>
      <c r="H994" s="186">
        <v>3.34</v>
      </c>
      <c r="I994" s="187"/>
      <c r="L994" s="183"/>
      <c r="M994" s="188"/>
      <c r="N994" s="189"/>
      <c r="O994" s="189"/>
      <c r="P994" s="189"/>
      <c r="Q994" s="189"/>
      <c r="R994" s="189"/>
      <c r="S994" s="189"/>
      <c r="T994" s="190"/>
      <c r="AT994" s="184" t="s">
        <v>161</v>
      </c>
      <c r="AU994" s="184" t="s">
        <v>88</v>
      </c>
      <c r="AV994" s="14" t="s">
        <v>88</v>
      </c>
      <c r="AW994" s="14" t="s">
        <v>34</v>
      </c>
      <c r="AX994" s="14" t="s">
        <v>78</v>
      </c>
      <c r="AY994" s="184" t="s">
        <v>153</v>
      </c>
    </row>
    <row r="995" spans="1:65" s="14" customFormat="1" ht="10.199999999999999">
      <c r="B995" s="183"/>
      <c r="D995" s="176" t="s">
        <v>161</v>
      </c>
      <c r="E995" s="184" t="s">
        <v>1</v>
      </c>
      <c r="F995" s="185" t="s">
        <v>1273</v>
      </c>
      <c r="H995" s="186">
        <v>10.24</v>
      </c>
      <c r="I995" s="187"/>
      <c r="L995" s="183"/>
      <c r="M995" s="188"/>
      <c r="N995" s="189"/>
      <c r="O995" s="189"/>
      <c r="P995" s="189"/>
      <c r="Q995" s="189"/>
      <c r="R995" s="189"/>
      <c r="S995" s="189"/>
      <c r="T995" s="190"/>
      <c r="AT995" s="184" t="s">
        <v>161</v>
      </c>
      <c r="AU995" s="184" t="s">
        <v>88</v>
      </c>
      <c r="AV995" s="14" t="s">
        <v>88</v>
      </c>
      <c r="AW995" s="14" t="s">
        <v>34</v>
      </c>
      <c r="AX995" s="14" t="s">
        <v>78</v>
      </c>
      <c r="AY995" s="184" t="s">
        <v>153</v>
      </c>
    </row>
    <row r="996" spans="1:65" s="14" customFormat="1" ht="10.199999999999999">
      <c r="B996" s="183"/>
      <c r="D996" s="176" t="s">
        <v>161</v>
      </c>
      <c r="E996" s="184" t="s">
        <v>1</v>
      </c>
      <c r="F996" s="185" t="s">
        <v>1274</v>
      </c>
      <c r="H996" s="186">
        <v>3.27</v>
      </c>
      <c r="I996" s="187"/>
      <c r="L996" s="183"/>
      <c r="M996" s="188"/>
      <c r="N996" s="189"/>
      <c r="O996" s="189"/>
      <c r="P996" s="189"/>
      <c r="Q996" s="189"/>
      <c r="R996" s="189"/>
      <c r="S996" s="189"/>
      <c r="T996" s="190"/>
      <c r="AT996" s="184" t="s">
        <v>161</v>
      </c>
      <c r="AU996" s="184" t="s">
        <v>88</v>
      </c>
      <c r="AV996" s="14" t="s">
        <v>88</v>
      </c>
      <c r="AW996" s="14" t="s">
        <v>34</v>
      </c>
      <c r="AX996" s="14" t="s">
        <v>78</v>
      </c>
      <c r="AY996" s="184" t="s">
        <v>153</v>
      </c>
    </row>
    <row r="997" spans="1:65" s="14" customFormat="1" ht="10.199999999999999">
      <c r="B997" s="183"/>
      <c r="D997" s="176" t="s">
        <v>161</v>
      </c>
      <c r="E997" s="184" t="s">
        <v>1</v>
      </c>
      <c r="F997" s="185" t="s">
        <v>1275</v>
      </c>
      <c r="H997" s="186">
        <v>3.25</v>
      </c>
      <c r="I997" s="187"/>
      <c r="L997" s="183"/>
      <c r="M997" s="188"/>
      <c r="N997" s="189"/>
      <c r="O997" s="189"/>
      <c r="P997" s="189"/>
      <c r="Q997" s="189"/>
      <c r="R997" s="189"/>
      <c r="S997" s="189"/>
      <c r="T997" s="190"/>
      <c r="AT997" s="184" t="s">
        <v>161</v>
      </c>
      <c r="AU997" s="184" t="s">
        <v>88</v>
      </c>
      <c r="AV997" s="14" t="s">
        <v>88</v>
      </c>
      <c r="AW997" s="14" t="s">
        <v>34</v>
      </c>
      <c r="AX997" s="14" t="s">
        <v>78</v>
      </c>
      <c r="AY997" s="184" t="s">
        <v>153</v>
      </c>
    </row>
    <row r="998" spans="1:65" s="14" customFormat="1" ht="10.199999999999999">
      <c r="B998" s="183"/>
      <c r="D998" s="176" t="s">
        <v>161</v>
      </c>
      <c r="E998" s="184" t="s">
        <v>1</v>
      </c>
      <c r="F998" s="185" t="s">
        <v>865</v>
      </c>
      <c r="H998" s="186">
        <v>10.5</v>
      </c>
      <c r="I998" s="187"/>
      <c r="L998" s="183"/>
      <c r="M998" s="188"/>
      <c r="N998" s="189"/>
      <c r="O998" s="189"/>
      <c r="P998" s="189"/>
      <c r="Q998" s="189"/>
      <c r="R998" s="189"/>
      <c r="S998" s="189"/>
      <c r="T998" s="190"/>
      <c r="AT998" s="184" t="s">
        <v>161</v>
      </c>
      <c r="AU998" s="184" t="s">
        <v>88</v>
      </c>
      <c r="AV998" s="14" t="s">
        <v>88</v>
      </c>
      <c r="AW998" s="14" t="s">
        <v>34</v>
      </c>
      <c r="AX998" s="14" t="s">
        <v>78</v>
      </c>
      <c r="AY998" s="184" t="s">
        <v>153</v>
      </c>
    </row>
    <row r="999" spans="1:65" s="14" customFormat="1" ht="10.199999999999999">
      <c r="B999" s="183"/>
      <c r="D999" s="176" t="s">
        <v>161</v>
      </c>
      <c r="E999" s="184" t="s">
        <v>1</v>
      </c>
      <c r="F999" s="185" t="s">
        <v>1276</v>
      </c>
      <c r="H999" s="186">
        <v>4.57</v>
      </c>
      <c r="I999" s="187"/>
      <c r="L999" s="183"/>
      <c r="M999" s="188"/>
      <c r="N999" s="189"/>
      <c r="O999" s="189"/>
      <c r="P999" s="189"/>
      <c r="Q999" s="189"/>
      <c r="R999" s="189"/>
      <c r="S999" s="189"/>
      <c r="T999" s="190"/>
      <c r="AT999" s="184" t="s">
        <v>161</v>
      </c>
      <c r="AU999" s="184" t="s">
        <v>88</v>
      </c>
      <c r="AV999" s="14" t="s">
        <v>88</v>
      </c>
      <c r="AW999" s="14" t="s">
        <v>34</v>
      </c>
      <c r="AX999" s="14" t="s">
        <v>78</v>
      </c>
      <c r="AY999" s="184" t="s">
        <v>153</v>
      </c>
    </row>
    <row r="1000" spans="1:65" s="14" customFormat="1" ht="10.199999999999999">
      <c r="B1000" s="183"/>
      <c r="D1000" s="176" t="s">
        <v>161</v>
      </c>
      <c r="E1000" s="184" t="s">
        <v>1</v>
      </c>
      <c r="F1000" s="185" t="s">
        <v>1277</v>
      </c>
      <c r="H1000" s="186">
        <v>16.29</v>
      </c>
      <c r="I1000" s="187"/>
      <c r="L1000" s="183"/>
      <c r="M1000" s="188"/>
      <c r="N1000" s="189"/>
      <c r="O1000" s="189"/>
      <c r="P1000" s="189"/>
      <c r="Q1000" s="189"/>
      <c r="R1000" s="189"/>
      <c r="S1000" s="189"/>
      <c r="T1000" s="190"/>
      <c r="AT1000" s="184" t="s">
        <v>161</v>
      </c>
      <c r="AU1000" s="184" t="s">
        <v>88</v>
      </c>
      <c r="AV1000" s="14" t="s">
        <v>88</v>
      </c>
      <c r="AW1000" s="14" t="s">
        <v>34</v>
      </c>
      <c r="AX1000" s="14" t="s">
        <v>78</v>
      </c>
      <c r="AY1000" s="184" t="s">
        <v>153</v>
      </c>
    </row>
    <row r="1001" spans="1:65" s="14" customFormat="1" ht="10.199999999999999">
      <c r="B1001" s="183"/>
      <c r="D1001" s="176" t="s">
        <v>161</v>
      </c>
      <c r="E1001" s="184" t="s">
        <v>1</v>
      </c>
      <c r="F1001" s="185" t="s">
        <v>1278</v>
      </c>
      <c r="H1001" s="186">
        <v>6.27</v>
      </c>
      <c r="I1001" s="187"/>
      <c r="L1001" s="183"/>
      <c r="M1001" s="188"/>
      <c r="N1001" s="189"/>
      <c r="O1001" s="189"/>
      <c r="P1001" s="189"/>
      <c r="Q1001" s="189"/>
      <c r="R1001" s="189"/>
      <c r="S1001" s="189"/>
      <c r="T1001" s="190"/>
      <c r="AT1001" s="184" t="s">
        <v>161</v>
      </c>
      <c r="AU1001" s="184" t="s">
        <v>88</v>
      </c>
      <c r="AV1001" s="14" t="s">
        <v>88</v>
      </c>
      <c r="AW1001" s="14" t="s">
        <v>34</v>
      </c>
      <c r="AX1001" s="14" t="s">
        <v>78</v>
      </c>
      <c r="AY1001" s="184" t="s">
        <v>153</v>
      </c>
    </row>
    <row r="1002" spans="1:65" s="14" customFormat="1" ht="10.199999999999999">
      <c r="B1002" s="183"/>
      <c r="D1002" s="176" t="s">
        <v>161</v>
      </c>
      <c r="E1002" s="184" t="s">
        <v>1</v>
      </c>
      <c r="F1002" s="185" t="s">
        <v>1279</v>
      </c>
      <c r="H1002" s="186">
        <v>14.92</v>
      </c>
      <c r="I1002" s="187"/>
      <c r="L1002" s="183"/>
      <c r="M1002" s="188"/>
      <c r="N1002" s="189"/>
      <c r="O1002" s="189"/>
      <c r="P1002" s="189"/>
      <c r="Q1002" s="189"/>
      <c r="R1002" s="189"/>
      <c r="S1002" s="189"/>
      <c r="T1002" s="190"/>
      <c r="AT1002" s="184" t="s">
        <v>161</v>
      </c>
      <c r="AU1002" s="184" t="s">
        <v>88</v>
      </c>
      <c r="AV1002" s="14" t="s">
        <v>88</v>
      </c>
      <c r="AW1002" s="14" t="s">
        <v>34</v>
      </c>
      <c r="AX1002" s="14" t="s">
        <v>78</v>
      </c>
      <c r="AY1002" s="184" t="s">
        <v>153</v>
      </c>
    </row>
    <row r="1003" spans="1:65" s="15" customFormat="1" ht="10.199999999999999">
      <c r="B1003" s="191"/>
      <c r="D1003" s="176" t="s">
        <v>161</v>
      </c>
      <c r="E1003" s="192" t="s">
        <v>1</v>
      </c>
      <c r="F1003" s="193" t="s">
        <v>165</v>
      </c>
      <c r="H1003" s="194">
        <v>311.10000000000002</v>
      </c>
      <c r="I1003" s="195"/>
      <c r="L1003" s="191"/>
      <c r="M1003" s="196"/>
      <c r="N1003" s="197"/>
      <c r="O1003" s="197"/>
      <c r="P1003" s="197"/>
      <c r="Q1003" s="197"/>
      <c r="R1003" s="197"/>
      <c r="S1003" s="197"/>
      <c r="T1003" s="198"/>
      <c r="AT1003" s="192" t="s">
        <v>161</v>
      </c>
      <c r="AU1003" s="192" t="s">
        <v>88</v>
      </c>
      <c r="AV1003" s="15" t="s">
        <v>159</v>
      </c>
      <c r="AW1003" s="15" t="s">
        <v>34</v>
      </c>
      <c r="AX1003" s="15" t="s">
        <v>86</v>
      </c>
      <c r="AY1003" s="192" t="s">
        <v>153</v>
      </c>
    </row>
    <row r="1004" spans="1:65" s="14" customFormat="1" ht="10.199999999999999">
      <c r="B1004" s="183"/>
      <c r="D1004" s="176" t="s">
        <v>161</v>
      </c>
      <c r="F1004" s="185" t="s">
        <v>1495</v>
      </c>
      <c r="H1004" s="186">
        <v>317.322</v>
      </c>
      <c r="I1004" s="187"/>
      <c r="L1004" s="183"/>
      <c r="M1004" s="188"/>
      <c r="N1004" s="189"/>
      <c r="O1004" s="189"/>
      <c r="P1004" s="189"/>
      <c r="Q1004" s="189"/>
      <c r="R1004" s="189"/>
      <c r="S1004" s="189"/>
      <c r="T1004" s="190"/>
      <c r="AT1004" s="184" t="s">
        <v>161</v>
      </c>
      <c r="AU1004" s="184" t="s">
        <v>88</v>
      </c>
      <c r="AV1004" s="14" t="s">
        <v>88</v>
      </c>
      <c r="AW1004" s="14" t="s">
        <v>3</v>
      </c>
      <c r="AX1004" s="14" t="s">
        <v>86</v>
      </c>
      <c r="AY1004" s="184" t="s">
        <v>153</v>
      </c>
    </row>
    <row r="1005" spans="1:65" s="2" customFormat="1" ht="36" customHeight="1">
      <c r="A1005" s="33"/>
      <c r="B1005" s="161"/>
      <c r="C1005" s="162" t="s">
        <v>873</v>
      </c>
      <c r="D1005" s="162" t="s">
        <v>155</v>
      </c>
      <c r="E1005" s="163" t="s">
        <v>1496</v>
      </c>
      <c r="F1005" s="164" t="s">
        <v>1497</v>
      </c>
      <c r="G1005" s="165" t="s">
        <v>235</v>
      </c>
      <c r="H1005" s="166">
        <v>39.695</v>
      </c>
      <c r="I1005" s="167"/>
      <c r="J1005" s="168">
        <f>ROUND(I1005*H1005,2)</f>
        <v>0</v>
      </c>
      <c r="K1005" s="164" t="s">
        <v>254</v>
      </c>
      <c r="L1005" s="34"/>
      <c r="M1005" s="169" t="s">
        <v>1</v>
      </c>
      <c r="N1005" s="170" t="s">
        <v>43</v>
      </c>
      <c r="O1005" s="59"/>
      <c r="P1005" s="171">
        <f>O1005*H1005</f>
        <v>0</v>
      </c>
      <c r="Q1005" s="171">
        <v>0</v>
      </c>
      <c r="R1005" s="171">
        <f>Q1005*H1005</f>
        <v>0</v>
      </c>
      <c r="S1005" s="171">
        <v>6.0000000000000001E-3</v>
      </c>
      <c r="T1005" s="172">
        <f>S1005*H1005</f>
        <v>0.23816999999999999</v>
      </c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R1005" s="173" t="s">
        <v>239</v>
      </c>
      <c r="AT1005" s="173" t="s">
        <v>155</v>
      </c>
      <c r="AU1005" s="173" t="s">
        <v>88</v>
      </c>
      <c r="AY1005" s="18" t="s">
        <v>153</v>
      </c>
      <c r="BE1005" s="174">
        <f>IF(N1005="základní",J1005,0)</f>
        <v>0</v>
      </c>
      <c r="BF1005" s="174">
        <f>IF(N1005="snížená",J1005,0)</f>
        <v>0</v>
      </c>
      <c r="BG1005" s="174">
        <f>IF(N1005="zákl. přenesená",J1005,0)</f>
        <v>0</v>
      </c>
      <c r="BH1005" s="174">
        <f>IF(N1005="sníž. přenesená",J1005,0)</f>
        <v>0</v>
      </c>
      <c r="BI1005" s="174">
        <f>IF(N1005="nulová",J1005,0)</f>
        <v>0</v>
      </c>
      <c r="BJ1005" s="18" t="s">
        <v>86</v>
      </c>
      <c r="BK1005" s="174">
        <f>ROUND(I1005*H1005,2)</f>
        <v>0</v>
      </c>
      <c r="BL1005" s="18" t="s">
        <v>239</v>
      </c>
      <c r="BM1005" s="173" t="s">
        <v>1498</v>
      </c>
    </row>
    <row r="1006" spans="1:65" s="13" customFormat="1" ht="10.199999999999999">
      <c r="B1006" s="175"/>
      <c r="D1006" s="176" t="s">
        <v>161</v>
      </c>
      <c r="E1006" s="177" t="s">
        <v>1</v>
      </c>
      <c r="F1006" s="178" t="s">
        <v>1499</v>
      </c>
      <c r="H1006" s="177" t="s">
        <v>1</v>
      </c>
      <c r="I1006" s="179"/>
      <c r="L1006" s="175"/>
      <c r="M1006" s="180"/>
      <c r="N1006" s="181"/>
      <c r="O1006" s="181"/>
      <c r="P1006" s="181"/>
      <c r="Q1006" s="181"/>
      <c r="R1006" s="181"/>
      <c r="S1006" s="181"/>
      <c r="T1006" s="182"/>
      <c r="AT1006" s="177" t="s">
        <v>161</v>
      </c>
      <c r="AU1006" s="177" t="s">
        <v>88</v>
      </c>
      <c r="AV1006" s="13" t="s">
        <v>86</v>
      </c>
      <c r="AW1006" s="13" t="s">
        <v>34</v>
      </c>
      <c r="AX1006" s="13" t="s">
        <v>78</v>
      </c>
      <c r="AY1006" s="177" t="s">
        <v>153</v>
      </c>
    </row>
    <row r="1007" spans="1:65" s="14" customFormat="1" ht="10.199999999999999">
      <c r="B1007" s="183"/>
      <c r="D1007" s="176" t="s">
        <v>161</v>
      </c>
      <c r="E1007" s="184" t="s">
        <v>1</v>
      </c>
      <c r="F1007" s="185" t="s">
        <v>1476</v>
      </c>
      <c r="H1007" s="186">
        <v>12.565</v>
      </c>
      <c r="I1007" s="187"/>
      <c r="L1007" s="183"/>
      <c r="M1007" s="188"/>
      <c r="N1007" s="189"/>
      <c r="O1007" s="189"/>
      <c r="P1007" s="189"/>
      <c r="Q1007" s="189"/>
      <c r="R1007" s="189"/>
      <c r="S1007" s="189"/>
      <c r="T1007" s="190"/>
      <c r="AT1007" s="184" t="s">
        <v>161</v>
      </c>
      <c r="AU1007" s="184" t="s">
        <v>88</v>
      </c>
      <c r="AV1007" s="14" t="s">
        <v>88</v>
      </c>
      <c r="AW1007" s="14" t="s">
        <v>34</v>
      </c>
      <c r="AX1007" s="14" t="s">
        <v>78</v>
      </c>
      <c r="AY1007" s="184" t="s">
        <v>153</v>
      </c>
    </row>
    <row r="1008" spans="1:65" s="14" customFormat="1" ht="10.199999999999999">
      <c r="B1008" s="183"/>
      <c r="D1008" s="176" t="s">
        <v>161</v>
      </c>
      <c r="E1008" s="184" t="s">
        <v>1</v>
      </c>
      <c r="F1008" s="185" t="s">
        <v>1477</v>
      </c>
      <c r="H1008" s="186">
        <v>2</v>
      </c>
      <c r="I1008" s="187"/>
      <c r="L1008" s="183"/>
      <c r="M1008" s="188"/>
      <c r="N1008" s="189"/>
      <c r="O1008" s="189"/>
      <c r="P1008" s="189"/>
      <c r="Q1008" s="189"/>
      <c r="R1008" s="189"/>
      <c r="S1008" s="189"/>
      <c r="T1008" s="190"/>
      <c r="AT1008" s="184" t="s">
        <v>161</v>
      </c>
      <c r="AU1008" s="184" t="s">
        <v>88</v>
      </c>
      <c r="AV1008" s="14" t="s">
        <v>88</v>
      </c>
      <c r="AW1008" s="14" t="s">
        <v>34</v>
      </c>
      <c r="AX1008" s="14" t="s">
        <v>78</v>
      </c>
      <c r="AY1008" s="184" t="s">
        <v>153</v>
      </c>
    </row>
    <row r="1009" spans="1:65" s="16" customFormat="1" ht="10.199999999999999">
      <c r="B1009" s="202"/>
      <c r="D1009" s="176" t="s">
        <v>161</v>
      </c>
      <c r="E1009" s="203" t="s">
        <v>1</v>
      </c>
      <c r="F1009" s="204" t="s">
        <v>321</v>
      </c>
      <c r="H1009" s="205">
        <v>14.565</v>
      </c>
      <c r="I1009" s="206"/>
      <c r="L1009" s="202"/>
      <c r="M1009" s="207"/>
      <c r="N1009" s="208"/>
      <c r="O1009" s="208"/>
      <c r="P1009" s="208"/>
      <c r="Q1009" s="208"/>
      <c r="R1009" s="208"/>
      <c r="S1009" s="208"/>
      <c r="T1009" s="209"/>
      <c r="AT1009" s="203" t="s">
        <v>161</v>
      </c>
      <c r="AU1009" s="203" t="s">
        <v>88</v>
      </c>
      <c r="AV1009" s="16" t="s">
        <v>169</v>
      </c>
      <c r="AW1009" s="16" t="s">
        <v>34</v>
      </c>
      <c r="AX1009" s="16" t="s">
        <v>78</v>
      </c>
      <c r="AY1009" s="203" t="s">
        <v>153</v>
      </c>
    </row>
    <row r="1010" spans="1:65" s="13" customFormat="1" ht="10.199999999999999">
      <c r="B1010" s="175"/>
      <c r="D1010" s="176" t="s">
        <v>161</v>
      </c>
      <c r="E1010" s="177" t="s">
        <v>1</v>
      </c>
      <c r="F1010" s="178" t="s">
        <v>1500</v>
      </c>
      <c r="H1010" s="177" t="s">
        <v>1</v>
      </c>
      <c r="I1010" s="179"/>
      <c r="L1010" s="175"/>
      <c r="M1010" s="180"/>
      <c r="N1010" s="181"/>
      <c r="O1010" s="181"/>
      <c r="P1010" s="181"/>
      <c r="Q1010" s="181"/>
      <c r="R1010" s="181"/>
      <c r="S1010" s="181"/>
      <c r="T1010" s="182"/>
      <c r="AT1010" s="177" t="s">
        <v>161</v>
      </c>
      <c r="AU1010" s="177" t="s">
        <v>88</v>
      </c>
      <c r="AV1010" s="13" t="s">
        <v>86</v>
      </c>
      <c r="AW1010" s="13" t="s">
        <v>34</v>
      </c>
      <c r="AX1010" s="13" t="s">
        <v>78</v>
      </c>
      <c r="AY1010" s="177" t="s">
        <v>153</v>
      </c>
    </row>
    <row r="1011" spans="1:65" s="14" customFormat="1" ht="10.199999999999999">
      <c r="B1011" s="183"/>
      <c r="D1011" s="176" t="s">
        <v>161</v>
      </c>
      <c r="E1011" s="184" t="s">
        <v>1</v>
      </c>
      <c r="F1011" s="185" t="s">
        <v>1501</v>
      </c>
      <c r="H1011" s="186">
        <v>25.13</v>
      </c>
      <c r="I1011" s="187"/>
      <c r="L1011" s="183"/>
      <c r="M1011" s="188"/>
      <c r="N1011" s="189"/>
      <c r="O1011" s="189"/>
      <c r="P1011" s="189"/>
      <c r="Q1011" s="189"/>
      <c r="R1011" s="189"/>
      <c r="S1011" s="189"/>
      <c r="T1011" s="190"/>
      <c r="AT1011" s="184" t="s">
        <v>161</v>
      </c>
      <c r="AU1011" s="184" t="s">
        <v>88</v>
      </c>
      <c r="AV1011" s="14" t="s">
        <v>88</v>
      </c>
      <c r="AW1011" s="14" t="s">
        <v>34</v>
      </c>
      <c r="AX1011" s="14" t="s">
        <v>78</v>
      </c>
      <c r="AY1011" s="184" t="s">
        <v>153</v>
      </c>
    </row>
    <row r="1012" spans="1:65" s="16" customFormat="1" ht="10.199999999999999">
      <c r="B1012" s="202"/>
      <c r="D1012" s="176" t="s">
        <v>161</v>
      </c>
      <c r="E1012" s="203" t="s">
        <v>1</v>
      </c>
      <c r="F1012" s="204" t="s">
        <v>321</v>
      </c>
      <c r="H1012" s="205">
        <v>25.13</v>
      </c>
      <c r="I1012" s="206"/>
      <c r="L1012" s="202"/>
      <c r="M1012" s="207"/>
      <c r="N1012" s="208"/>
      <c r="O1012" s="208"/>
      <c r="P1012" s="208"/>
      <c r="Q1012" s="208"/>
      <c r="R1012" s="208"/>
      <c r="S1012" s="208"/>
      <c r="T1012" s="209"/>
      <c r="AT1012" s="203" t="s">
        <v>161</v>
      </c>
      <c r="AU1012" s="203" t="s">
        <v>88</v>
      </c>
      <c r="AV1012" s="16" t="s">
        <v>169</v>
      </c>
      <c r="AW1012" s="16" t="s">
        <v>34</v>
      </c>
      <c r="AX1012" s="16" t="s">
        <v>78</v>
      </c>
      <c r="AY1012" s="203" t="s">
        <v>153</v>
      </c>
    </row>
    <row r="1013" spans="1:65" s="15" customFormat="1" ht="10.199999999999999">
      <c r="B1013" s="191"/>
      <c r="D1013" s="176" t="s">
        <v>161</v>
      </c>
      <c r="E1013" s="192" t="s">
        <v>1</v>
      </c>
      <c r="F1013" s="193" t="s">
        <v>165</v>
      </c>
      <c r="H1013" s="194">
        <v>39.695</v>
      </c>
      <c r="I1013" s="195"/>
      <c r="L1013" s="191"/>
      <c r="M1013" s="196"/>
      <c r="N1013" s="197"/>
      <c r="O1013" s="197"/>
      <c r="P1013" s="197"/>
      <c r="Q1013" s="197"/>
      <c r="R1013" s="197"/>
      <c r="S1013" s="197"/>
      <c r="T1013" s="198"/>
      <c r="AT1013" s="192" t="s">
        <v>161</v>
      </c>
      <c r="AU1013" s="192" t="s">
        <v>88</v>
      </c>
      <c r="AV1013" s="15" t="s">
        <v>159</v>
      </c>
      <c r="AW1013" s="15" t="s">
        <v>34</v>
      </c>
      <c r="AX1013" s="15" t="s">
        <v>86</v>
      </c>
      <c r="AY1013" s="192" t="s">
        <v>153</v>
      </c>
    </row>
    <row r="1014" spans="1:65" s="2" customFormat="1" ht="36" customHeight="1">
      <c r="A1014" s="33"/>
      <c r="B1014" s="161"/>
      <c r="C1014" s="162" t="s">
        <v>888</v>
      </c>
      <c r="D1014" s="162" t="s">
        <v>155</v>
      </c>
      <c r="E1014" s="163" t="s">
        <v>1502</v>
      </c>
      <c r="F1014" s="164" t="s">
        <v>1503</v>
      </c>
      <c r="G1014" s="165" t="s">
        <v>235</v>
      </c>
      <c r="H1014" s="166">
        <v>39.695</v>
      </c>
      <c r="I1014" s="167"/>
      <c r="J1014" s="168">
        <f>ROUND(I1014*H1014,2)</f>
        <v>0</v>
      </c>
      <c r="K1014" s="164" t="s">
        <v>1</v>
      </c>
      <c r="L1014" s="34"/>
      <c r="M1014" s="169" t="s">
        <v>1</v>
      </c>
      <c r="N1014" s="170" t="s">
        <v>43</v>
      </c>
      <c r="O1014" s="59"/>
      <c r="P1014" s="171">
        <f>O1014*H1014</f>
        <v>0</v>
      </c>
      <c r="Q1014" s="171">
        <v>0</v>
      </c>
      <c r="R1014" s="171">
        <f>Q1014*H1014</f>
        <v>0</v>
      </c>
      <c r="S1014" s="171">
        <v>0</v>
      </c>
      <c r="T1014" s="172">
        <f>S1014*H1014</f>
        <v>0</v>
      </c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R1014" s="173" t="s">
        <v>239</v>
      </c>
      <c r="AT1014" s="173" t="s">
        <v>155</v>
      </c>
      <c r="AU1014" s="173" t="s">
        <v>88</v>
      </c>
      <c r="AY1014" s="18" t="s">
        <v>153</v>
      </c>
      <c r="BE1014" s="174">
        <f>IF(N1014="základní",J1014,0)</f>
        <v>0</v>
      </c>
      <c r="BF1014" s="174">
        <f>IF(N1014="snížená",J1014,0)</f>
        <v>0</v>
      </c>
      <c r="BG1014" s="174">
        <f>IF(N1014="zákl. přenesená",J1014,0)</f>
        <v>0</v>
      </c>
      <c r="BH1014" s="174">
        <f>IF(N1014="sníž. přenesená",J1014,0)</f>
        <v>0</v>
      </c>
      <c r="BI1014" s="174">
        <f>IF(N1014="nulová",J1014,0)</f>
        <v>0</v>
      </c>
      <c r="BJ1014" s="18" t="s">
        <v>86</v>
      </c>
      <c r="BK1014" s="174">
        <f>ROUND(I1014*H1014,2)</f>
        <v>0</v>
      </c>
      <c r="BL1014" s="18" t="s">
        <v>239</v>
      </c>
      <c r="BM1014" s="173" t="s">
        <v>1504</v>
      </c>
    </row>
    <row r="1015" spans="1:65" s="13" customFormat="1" ht="10.199999999999999">
      <c r="B1015" s="175"/>
      <c r="D1015" s="176" t="s">
        <v>161</v>
      </c>
      <c r="E1015" s="177" t="s">
        <v>1</v>
      </c>
      <c r="F1015" s="178" t="s">
        <v>1499</v>
      </c>
      <c r="H1015" s="177" t="s">
        <v>1</v>
      </c>
      <c r="I1015" s="179"/>
      <c r="L1015" s="175"/>
      <c r="M1015" s="180"/>
      <c r="N1015" s="181"/>
      <c r="O1015" s="181"/>
      <c r="P1015" s="181"/>
      <c r="Q1015" s="181"/>
      <c r="R1015" s="181"/>
      <c r="S1015" s="181"/>
      <c r="T1015" s="182"/>
      <c r="AT1015" s="177" t="s">
        <v>161</v>
      </c>
      <c r="AU1015" s="177" t="s">
        <v>88</v>
      </c>
      <c r="AV1015" s="13" t="s">
        <v>86</v>
      </c>
      <c r="AW1015" s="13" t="s">
        <v>34</v>
      </c>
      <c r="AX1015" s="13" t="s">
        <v>78</v>
      </c>
      <c r="AY1015" s="177" t="s">
        <v>153</v>
      </c>
    </row>
    <row r="1016" spans="1:65" s="14" customFormat="1" ht="10.199999999999999">
      <c r="B1016" s="183"/>
      <c r="D1016" s="176" t="s">
        <v>161</v>
      </c>
      <c r="E1016" s="184" t="s">
        <v>1</v>
      </c>
      <c r="F1016" s="185" t="s">
        <v>1476</v>
      </c>
      <c r="H1016" s="186">
        <v>12.565</v>
      </c>
      <c r="I1016" s="187"/>
      <c r="L1016" s="183"/>
      <c r="M1016" s="188"/>
      <c r="N1016" s="189"/>
      <c r="O1016" s="189"/>
      <c r="P1016" s="189"/>
      <c r="Q1016" s="189"/>
      <c r="R1016" s="189"/>
      <c r="S1016" s="189"/>
      <c r="T1016" s="190"/>
      <c r="AT1016" s="184" t="s">
        <v>161</v>
      </c>
      <c r="AU1016" s="184" t="s">
        <v>88</v>
      </c>
      <c r="AV1016" s="14" t="s">
        <v>88</v>
      </c>
      <c r="AW1016" s="14" t="s">
        <v>34</v>
      </c>
      <c r="AX1016" s="14" t="s">
        <v>78</v>
      </c>
      <c r="AY1016" s="184" t="s">
        <v>153</v>
      </c>
    </row>
    <row r="1017" spans="1:65" s="14" customFormat="1" ht="10.199999999999999">
      <c r="B1017" s="183"/>
      <c r="D1017" s="176" t="s">
        <v>161</v>
      </c>
      <c r="E1017" s="184" t="s">
        <v>1</v>
      </c>
      <c r="F1017" s="185" t="s">
        <v>1477</v>
      </c>
      <c r="H1017" s="186">
        <v>2</v>
      </c>
      <c r="I1017" s="187"/>
      <c r="L1017" s="183"/>
      <c r="M1017" s="188"/>
      <c r="N1017" s="189"/>
      <c r="O1017" s="189"/>
      <c r="P1017" s="189"/>
      <c r="Q1017" s="189"/>
      <c r="R1017" s="189"/>
      <c r="S1017" s="189"/>
      <c r="T1017" s="190"/>
      <c r="AT1017" s="184" t="s">
        <v>161</v>
      </c>
      <c r="AU1017" s="184" t="s">
        <v>88</v>
      </c>
      <c r="AV1017" s="14" t="s">
        <v>88</v>
      </c>
      <c r="AW1017" s="14" t="s">
        <v>34</v>
      </c>
      <c r="AX1017" s="14" t="s">
        <v>78</v>
      </c>
      <c r="AY1017" s="184" t="s">
        <v>153</v>
      </c>
    </row>
    <row r="1018" spans="1:65" s="16" customFormat="1" ht="10.199999999999999">
      <c r="B1018" s="202"/>
      <c r="D1018" s="176" t="s">
        <v>161</v>
      </c>
      <c r="E1018" s="203" t="s">
        <v>1</v>
      </c>
      <c r="F1018" s="204" t="s">
        <v>321</v>
      </c>
      <c r="H1018" s="205">
        <v>14.565</v>
      </c>
      <c r="I1018" s="206"/>
      <c r="L1018" s="202"/>
      <c r="M1018" s="207"/>
      <c r="N1018" s="208"/>
      <c r="O1018" s="208"/>
      <c r="P1018" s="208"/>
      <c r="Q1018" s="208"/>
      <c r="R1018" s="208"/>
      <c r="S1018" s="208"/>
      <c r="T1018" s="209"/>
      <c r="AT1018" s="203" t="s">
        <v>161</v>
      </c>
      <c r="AU1018" s="203" t="s">
        <v>88</v>
      </c>
      <c r="AV1018" s="16" t="s">
        <v>169</v>
      </c>
      <c r="AW1018" s="16" t="s">
        <v>34</v>
      </c>
      <c r="AX1018" s="16" t="s">
        <v>78</v>
      </c>
      <c r="AY1018" s="203" t="s">
        <v>153</v>
      </c>
    </row>
    <row r="1019" spans="1:65" s="13" customFormat="1" ht="10.199999999999999">
      <c r="B1019" s="175"/>
      <c r="D1019" s="176" t="s">
        <v>161</v>
      </c>
      <c r="E1019" s="177" t="s">
        <v>1</v>
      </c>
      <c r="F1019" s="178" t="s">
        <v>1500</v>
      </c>
      <c r="H1019" s="177" t="s">
        <v>1</v>
      </c>
      <c r="I1019" s="179"/>
      <c r="L1019" s="175"/>
      <c r="M1019" s="180"/>
      <c r="N1019" s="181"/>
      <c r="O1019" s="181"/>
      <c r="P1019" s="181"/>
      <c r="Q1019" s="181"/>
      <c r="R1019" s="181"/>
      <c r="S1019" s="181"/>
      <c r="T1019" s="182"/>
      <c r="AT1019" s="177" t="s">
        <v>161</v>
      </c>
      <c r="AU1019" s="177" t="s">
        <v>88</v>
      </c>
      <c r="AV1019" s="13" t="s">
        <v>86</v>
      </c>
      <c r="AW1019" s="13" t="s">
        <v>34</v>
      </c>
      <c r="AX1019" s="13" t="s">
        <v>78</v>
      </c>
      <c r="AY1019" s="177" t="s">
        <v>153</v>
      </c>
    </row>
    <row r="1020" spans="1:65" s="14" customFormat="1" ht="10.199999999999999">
      <c r="B1020" s="183"/>
      <c r="D1020" s="176" t="s">
        <v>161</v>
      </c>
      <c r="E1020" s="184" t="s">
        <v>1</v>
      </c>
      <c r="F1020" s="185" t="s">
        <v>1501</v>
      </c>
      <c r="H1020" s="186">
        <v>25.13</v>
      </c>
      <c r="I1020" s="187"/>
      <c r="L1020" s="183"/>
      <c r="M1020" s="188"/>
      <c r="N1020" s="189"/>
      <c r="O1020" s="189"/>
      <c r="P1020" s="189"/>
      <c r="Q1020" s="189"/>
      <c r="R1020" s="189"/>
      <c r="S1020" s="189"/>
      <c r="T1020" s="190"/>
      <c r="AT1020" s="184" t="s">
        <v>161</v>
      </c>
      <c r="AU1020" s="184" t="s">
        <v>88</v>
      </c>
      <c r="AV1020" s="14" t="s">
        <v>88</v>
      </c>
      <c r="AW1020" s="14" t="s">
        <v>34</v>
      </c>
      <c r="AX1020" s="14" t="s">
        <v>78</v>
      </c>
      <c r="AY1020" s="184" t="s">
        <v>153</v>
      </c>
    </row>
    <row r="1021" spans="1:65" s="16" customFormat="1" ht="10.199999999999999">
      <c r="B1021" s="202"/>
      <c r="D1021" s="176" t="s">
        <v>161</v>
      </c>
      <c r="E1021" s="203" t="s">
        <v>1</v>
      </c>
      <c r="F1021" s="204" t="s">
        <v>321</v>
      </c>
      <c r="H1021" s="205">
        <v>25.13</v>
      </c>
      <c r="I1021" s="206"/>
      <c r="L1021" s="202"/>
      <c r="M1021" s="207"/>
      <c r="N1021" s="208"/>
      <c r="O1021" s="208"/>
      <c r="P1021" s="208"/>
      <c r="Q1021" s="208"/>
      <c r="R1021" s="208"/>
      <c r="S1021" s="208"/>
      <c r="T1021" s="209"/>
      <c r="AT1021" s="203" t="s">
        <v>161</v>
      </c>
      <c r="AU1021" s="203" t="s">
        <v>88</v>
      </c>
      <c r="AV1021" s="16" t="s">
        <v>169</v>
      </c>
      <c r="AW1021" s="16" t="s">
        <v>34</v>
      </c>
      <c r="AX1021" s="16" t="s">
        <v>78</v>
      </c>
      <c r="AY1021" s="203" t="s">
        <v>153</v>
      </c>
    </row>
    <row r="1022" spans="1:65" s="15" customFormat="1" ht="10.199999999999999">
      <c r="B1022" s="191"/>
      <c r="D1022" s="176" t="s">
        <v>161</v>
      </c>
      <c r="E1022" s="192" t="s">
        <v>1</v>
      </c>
      <c r="F1022" s="193" t="s">
        <v>165</v>
      </c>
      <c r="H1022" s="194">
        <v>39.695</v>
      </c>
      <c r="I1022" s="195"/>
      <c r="L1022" s="191"/>
      <c r="M1022" s="196"/>
      <c r="N1022" s="197"/>
      <c r="O1022" s="197"/>
      <c r="P1022" s="197"/>
      <c r="Q1022" s="197"/>
      <c r="R1022" s="197"/>
      <c r="S1022" s="197"/>
      <c r="T1022" s="198"/>
      <c r="AT1022" s="192" t="s">
        <v>161</v>
      </c>
      <c r="AU1022" s="192" t="s">
        <v>88</v>
      </c>
      <c r="AV1022" s="15" t="s">
        <v>159</v>
      </c>
      <c r="AW1022" s="15" t="s">
        <v>34</v>
      </c>
      <c r="AX1022" s="15" t="s">
        <v>86</v>
      </c>
      <c r="AY1022" s="192" t="s">
        <v>153</v>
      </c>
    </row>
    <row r="1023" spans="1:65" s="2" customFormat="1" ht="36" customHeight="1">
      <c r="A1023" s="33"/>
      <c r="B1023" s="161"/>
      <c r="C1023" s="162" t="s">
        <v>892</v>
      </c>
      <c r="D1023" s="162" t="s">
        <v>155</v>
      </c>
      <c r="E1023" s="163" t="s">
        <v>748</v>
      </c>
      <c r="F1023" s="164" t="s">
        <v>749</v>
      </c>
      <c r="G1023" s="165" t="s">
        <v>470</v>
      </c>
      <c r="H1023" s="210"/>
      <c r="I1023" s="167"/>
      <c r="J1023" s="168">
        <f>ROUND(I1023*H1023,2)</f>
        <v>0</v>
      </c>
      <c r="K1023" s="164" t="s">
        <v>254</v>
      </c>
      <c r="L1023" s="34"/>
      <c r="M1023" s="169" t="s">
        <v>1</v>
      </c>
      <c r="N1023" s="170" t="s">
        <v>43</v>
      </c>
      <c r="O1023" s="59"/>
      <c r="P1023" s="171">
        <f>O1023*H1023</f>
        <v>0</v>
      </c>
      <c r="Q1023" s="171">
        <v>0</v>
      </c>
      <c r="R1023" s="171">
        <f>Q1023*H1023</f>
        <v>0</v>
      </c>
      <c r="S1023" s="171">
        <v>0</v>
      </c>
      <c r="T1023" s="172">
        <f>S1023*H1023</f>
        <v>0</v>
      </c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R1023" s="173" t="s">
        <v>239</v>
      </c>
      <c r="AT1023" s="173" t="s">
        <v>155</v>
      </c>
      <c r="AU1023" s="173" t="s">
        <v>88</v>
      </c>
      <c r="AY1023" s="18" t="s">
        <v>153</v>
      </c>
      <c r="BE1023" s="174">
        <f>IF(N1023="základní",J1023,0)</f>
        <v>0</v>
      </c>
      <c r="BF1023" s="174">
        <f>IF(N1023="snížená",J1023,0)</f>
        <v>0</v>
      </c>
      <c r="BG1023" s="174">
        <f>IF(N1023="zákl. přenesená",J1023,0)</f>
        <v>0</v>
      </c>
      <c r="BH1023" s="174">
        <f>IF(N1023="sníž. přenesená",J1023,0)</f>
        <v>0</v>
      </c>
      <c r="BI1023" s="174">
        <f>IF(N1023="nulová",J1023,0)</f>
        <v>0</v>
      </c>
      <c r="BJ1023" s="18" t="s">
        <v>86</v>
      </c>
      <c r="BK1023" s="174">
        <f>ROUND(I1023*H1023,2)</f>
        <v>0</v>
      </c>
      <c r="BL1023" s="18" t="s">
        <v>239</v>
      </c>
      <c r="BM1023" s="173" t="s">
        <v>1505</v>
      </c>
    </row>
    <row r="1024" spans="1:65" s="12" customFormat="1" ht="22.8" customHeight="1">
      <c r="B1024" s="148"/>
      <c r="D1024" s="149" t="s">
        <v>77</v>
      </c>
      <c r="E1024" s="159" t="s">
        <v>277</v>
      </c>
      <c r="F1024" s="159" t="s">
        <v>278</v>
      </c>
      <c r="I1024" s="151"/>
      <c r="J1024" s="160">
        <f>BK1024</f>
        <v>0</v>
      </c>
      <c r="L1024" s="148"/>
      <c r="M1024" s="153"/>
      <c r="N1024" s="154"/>
      <c r="O1024" s="154"/>
      <c r="P1024" s="155">
        <f>SUM(P1025:P1086)</f>
        <v>0</v>
      </c>
      <c r="Q1024" s="154"/>
      <c r="R1024" s="155">
        <f>SUM(R1025:R1086)</f>
        <v>0</v>
      </c>
      <c r="S1024" s="154"/>
      <c r="T1024" s="156">
        <f>SUM(T1025:T1086)</f>
        <v>17.440739000000001</v>
      </c>
      <c r="AR1024" s="149" t="s">
        <v>88</v>
      </c>
      <c r="AT1024" s="157" t="s">
        <v>77</v>
      </c>
      <c r="AU1024" s="157" t="s">
        <v>86</v>
      </c>
      <c r="AY1024" s="149" t="s">
        <v>153</v>
      </c>
      <c r="BK1024" s="158">
        <f>SUM(BK1025:BK1086)</f>
        <v>0</v>
      </c>
    </row>
    <row r="1025" spans="1:65" s="2" customFormat="1" ht="36" customHeight="1">
      <c r="A1025" s="33"/>
      <c r="B1025" s="161"/>
      <c r="C1025" s="162" t="s">
        <v>899</v>
      </c>
      <c r="D1025" s="162" t="s">
        <v>155</v>
      </c>
      <c r="E1025" s="163" t="s">
        <v>280</v>
      </c>
      <c r="F1025" s="164" t="s">
        <v>281</v>
      </c>
      <c r="G1025" s="165" t="s">
        <v>235</v>
      </c>
      <c r="H1025" s="166">
        <v>27.863</v>
      </c>
      <c r="I1025" s="167"/>
      <c r="J1025" s="168">
        <f>ROUND(I1025*H1025,2)</f>
        <v>0</v>
      </c>
      <c r="K1025" s="164" t="s">
        <v>1</v>
      </c>
      <c r="L1025" s="34"/>
      <c r="M1025" s="169" t="s">
        <v>1</v>
      </c>
      <c r="N1025" s="170" t="s">
        <v>43</v>
      </c>
      <c r="O1025" s="59"/>
      <c r="P1025" s="171">
        <f>O1025*H1025</f>
        <v>0</v>
      </c>
      <c r="Q1025" s="171">
        <v>0</v>
      </c>
      <c r="R1025" s="171">
        <f>Q1025*H1025</f>
        <v>0</v>
      </c>
      <c r="S1025" s="171">
        <v>2.5000000000000001E-2</v>
      </c>
      <c r="T1025" s="172">
        <f>S1025*H1025</f>
        <v>0.69657500000000006</v>
      </c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R1025" s="173" t="s">
        <v>239</v>
      </c>
      <c r="AT1025" s="173" t="s">
        <v>155</v>
      </c>
      <c r="AU1025" s="173" t="s">
        <v>88</v>
      </c>
      <c r="AY1025" s="18" t="s">
        <v>153</v>
      </c>
      <c r="BE1025" s="174">
        <f>IF(N1025="základní",J1025,0)</f>
        <v>0</v>
      </c>
      <c r="BF1025" s="174">
        <f>IF(N1025="snížená",J1025,0)</f>
        <v>0</v>
      </c>
      <c r="BG1025" s="174">
        <f>IF(N1025="zákl. přenesená",J1025,0)</f>
        <v>0</v>
      </c>
      <c r="BH1025" s="174">
        <f>IF(N1025="sníž. přenesená",J1025,0)</f>
        <v>0</v>
      </c>
      <c r="BI1025" s="174">
        <f>IF(N1025="nulová",J1025,0)</f>
        <v>0</v>
      </c>
      <c r="BJ1025" s="18" t="s">
        <v>86</v>
      </c>
      <c r="BK1025" s="174">
        <f>ROUND(I1025*H1025,2)</f>
        <v>0</v>
      </c>
      <c r="BL1025" s="18" t="s">
        <v>239</v>
      </c>
      <c r="BM1025" s="173" t="s">
        <v>1506</v>
      </c>
    </row>
    <row r="1026" spans="1:65" s="13" customFormat="1" ht="10.199999999999999">
      <c r="B1026" s="175"/>
      <c r="D1026" s="176" t="s">
        <v>161</v>
      </c>
      <c r="E1026" s="177" t="s">
        <v>1</v>
      </c>
      <c r="F1026" s="178" t="s">
        <v>1392</v>
      </c>
      <c r="H1026" s="177" t="s">
        <v>1</v>
      </c>
      <c r="I1026" s="179"/>
      <c r="L1026" s="175"/>
      <c r="M1026" s="180"/>
      <c r="N1026" s="181"/>
      <c r="O1026" s="181"/>
      <c r="P1026" s="181"/>
      <c r="Q1026" s="181"/>
      <c r="R1026" s="181"/>
      <c r="S1026" s="181"/>
      <c r="T1026" s="182"/>
      <c r="AT1026" s="177" t="s">
        <v>161</v>
      </c>
      <c r="AU1026" s="177" t="s">
        <v>88</v>
      </c>
      <c r="AV1026" s="13" t="s">
        <v>86</v>
      </c>
      <c r="AW1026" s="13" t="s">
        <v>34</v>
      </c>
      <c r="AX1026" s="13" t="s">
        <v>78</v>
      </c>
      <c r="AY1026" s="177" t="s">
        <v>153</v>
      </c>
    </row>
    <row r="1027" spans="1:65" s="14" customFormat="1" ht="10.199999999999999">
      <c r="B1027" s="183"/>
      <c r="D1027" s="176" t="s">
        <v>161</v>
      </c>
      <c r="E1027" s="184" t="s">
        <v>1</v>
      </c>
      <c r="F1027" s="185" t="s">
        <v>1484</v>
      </c>
      <c r="H1027" s="186">
        <v>27.863</v>
      </c>
      <c r="I1027" s="187"/>
      <c r="L1027" s="183"/>
      <c r="M1027" s="188"/>
      <c r="N1027" s="189"/>
      <c r="O1027" s="189"/>
      <c r="P1027" s="189"/>
      <c r="Q1027" s="189"/>
      <c r="R1027" s="189"/>
      <c r="S1027" s="189"/>
      <c r="T1027" s="190"/>
      <c r="AT1027" s="184" t="s">
        <v>161</v>
      </c>
      <c r="AU1027" s="184" t="s">
        <v>88</v>
      </c>
      <c r="AV1027" s="14" t="s">
        <v>88</v>
      </c>
      <c r="AW1027" s="14" t="s">
        <v>34</v>
      </c>
      <c r="AX1027" s="14" t="s">
        <v>78</v>
      </c>
      <c r="AY1027" s="184" t="s">
        <v>153</v>
      </c>
    </row>
    <row r="1028" spans="1:65" s="15" customFormat="1" ht="10.199999999999999">
      <c r="B1028" s="191"/>
      <c r="D1028" s="176" t="s">
        <v>161</v>
      </c>
      <c r="E1028" s="192" t="s">
        <v>1</v>
      </c>
      <c r="F1028" s="193" t="s">
        <v>165</v>
      </c>
      <c r="H1028" s="194">
        <v>27.863</v>
      </c>
      <c r="I1028" s="195"/>
      <c r="L1028" s="191"/>
      <c r="M1028" s="196"/>
      <c r="N1028" s="197"/>
      <c r="O1028" s="197"/>
      <c r="P1028" s="197"/>
      <c r="Q1028" s="197"/>
      <c r="R1028" s="197"/>
      <c r="S1028" s="197"/>
      <c r="T1028" s="198"/>
      <c r="AT1028" s="192" t="s">
        <v>161</v>
      </c>
      <c r="AU1028" s="192" t="s">
        <v>88</v>
      </c>
      <c r="AV1028" s="15" t="s">
        <v>159</v>
      </c>
      <c r="AW1028" s="15" t="s">
        <v>34</v>
      </c>
      <c r="AX1028" s="15" t="s">
        <v>86</v>
      </c>
      <c r="AY1028" s="192" t="s">
        <v>153</v>
      </c>
    </row>
    <row r="1029" spans="1:65" s="2" customFormat="1" ht="36" customHeight="1">
      <c r="A1029" s="33"/>
      <c r="B1029" s="161"/>
      <c r="C1029" s="162" t="s">
        <v>901</v>
      </c>
      <c r="D1029" s="162" t="s">
        <v>155</v>
      </c>
      <c r="E1029" s="163" t="s">
        <v>754</v>
      </c>
      <c r="F1029" s="164" t="s">
        <v>755</v>
      </c>
      <c r="G1029" s="165" t="s">
        <v>235</v>
      </c>
      <c r="H1029" s="166">
        <v>159.44</v>
      </c>
      <c r="I1029" s="167"/>
      <c r="J1029" s="168">
        <f>ROUND(I1029*H1029,2)</f>
        <v>0</v>
      </c>
      <c r="K1029" s="164" t="s">
        <v>254</v>
      </c>
      <c r="L1029" s="34"/>
      <c r="M1029" s="169" t="s">
        <v>1</v>
      </c>
      <c r="N1029" s="170" t="s">
        <v>43</v>
      </c>
      <c r="O1029" s="59"/>
      <c r="P1029" s="171">
        <f>O1029*H1029</f>
        <v>0</v>
      </c>
      <c r="Q1029" s="171">
        <v>0</v>
      </c>
      <c r="R1029" s="171">
        <f>Q1029*H1029</f>
        <v>0</v>
      </c>
      <c r="S1029" s="171">
        <v>3.2000000000000001E-2</v>
      </c>
      <c r="T1029" s="172">
        <f>S1029*H1029</f>
        <v>5.1020799999999999</v>
      </c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R1029" s="173" t="s">
        <v>239</v>
      </c>
      <c r="AT1029" s="173" t="s">
        <v>155</v>
      </c>
      <c r="AU1029" s="173" t="s">
        <v>88</v>
      </c>
      <c r="AY1029" s="18" t="s">
        <v>153</v>
      </c>
      <c r="BE1029" s="174">
        <f>IF(N1029="základní",J1029,0)</f>
        <v>0</v>
      </c>
      <c r="BF1029" s="174">
        <f>IF(N1029="snížená",J1029,0)</f>
        <v>0</v>
      </c>
      <c r="BG1029" s="174">
        <f>IF(N1029="zákl. přenesená",J1029,0)</f>
        <v>0</v>
      </c>
      <c r="BH1029" s="174">
        <f>IF(N1029="sníž. přenesená",J1029,0)</f>
        <v>0</v>
      </c>
      <c r="BI1029" s="174">
        <f>IF(N1029="nulová",J1029,0)</f>
        <v>0</v>
      </c>
      <c r="BJ1029" s="18" t="s">
        <v>86</v>
      </c>
      <c r="BK1029" s="174">
        <f>ROUND(I1029*H1029,2)</f>
        <v>0</v>
      </c>
      <c r="BL1029" s="18" t="s">
        <v>239</v>
      </c>
      <c r="BM1029" s="173" t="s">
        <v>1507</v>
      </c>
    </row>
    <row r="1030" spans="1:65" s="13" customFormat="1" ht="10.199999999999999">
      <c r="B1030" s="175"/>
      <c r="D1030" s="176" t="s">
        <v>161</v>
      </c>
      <c r="E1030" s="177" t="s">
        <v>1</v>
      </c>
      <c r="F1030" s="178" t="s">
        <v>1350</v>
      </c>
      <c r="H1030" s="177" t="s">
        <v>1</v>
      </c>
      <c r="I1030" s="179"/>
      <c r="L1030" s="175"/>
      <c r="M1030" s="180"/>
      <c r="N1030" s="181"/>
      <c r="O1030" s="181"/>
      <c r="P1030" s="181"/>
      <c r="Q1030" s="181"/>
      <c r="R1030" s="181"/>
      <c r="S1030" s="181"/>
      <c r="T1030" s="182"/>
      <c r="AT1030" s="177" t="s">
        <v>161</v>
      </c>
      <c r="AU1030" s="177" t="s">
        <v>88</v>
      </c>
      <c r="AV1030" s="13" t="s">
        <v>86</v>
      </c>
      <c r="AW1030" s="13" t="s">
        <v>34</v>
      </c>
      <c r="AX1030" s="13" t="s">
        <v>78</v>
      </c>
      <c r="AY1030" s="177" t="s">
        <v>153</v>
      </c>
    </row>
    <row r="1031" spans="1:65" s="14" customFormat="1" ht="10.199999999999999">
      <c r="B1031" s="183"/>
      <c r="D1031" s="176" t="s">
        <v>161</v>
      </c>
      <c r="E1031" s="184" t="s">
        <v>1</v>
      </c>
      <c r="F1031" s="185" t="s">
        <v>1351</v>
      </c>
      <c r="H1031" s="186">
        <v>103.94</v>
      </c>
      <c r="I1031" s="187"/>
      <c r="L1031" s="183"/>
      <c r="M1031" s="188"/>
      <c r="N1031" s="189"/>
      <c r="O1031" s="189"/>
      <c r="P1031" s="189"/>
      <c r="Q1031" s="189"/>
      <c r="R1031" s="189"/>
      <c r="S1031" s="189"/>
      <c r="T1031" s="190"/>
      <c r="AT1031" s="184" t="s">
        <v>161</v>
      </c>
      <c r="AU1031" s="184" t="s">
        <v>88</v>
      </c>
      <c r="AV1031" s="14" t="s">
        <v>88</v>
      </c>
      <c r="AW1031" s="14" t="s">
        <v>34</v>
      </c>
      <c r="AX1031" s="14" t="s">
        <v>78</v>
      </c>
      <c r="AY1031" s="184" t="s">
        <v>153</v>
      </c>
    </row>
    <row r="1032" spans="1:65" s="14" customFormat="1" ht="10.199999999999999">
      <c r="B1032" s="183"/>
      <c r="D1032" s="176" t="s">
        <v>161</v>
      </c>
      <c r="E1032" s="184" t="s">
        <v>1</v>
      </c>
      <c r="F1032" s="185" t="s">
        <v>1352</v>
      </c>
      <c r="H1032" s="186">
        <v>23.4</v>
      </c>
      <c r="I1032" s="187"/>
      <c r="L1032" s="183"/>
      <c r="M1032" s="188"/>
      <c r="N1032" s="189"/>
      <c r="O1032" s="189"/>
      <c r="P1032" s="189"/>
      <c r="Q1032" s="189"/>
      <c r="R1032" s="189"/>
      <c r="S1032" s="189"/>
      <c r="T1032" s="190"/>
      <c r="AT1032" s="184" t="s">
        <v>161</v>
      </c>
      <c r="AU1032" s="184" t="s">
        <v>88</v>
      </c>
      <c r="AV1032" s="14" t="s">
        <v>88</v>
      </c>
      <c r="AW1032" s="14" t="s">
        <v>34</v>
      </c>
      <c r="AX1032" s="14" t="s">
        <v>78</v>
      </c>
      <c r="AY1032" s="184" t="s">
        <v>153</v>
      </c>
    </row>
    <row r="1033" spans="1:65" s="14" customFormat="1" ht="10.199999999999999">
      <c r="B1033" s="183"/>
      <c r="D1033" s="176" t="s">
        <v>161</v>
      </c>
      <c r="E1033" s="184" t="s">
        <v>1</v>
      </c>
      <c r="F1033" s="185" t="s">
        <v>1353</v>
      </c>
      <c r="H1033" s="186">
        <v>3.3</v>
      </c>
      <c r="I1033" s="187"/>
      <c r="L1033" s="183"/>
      <c r="M1033" s="188"/>
      <c r="N1033" s="189"/>
      <c r="O1033" s="189"/>
      <c r="P1033" s="189"/>
      <c r="Q1033" s="189"/>
      <c r="R1033" s="189"/>
      <c r="S1033" s="189"/>
      <c r="T1033" s="190"/>
      <c r="AT1033" s="184" t="s">
        <v>161</v>
      </c>
      <c r="AU1033" s="184" t="s">
        <v>88</v>
      </c>
      <c r="AV1033" s="14" t="s">
        <v>88</v>
      </c>
      <c r="AW1033" s="14" t="s">
        <v>34</v>
      </c>
      <c r="AX1033" s="14" t="s">
        <v>78</v>
      </c>
      <c r="AY1033" s="184" t="s">
        <v>153</v>
      </c>
    </row>
    <row r="1034" spans="1:65" s="14" customFormat="1" ht="10.199999999999999">
      <c r="B1034" s="183"/>
      <c r="D1034" s="176" t="s">
        <v>161</v>
      </c>
      <c r="E1034" s="184" t="s">
        <v>1</v>
      </c>
      <c r="F1034" s="185" t="s">
        <v>1354</v>
      </c>
      <c r="H1034" s="186">
        <v>28.8</v>
      </c>
      <c r="I1034" s="187"/>
      <c r="L1034" s="183"/>
      <c r="M1034" s="188"/>
      <c r="N1034" s="189"/>
      <c r="O1034" s="189"/>
      <c r="P1034" s="189"/>
      <c r="Q1034" s="189"/>
      <c r="R1034" s="189"/>
      <c r="S1034" s="189"/>
      <c r="T1034" s="190"/>
      <c r="AT1034" s="184" t="s">
        <v>161</v>
      </c>
      <c r="AU1034" s="184" t="s">
        <v>88</v>
      </c>
      <c r="AV1034" s="14" t="s">
        <v>88</v>
      </c>
      <c r="AW1034" s="14" t="s">
        <v>34</v>
      </c>
      <c r="AX1034" s="14" t="s">
        <v>78</v>
      </c>
      <c r="AY1034" s="184" t="s">
        <v>153</v>
      </c>
    </row>
    <row r="1035" spans="1:65" s="15" customFormat="1" ht="10.199999999999999">
      <c r="B1035" s="191"/>
      <c r="D1035" s="176" t="s">
        <v>161</v>
      </c>
      <c r="E1035" s="192" t="s">
        <v>1</v>
      </c>
      <c r="F1035" s="193" t="s">
        <v>165</v>
      </c>
      <c r="H1035" s="194">
        <v>159.44</v>
      </c>
      <c r="I1035" s="195"/>
      <c r="L1035" s="191"/>
      <c r="M1035" s="196"/>
      <c r="N1035" s="197"/>
      <c r="O1035" s="197"/>
      <c r="P1035" s="197"/>
      <c r="Q1035" s="197"/>
      <c r="R1035" s="197"/>
      <c r="S1035" s="197"/>
      <c r="T1035" s="198"/>
      <c r="AT1035" s="192" t="s">
        <v>161</v>
      </c>
      <c r="AU1035" s="192" t="s">
        <v>88</v>
      </c>
      <c r="AV1035" s="15" t="s">
        <v>159</v>
      </c>
      <c r="AW1035" s="15" t="s">
        <v>34</v>
      </c>
      <c r="AX1035" s="15" t="s">
        <v>86</v>
      </c>
      <c r="AY1035" s="192" t="s">
        <v>153</v>
      </c>
    </row>
    <row r="1036" spans="1:65" s="2" customFormat="1" ht="36" customHeight="1">
      <c r="A1036" s="33"/>
      <c r="B1036" s="161"/>
      <c r="C1036" s="162" t="s">
        <v>903</v>
      </c>
      <c r="D1036" s="162" t="s">
        <v>155</v>
      </c>
      <c r="E1036" s="163" t="s">
        <v>1508</v>
      </c>
      <c r="F1036" s="164" t="s">
        <v>1509</v>
      </c>
      <c r="G1036" s="165" t="s">
        <v>235</v>
      </c>
      <c r="H1036" s="166">
        <v>144.5</v>
      </c>
      <c r="I1036" s="167"/>
      <c r="J1036" s="168">
        <f>ROUND(I1036*H1036,2)</f>
        <v>0</v>
      </c>
      <c r="K1036" s="164" t="s">
        <v>1</v>
      </c>
      <c r="L1036" s="34"/>
      <c r="M1036" s="169" t="s">
        <v>1</v>
      </c>
      <c r="N1036" s="170" t="s">
        <v>43</v>
      </c>
      <c r="O1036" s="59"/>
      <c r="P1036" s="171">
        <f>O1036*H1036</f>
        <v>0</v>
      </c>
      <c r="Q1036" s="171">
        <v>0</v>
      </c>
      <c r="R1036" s="171">
        <f>Q1036*H1036</f>
        <v>0</v>
      </c>
      <c r="S1036" s="171">
        <v>4.0000000000000001E-3</v>
      </c>
      <c r="T1036" s="172">
        <f>S1036*H1036</f>
        <v>0.57799999999999996</v>
      </c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R1036" s="173" t="s">
        <v>239</v>
      </c>
      <c r="AT1036" s="173" t="s">
        <v>155</v>
      </c>
      <c r="AU1036" s="173" t="s">
        <v>88</v>
      </c>
      <c r="AY1036" s="18" t="s">
        <v>153</v>
      </c>
      <c r="BE1036" s="174">
        <f>IF(N1036="základní",J1036,0)</f>
        <v>0</v>
      </c>
      <c r="BF1036" s="174">
        <f>IF(N1036="snížená",J1036,0)</f>
        <v>0</v>
      </c>
      <c r="BG1036" s="174">
        <f>IF(N1036="zákl. přenesená",J1036,0)</f>
        <v>0</v>
      </c>
      <c r="BH1036" s="174">
        <f>IF(N1036="sníž. přenesená",J1036,0)</f>
        <v>0</v>
      </c>
      <c r="BI1036" s="174">
        <f>IF(N1036="nulová",J1036,0)</f>
        <v>0</v>
      </c>
      <c r="BJ1036" s="18" t="s">
        <v>86</v>
      </c>
      <c r="BK1036" s="174">
        <f>ROUND(I1036*H1036,2)</f>
        <v>0</v>
      </c>
      <c r="BL1036" s="18" t="s">
        <v>239</v>
      </c>
      <c r="BM1036" s="173" t="s">
        <v>1510</v>
      </c>
    </row>
    <row r="1037" spans="1:65" s="13" customFormat="1" ht="10.199999999999999">
      <c r="B1037" s="175"/>
      <c r="D1037" s="176" t="s">
        <v>161</v>
      </c>
      <c r="E1037" s="177" t="s">
        <v>1</v>
      </c>
      <c r="F1037" s="178" t="s">
        <v>1359</v>
      </c>
      <c r="H1037" s="177" t="s">
        <v>1</v>
      </c>
      <c r="I1037" s="179"/>
      <c r="L1037" s="175"/>
      <c r="M1037" s="180"/>
      <c r="N1037" s="181"/>
      <c r="O1037" s="181"/>
      <c r="P1037" s="181"/>
      <c r="Q1037" s="181"/>
      <c r="R1037" s="181"/>
      <c r="S1037" s="181"/>
      <c r="T1037" s="182"/>
      <c r="AT1037" s="177" t="s">
        <v>161</v>
      </c>
      <c r="AU1037" s="177" t="s">
        <v>88</v>
      </c>
      <c r="AV1037" s="13" t="s">
        <v>86</v>
      </c>
      <c r="AW1037" s="13" t="s">
        <v>34</v>
      </c>
      <c r="AX1037" s="13" t="s">
        <v>78</v>
      </c>
      <c r="AY1037" s="177" t="s">
        <v>153</v>
      </c>
    </row>
    <row r="1038" spans="1:65" s="14" customFormat="1" ht="10.199999999999999">
      <c r="B1038" s="183"/>
      <c r="D1038" s="176" t="s">
        <v>161</v>
      </c>
      <c r="E1038" s="184" t="s">
        <v>1</v>
      </c>
      <c r="F1038" s="185" t="s">
        <v>1410</v>
      </c>
      <c r="H1038" s="186">
        <v>16.2</v>
      </c>
      <c r="I1038" s="187"/>
      <c r="L1038" s="183"/>
      <c r="M1038" s="188"/>
      <c r="N1038" s="189"/>
      <c r="O1038" s="189"/>
      <c r="P1038" s="189"/>
      <c r="Q1038" s="189"/>
      <c r="R1038" s="189"/>
      <c r="S1038" s="189"/>
      <c r="T1038" s="190"/>
      <c r="AT1038" s="184" t="s">
        <v>161</v>
      </c>
      <c r="AU1038" s="184" t="s">
        <v>88</v>
      </c>
      <c r="AV1038" s="14" t="s">
        <v>88</v>
      </c>
      <c r="AW1038" s="14" t="s">
        <v>34</v>
      </c>
      <c r="AX1038" s="14" t="s">
        <v>78</v>
      </c>
      <c r="AY1038" s="184" t="s">
        <v>153</v>
      </c>
    </row>
    <row r="1039" spans="1:65" s="14" customFormat="1" ht="10.199999999999999">
      <c r="B1039" s="183"/>
      <c r="D1039" s="176" t="s">
        <v>161</v>
      </c>
      <c r="E1039" s="184" t="s">
        <v>1</v>
      </c>
      <c r="F1039" s="185" t="s">
        <v>1411</v>
      </c>
      <c r="H1039" s="186">
        <v>14.4</v>
      </c>
      <c r="I1039" s="187"/>
      <c r="L1039" s="183"/>
      <c r="M1039" s="188"/>
      <c r="N1039" s="189"/>
      <c r="O1039" s="189"/>
      <c r="P1039" s="189"/>
      <c r="Q1039" s="189"/>
      <c r="R1039" s="189"/>
      <c r="S1039" s="189"/>
      <c r="T1039" s="190"/>
      <c r="AT1039" s="184" t="s">
        <v>161</v>
      </c>
      <c r="AU1039" s="184" t="s">
        <v>88</v>
      </c>
      <c r="AV1039" s="14" t="s">
        <v>88</v>
      </c>
      <c r="AW1039" s="14" t="s">
        <v>34</v>
      </c>
      <c r="AX1039" s="14" t="s">
        <v>78</v>
      </c>
      <c r="AY1039" s="184" t="s">
        <v>153</v>
      </c>
    </row>
    <row r="1040" spans="1:65" s="14" customFormat="1" ht="10.199999999999999">
      <c r="B1040" s="183"/>
      <c r="D1040" s="176" t="s">
        <v>161</v>
      </c>
      <c r="E1040" s="184" t="s">
        <v>1</v>
      </c>
      <c r="F1040" s="185" t="s">
        <v>1412</v>
      </c>
      <c r="H1040" s="186">
        <v>37.1</v>
      </c>
      <c r="I1040" s="187"/>
      <c r="L1040" s="183"/>
      <c r="M1040" s="188"/>
      <c r="N1040" s="189"/>
      <c r="O1040" s="189"/>
      <c r="P1040" s="189"/>
      <c r="Q1040" s="189"/>
      <c r="R1040" s="189"/>
      <c r="S1040" s="189"/>
      <c r="T1040" s="190"/>
      <c r="AT1040" s="184" t="s">
        <v>161</v>
      </c>
      <c r="AU1040" s="184" t="s">
        <v>88</v>
      </c>
      <c r="AV1040" s="14" t="s">
        <v>88</v>
      </c>
      <c r="AW1040" s="14" t="s">
        <v>34</v>
      </c>
      <c r="AX1040" s="14" t="s">
        <v>78</v>
      </c>
      <c r="AY1040" s="184" t="s">
        <v>153</v>
      </c>
    </row>
    <row r="1041" spans="1:65" s="14" customFormat="1" ht="10.199999999999999">
      <c r="B1041" s="183"/>
      <c r="D1041" s="176" t="s">
        <v>161</v>
      </c>
      <c r="E1041" s="184" t="s">
        <v>1</v>
      </c>
      <c r="F1041" s="185" t="s">
        <v>1413</v>
      </c>
      <c r="H1041" s="186">
        <v>14.9</v>
      </c>
      <c r="I1041" s="187"/>
      <c r="L1041" s="183"/>
      <c r="M1041" s="188"/>
      <c r="N1041" s="189"/>
      <c r="O1041" s="189"/>
      <c r="P1041" s="189"/>
      <c r="Q1041" s="189"/>
      <c r="R1041" s="189"/>
      <c r="S1041" s="189"/>
      <c r="T1041" s="190"/>
      <c r="AT1041" s="184" t="s">
        <v>161</v>
      </c>
      <c r="AU1041" s="184" t="s">
        <v>88</v>
      </c>
      <c r="AV1041" s="14" t="s">
        <v>88</v>
      </c>
      <c r="AW1041" s="14" t="s">
        <v>34</v>
      </c>
      <c r="AX1041" s="14" t="s">
        <v>78</v>
      </c>
      <c r="AY1041" s="184" t="s">
        <v>153</v>
      </c>
    </row>
    <row r="1042" spans="1:65" s="14" customFormat="1" ht="10.199999999999999">
      <c r="B1042" s="183"/>
      <c r="D1042" s="176" t="s">
        <v>161</v>
      </c>
      <c r="E1042" s="184" t="s">
        <v>1</v>
      </c>
      <c r="F1042" s="185" t="s">
        <v>1414</v>
      </c>
      <c r="H1042" s="186">
        <v>5.3</v>
      </c>
      <c r="I1042" s="187"/>
      <c r="L1042" s="183"/>
      <c r="M1042" s="188"/>
      <c r="N1042" s="189"/>
      <c r="O1042" s="189"/>
      <c r="P1042" s="189"/>
      <c r="Q1042" s="189"/>
      <c r="R1042" s="189"/>
      <c r="S1042" s="189"/>
      <c r="T1042" s="190"/>
      <c r="AT1042" s="184" t="s">
        <v>161</v>
      </c>
      <c r="AU1042" s="184" t="s">
        <v>88</v>
      </c>
      <c r="AV1042" s="14" t="s">
        <v>88</v>
      </c>
      <c r="AW1042" s="14" t="s">
        <v>34</v>
      </c>
      <c r="AX1042" s="14" t="s">
        <v>78</v>
      </c>
      <c r="AY1042" s="184" t="s">
        <v>153</v>
      </c>
    </row>
    <row r="1043" spans="1:65" s="14" customFormat="1" ht="10.199999999999999">
      <c r="B1043" s="183"/>
      <c r="D1043" s="176" t="s">
        <v>161</v>
      </c>
      <c r="E1043" s="184" t="s">
        <v>1</v>
      </c>
      <c r="F1043" s="185" t="s">
        <v>1415</v>
      </c>
      <c r="H1043" s="186">
        <v>28.5</v>
      </c>
      <c r="I1043" s="187"/>
      <c r="L1043" s="183"/>
      <c r="M1043" s="188"/>
      <c r="N1043" s="189"/>
      <c r="O1043" s="189"/>
      <c r="P1043" s="189"/>
      <c r="Q1043" s="189"/>
      <c r="R1043" s="189"/>
      <c r="S1043" s="189"/>
      <c r="T1043" s="190"/>
      <c r="AT1043" s="184" t="s">
        <v>161</v>
      </c>
      <c r="AU1043" s="184" t="s">
        <v>88</v>
      </c>
      <c r="AV1043" s="14" t="s">
        <v>88</v>
      </c>
      <c r="AW1043" s="14" t="s">
        <v>34</v>
      </c>
      <c r="AX1043" s="14" t="s">
        <v>78</v>
      </c>
      <c r="AY1043" s="184" t="s">
        <v>153</v>
      </c>
    </row>
    <row r="1044" spans="1:65" s="14" customFormat="1" ht="10.199999999999999">
      <c r="B1044" s="183"/>
      <c r="D1044" s="176" t="s">
        <v>161</v>
      </c>
      <c r="E1044" s="184" t="s">
        <v>1</v>
      </c>
      <c r="F1044" s="185" t="s">
        <v>1416</v>
      </c>
      <c r="H1044" s="186">
        <v>28.1</v>
      </c>
      <c r="I1044" s="187"/>
      <c r="L1044" s="183"/>
      <c r="M1044" s="188"/>
      <c r="N1044" s="189"/>
      <c r="O1044" s="189"/>
      <c r="P1044" s="189"/>
      <c r="Q1044" s="189"/>
      <c r="R1044" s="189"/>
      <c r="S1044" s="189"/>
      <c r="T1044" s="190"/>
      <c r="AT1044" s="184" t="s">
        <v>161</v>
      </c>
      <c r="AU1044" s="184" t="s">
        <v>88</v>
      </c>
      <c r="AV1044" s="14" t="s">
        <v>88</v>
      </c>
      <c r="AW1044" s="14" t="s">
        <v>34</v>
      </c>
      <c r="AX1044" s="14" t="s">
        <v>78</v>
      </c>
      <c r="AY1044" s="184" t="s">
        <v>153</v>
      </c>
    </row>
    <row r="1045" spans="1:65" s="15" customFormat="1" ht="10.199999999999999">
      <c r="B1045" s="191"/>
      <c r="D1045" s="176" t="s">
        <v>161</v>
      </c>
      <c r="E1045" s="192" t="s">
        <v>1</v>
      </c>
      <c r="F1045" s="193" t="s">
        <v>165</v>
      </c>
      <c r="H1045" s="194">
        <v>144.5</v>
      </c>
      <c r="I1045" s="195"/>
      <c r="L1045" s="191"/>
      <c r="M1045" s="196"/>
      <c r="N1045" s="197"/>
      <c r="O1045" s="197"/>
      <c r="P1045" s="197"/>
      <c r="Q1045" s="197"/>
      <c r="R1045" s="197"/>
      <c r="S1045" s="197"/>
      <c r="T1045" s="198"/>
      <c r="AT1045" s="192" t="s">
        <v>161</v>
      </c>
      <c r="AU1045" s="192" t="s">
        <v>88</v>
      </c>
      <c r="AV1045" s="15" t="s">
        <v>159</v>
      </c>
      <c r="AW1045" s="15" t="s">
        <v>34</v>
      </c>
      <c r="AX1045" s="15" t="s">
        <v>86</v>
      </c>
      <c r="AY1045" s="192" t="s">
        <v>153</v>
      </c>
    </row>
    <row r="1046" spans="1:65" s="2" customFormat="1" ht="48" customHeight="1">
      <c r="A1046" s="33"/>
      <c r="B1046" s="161"/>
      <c r="C1046" s="162" t="s">
        <v>906</v>
      </c>
      <c r="D1046" s="162" t="s">
        <v>155</v>
      </c>
      <c r="E1046" s="163" t="s">
        <v>285</v>
      </c>
      <c r="F1046" s="164" t="s">
        <v>765</v>
      </c>
      <c r="G1046" s="165" t="s">
        <v>235</v>
      </c>
      <c r="H1046" s="166">
        <v>27.863</v>
      </c>
      <c r="I1046" s="167"/>
      <c r="J1046" s="168">
        <f>ROUND(I1046*H1046,2)</f>
        <v>0</v>
      </c>
      <c r="K1046" s="164" t="s">
        <v>254</v>
      </c>
      <c r="L1046" s="34"/>
      <c r="M1046" s="169" t="s">
        <v>1</v>
      </c>
      <c r="N1046" s="170" t="s">
        <v>43</v>
      </c>
      <c r="O1046" s="59"/>
      <c r="P1046" s="171">
        <f>O1046*H1046</f>
        <v>0</v>
      </c>
      <c r="Q1046" s="171">
        <v>0</v>
      </c>
      <c r="R1046" s="171">
        <f>Q1046*H1046</f>
        <v>0</v>
      </c>
      <c r="S1046" s="171">
        <v>1.4999999999999999E-2</v>
      </c>
      <c r="T1046" s="172">
        <f>S1046*H1046</f>
        <v>0.41794499999999996</v>
      </c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R1046" s="173" t="s">
        <v>239</v>
      </c>
      <c r="AT1046" s="173" t="s">
        <v>155</v>
      </c>
      <c r="AU1046" s="173" t="s">
        <v>88</v>
      </c>
      <c r="AY1046" s="18" t="s">
        <v>153</v>
      </c>
      <c r="BE1046" s="174">
        <f>IF(N1046="základní",J1046,0)</f>
        <v>0</v>
      </c>
      <c r="BF1046" s="174">
        <f>IF(N1046="snížená",J1046,0)</f>
        <v>0</v>
      </c>
      <c r="BG1046" s="174">
        <f>IF(N1046="zákl. přenesená",J1046,0)</f>
        <v>0</v>
      </c>
      <c r="BH1046" s="174">
        <f>IF(N1046="sníž. přenesená",J1046,0)</f>
        <v>0</v>
      </c>
      <c r="BI1046" s="174">
        <f>IF(N1046="nulová",J1046,0)</f>
        <v>0</v>
      </c>
      <c r="BJ1046" s="18" t="s">
        <v>86</v>
      </c>
      <c r="BK1046" s="174">
        <f>ROUND(I1046*H1046,2)</f>
        <v>0</v>
      </c>
      <c r="BL1046" s="18" t="s">
        <v>239</v>
      </c>
      <c r="BM1046" s="173" t="s">
        <v>1511</v>
      </c>
    </row>
    <row r="1047" spans="1:65" s="13" customFormat="1" ht="10.199999999999999">
      <c r="B1047" s="175"/>
      <c r="D1047" s="176" t="s">
        <v>161</v>
      </c>
      <c r="E1047" s="177" t="s">
        <v>1</v>
      </c>
      <c r="F1047" s="178" t="s">
        <v>1392</v>
      </c>
      <c r="H1047" s="177" t="s">
        <v>1</v>
      </c>
      <c r="I1047" s="179"/>
      <c r="L1047" s="175"/>
      <c r="M1047" s="180"/>
      <c r="N1047" s="181"/>
      <c r="O1047" s="181"/>
      <c r="P1047" s="181"/>
      <c r="Q1047" s="181"/>
      <c r="R1047" s="181"/>
      <c r="S1047" s="181"/>
      <c r="T1047" s="182"/>
      <c r="AT1047" s="177" t="s">
        <v>161</v>
      </c>
      <c r="AU1047" s="177" t="s">
        <v>88</v>
      </c>
      <c r="AV1047" s="13" t="s">
        <v>86</v>
      </c>
      <c r="AW1047" s="13" t="s">
        <v>34</v>
      </c>
      <c r="AX1047" s="13" t="s">
        <v>78</v>
      </c>
      <c r="AY1047" s="177" t="s">
        <v>153</v>
      </c>
    </row>
    <row r="1048" spans="1:65" s="14" customFormat="1" ht="10.199999999999999">
      <c r="B1048" s="183"/>
      <c r="D1048" s="176" t="s">
        <v>161</v>
      </c>
      <c r="E1048" s="184" t="s">
        <v>1</v>
      </c>
      <c r="F1048" s="185" t="s">
        <v>1484</v>
      </c>
      <c r="H1048" s="186">
        <v>27.863</v>
      </c>
      <c r="I1048" s="187"/>
      <c r="L1048" s="183"/>
      <c r="M1048" s="188"/>
      <c r="N1048" s="189"/>
      <c r="O1048" s="189"/>
      <c r="P1048" s="189"/>
      <c r="Q1048" s="189"/>
      <c r="R1048" s="189"/>
      <c r="S1048" s="189"/>
      <c r="T1048" s="190"/>
      <c r="AT1048" s="184" t="s">
        <v>161</v>
      </c>
      <c r="AU1048" s="184" t="s">
        <v>88</v>
      </c>
      <c r="AV1048" s="14" t="s">
        <v>88</v>
      </c>
      <c r="AW1048" s="14" t="s">
        <v>34</v>
      </c>
      <c r="AX1048" s="14" t="s">
        <v>78</v>
      </c>
      <c r="AY1048" s="184" t="s">
        <v>153</v>
      </c>
    </row>
    <row r="1049" spans="1:65" s="15" customFormat="1" ht="10.199999999999999">
      <c r="B1049" s="191"/>
      <c r="D1049" s="176" t="s">
        <v>161</v>
      </c>
      <c r="E1049" s="192" t="s">
        <v>1</v>
      </c>
      <c r="F1049" s="193" t="s">
        <v>165</v>
      </c>
      <c r="H1049" s="194">
        <v>27.863</v>
      </c>
      <c r="I1049" s="195"/>
      <c r="L1049" s="191"/>
      <c r="M1049" s="196"/>
      <c r="N1049" s="197"/>
      <c r="O1049" s="197"/>
      <c r="P1049" s="197"/>
      <c r="Q1049" s="197"/>
      <c r="R1049" s="197"/>
      <c r="S1049" s="197"/>
      <c r="T1049" s="198"/>
      <c r="AT1049" s="192" t="s">
        <v>161</v>
      </c>
      <c r="AU1049" s="192" t="s">
        <v>88</v>
      </c>
      <c r="AV1049" s="15" t="s">
        <v>159</v>
      </c>
      <c r="AW1049" s="15" t="s">
        <v>34</v>
      </c>
      <c r="AX1049" s="15" t="s">
        <v>86</v>
      </c>
      <c r="AY1049" s="192" t="s">
        <v>153</v>
      </c>
    </row>
    <row r="1050" spans="1:65" s="2" customFormat="1" ht="36" customHeight="1">
      <c r="A1050" s="33"/>
      <c r="B1050" s="161"/>
      <c r="C1050" s="162" t="s">
        <v>1512</v>
      </c>
      <c r="D1050" s="162" t="s">
        <v>155</v>
      </c>
      <c r="E1050" s="163" t="s">
        <v>1513</v>
      </c>
      <c r="F1050" s="164" t="s">
        <v>1514</v>
      </c>
      <c r="G1050" s="165" t="s">
        <v>235</v>
      </c>
      <c r="H1050" s="166">
        <v>263.55</v>
      </c>
      <c r="I1050" s="167"/>
      <c r="J1050" s="168">
        <f>ROUND(I1050*H1050,2)</f>
        <v>0</v>
      </c>
      <c r="K1050" s="164" t="s">
        <v>254</v>
      </c>
      <c r="L1050" s="34"/>
      <c r="M1050" s="169" t="s">
        <v>1</v>
      </c>
      <c r="N1050" s="170" t="s">
        <v>43</v>
      </c>
      <c r="O1050" s="59"/>
      <c r="P1050" s="171">
        <f>O1050*H1050</f>
        <v>0</v>
      </c>
      <c r="Q1050" s="171">
        <v>0</v>
      </c>
      <c r="R1050" s="171">
        <f>Q1050*H1050</f>
        <v>0</v>
      </c>
      <c r="S1050" s="171">
        <v>1.5779999999999999E-2</v>
      </c>
      <c r="T1050" s="172">
        <f>S1050*H1050</f>
        <v>4.1588190000000003</v>
      </c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R1050" s="173" t="s">
        <v>239</v>
      </c>
      <c r="AT1050" s="173" t="s">
        <v>155</v>
      </c>
      <c r="AU1050" s="173" t="s">
        <v>88</v>
      </c>
      <c r="AY1050" s="18" t="s">
        <v>153</v>
      </c>
      <c r="BE1050" s="174">
        <f>IF(N1050="základní",J1050,0)</f>
        <v>0</v>
      </c>
      <c r="BF1050" s="174">
        <f>IF(N1050="snížená",J1050,0)</f>
        <v>0</v>
      </c>
      <c r="BG1050" s="174">
        <f>IF(N1050="zákl. přenesená",J1050,0)</f>
        <v>0</v>
      </c>
      <c r="BH1050" s="174">
        <f>IF(N1050="sníž. přenesená",J1050,0)</f>
        <v>0</v>
      </c>
      <c r="BI1050" s="174">
        <f>IF(N1050="nulová",J1050,0)</f>
        <v>0</v>
      </c>
      <c r="BJ1050" s="18" t="s">
        <v>86</v>
      </c>
      <c r="BK1050" s="174">
        <f>ROUND(I1050*H1050,2)</f>
        <v>0</v>
      </c>
      <c r="BL1050" s="18" t="s">
        <v>239</v>
      </c>
      <c r="BM1050" s="173" t="s">
        <v>1515</v>
      </c>
    </row>
    <row r="1051" spans="1:65" s="13" customFormat="1" ht="10.199999999999999">
      <c r="B1051" s="175"/>
      <c r="D1051" s="176" t="s">
        <v>161</v>
      </c>
      <c r="E1051" s="177" t="s">
        <v>1</v>
      </c>
      <c r="F1051" s="178" t="s">
        <v>1376</v>
      </c>
      <c r="H1051" s="177" t="s">
        <v>1</v>
      </c>
      <c r="I1051" s="179"/>
      <c r="L1051" s="175"/>
      <c r="M1051" s="180"/>
      <c r="N1051" s="181"/>
      <c r="O1051" s="181"/>
      <c r="P1051" s="181"/>
      <c r="Q1051" s="181"/>
      <c r="R1051" s="181"/>
      <c r="S1051" s="181"/>
      <c r="T1051" s="182"/>
      <c r="AT1051" s="177" t="s">
        <v>161</v>
      </c>
      <c r="AU1051" s="177" t="s">
        <v>88</v>
      </c>
      <c r="AV1051" s="13" t="s">
        <v>86</v>
      </c>
      <c r="AW1051" s="13" t="s">
        <v>34</v>
      </c>
      <c r="AX1051" s="13" t="s">
        <v>78</v>
      </c>
      <c r="AY1051" s="177" t="s">
        <v>153</v>
      </c>
    </row>
    <row r="1052" spans="1:65" s="14" customFormat="1" ht="10.199999999999999">
      <c r="B1052" s="183"/>
      <c r="D1052" s="176" t="s">
        <v>161</v>
      </c>
      <c r="E1052" s="184" t="s">
        <v>1</v>
      </c>
      <c r="F1052" s="185" t="s">
        <v>1516</v>
      </c>
      <c r="H1052" s="186">
        <v>14.05</v>
      </c>
      <c r="I1052" s="187"/>
      <c r="L1052" s="183"/>
      <c r="M1052" s="188"/>
      <c r="N1052" s="189"/>
      <c r="O1052" s="189"/>
      <c r="P1052" s="189"/>
      <c r="Q1052" s="189"/>
      <c r="R1052" s="189"/>
      <c r="S1052" s="189"/>
      <c r="T1052" s="190"/>
      <c r="AT1052" s="184" t="s">
        <v>161</v>
      </c>
      <c r="AU1052" s="184" t="s">
        <v>88</v>
      </c>
      <c r="AV1052" s="14" t="s">
        <v>88</v>
      </c>
      <c r="AW1052" s="14" t="s">
        <v>34</v>
      </c>
      <c r="AX1052" s="14" t="s">
        <v>78</v>
      </c>
      <c r="AY1052" s="184" t="s">
        <v>153</v>
      </c>
    </row>
    <row r="1053" spans="1:65" s="14" customFormat="1" ht="10.199999999999999">
      <c r="B1053" s="183"/>
      <c r="D1053" s="176" t="s">
        <v>161</v>
      </c>
      <c r="E1053" s="184" t="s">
        <v>1</v>
      </c>
      <c r="F1053" s="185" t="s">
        <v>1517</v>
      </c>
      <c r="H1053" s="186">
        <v>18.350000000000001</v>
      </c>
      <c r="I1053" s="187"/>
      <c r="L1053" s="183"/>
      <c r="M1053" s="188"/>
      <c r="N1053" s="189"/>
      <c r="O1053" s="189"/>
      <c r="P1053" s="189"/>
      <c r="Q1053" s="189"/>
      <c r="R1053" s="189"/>
      <c r="S1053" s="189"/>
      <c r="T1053" s="190"/>
      <c r="AT1053" s="184" t="s">
        <v>161</v>
      </c>
      <c r="AU1053" s="184" t="s">
        <v>88</v>
      </c>
      <c r="AV1053" s="14" t="s">
        <v>88</v>
      </c>
      <c r="AW1053" s="14" t="s">
        <v>34</v>
      </c>
      <c r="AX1053" s="14" t="s">
        <v>78</v>
      </c>
      <c r="AY1053" s="184" t="s">
        <v>153</v>
      </c>
    </row>
    <row r="1054" spans="1:65" s="14" customFormat="1" ht="10.199999999999999">
      <c r="B1054" s="183"/>
      <c r="D1054" s="176" t="s">
        <v>161</v>
      </c>
      <c r="E1054" s="184" t="s">
        <v>1</v>
      </c>
      <c r="F1054" s="185" t="s">
        <v>1518</v>
      </c>
      <c r="H1054" s="186">
        <v>17.75</v>
      </c>
      <c r="I1054" s="187"/>
      <c r="L1054" s="183"/>
      <c r="M1054" s="188"/>
      <c r="N1054" s="189"/>
      <c r="O1054" s="189"/>
      <c r="P1054" s="189"/>
      <c r="Q1054" s="189"/>
      <c r="R1054" s="189"/>
      <c r="S1054" s="189"/>
      <c r="T1054" s="190"/>
      <c r="AT1054" s="184" t="s">
        <v>161</v>
      </c>
      <c r="AU1054" s="184" t="s">
        <v>88</v>
      </c>
      <c r="AV1054" s="14" t="s">
        <v>88</v>
      </c>
      <c r="AW1054" s="14" t="s">
        <v>34</v>
      </c>
      <c r="AX1054" s="14" t="s">
        <v>78</v>
      </c>
      <c r="AY1054" s="184" t="s">
        <v>153</v>
      </c>
    </row>
    <row r="1055" spans="1:65" s="14" customFormat="1" ht="10.199999999999999">
      <c r="B1055" s="183"/>
      <c r="D1055" s="176" t="s">
        <v>161</v>
      </c>
      <c r="E1055" s="184" t="s">
        <v>1</v>
      </c>
      <c r="F1055" s="185" t="s">
        <v>1519</v>
      </c>
      <c r="H1055" s="186">
        <v>14.7</v>
      </c>
      <c r="I1055" s="187"/>
      <c r="L1055" s="183"/>
      <c r="M1055" s="188"/>
      <c r="N1055" s="189"/>
      <c r="O1055" s="189"/>
      <c r="P1055" s="189"/>
      <c r="Q1055" s="189"/>
      <c r="R1055" s="189"/>
      <c r="S1055" s="189"/>
      <c r="T1055" s="190"/>
      <c r="AT1055" s="184" t="s">
        <v>161</v>
      </c>
      <c r="AU1055" s="184" t="s">
        <v>88</v>
      </c>
      <c r="AV1055" s="14" t="s">
        <v>88</v>
      </c>
      <c r="AW1055" s="14" t="s">
        <v>34</v>
      </c>
      <c r="AX1055" s="14" t="s">
        <v>78</v>
      </c>
      <c r="AY1055" s="184" t="s">
        <v>153</v>
      </c>
    </row>
    <row r="1056" spans="1:65" s="14" customFormat="1" ht="10.199999999999999">
      <c r="B1056" s="183"/>
      <c r="D1056" s="176" t="s">
        <v>161</v>
      </c>
      <c r="E1056" s="184" t="s">
        <v>1</v>
      </c>
      <c r="F1056" s="185" t="s">
        <v>1520</v>
      </c>
      <c r="H1056" s="186">
        <v>49.2</v>
      </c>
      <c r="I1056" s="187"/>
      <c r="L1056" s="183"/>
      <c r="M1056" s="188"/>
      <c r="N1056" s="189"/>
      <c r="O1056" s="189"/>
      <c r="P1056" s="189"/>
      <c r="Q1056" s="189"/>
      <c r="R1056" s="189"/>
      <c r="S1056" s="189"/>
      <c r="T1056" s="190"/>
      <c r="AT1056" s="184" t="s">
        <v>161</v>
      </c>
      <c r="AU1056" s="184" t="s">
        <v>88</v>
      </c>
      <c r="AV1056" s="14" t="s">
        <v>88</v>
      </c>
      <c r="AW1056" s="14" t="s">
        <v>34</v>
      </c>
      <c r="AX1056" s="14" t="s">
        <v>78</v>
      </c>
      <c r="AY1056" s="184" t="s">
        <v>153</v>
      </c>
    </row>
    <row r="1057" spans="1:65" s="14" customFormat="1" ht="10.199999999999999">
      <c r="B1057" s="183"/>
      <c r="D1057" s="176" t="s">
        <v>161</v>
      </c>
      <c r="E1057" s="184" t="s">
        <v>1</v>
      </c>
      <c r="F1057" s="185" t="s">
        <v>1252</v>
      </c>
      <c r="H1057" s="186">
        <v>5</v>
      </c>
      <c r="I1057" s="187"/>
      <c r="L1057" s="183"/>
      <c r="M1057" s="188"/>
      <c r="N1057" s="189"/>
      <c r="O1057" s="189"/>
      <c r="P1057" s="189"/>
      <c r="Q1057" s="189"/>
      <c r="R1057" s="189"/>
      <c r="S1057" s="189"/>
      <c r="T1057" s="190"/>
      <c r="AT1057" s="184" t="s">
        <v>161</v>
      </c>
      <c r="AU1057" s="184" t="s">
        <v>88</v>
      </c>
      <c r="AV1057" s="14" t="s">
        <v>88</v>
      </c>
      <c r="AW1057" s="14" t="s">
        <v>34</v>
      </c>
      <c r="AX1057" s="14" t="s">
        <v>78</v>
      </c>
      <c r="AY1057" s="184" t="s">
        <v>153</v>
      </c>
    </row>
    <row r="1058" spans="1:65" s="16" customFormat="1" ht="10.199999999999999">
      <c r="B1058" s="202"/>
      <c r="D1058" s="176" t="s">
        <v>161</v>
      </c>
      <c r="E1058" s="203" t="s">
        <v>1</v>
      </c>
      <c r="F1058" s="204" t="s">
        <v>321</v>
      </c>
      <c r="H1058" s="205">
        <v>119.05</v>
      </c>
      <c r="I1058" s="206"/>
      <c r="L1058" s="202"/>
      <c r="M1058" s="207"/>
      <c r="N1058" s="208"/>
      <c r="O1058" s="208"/>
      <c r="P1058" s="208"/>
      <c r="Q1058" s="208"/>
      <c r="R1058" s="208"/>
      <c r="S1058" s="208"/>
      <c r="T1058" s="209"/>
      <c r="AT1058" s="203" t="s">
        <v>161</v>
      </c>
      <c r="AU1058" s="203" t="s">
        <v>88</v>
      </c>
      <c r="AV1058" s="16" t="s">
        <v>169</v>
      </c>
      <c r="AW1058" s="16" t="s">
        <v>34</v>
      </c>
      <c r="AX1058" s="16" t="s">
        <v>78</v>
      </c>
      <c r="AY1058" s="203" t="s">
        <v>153</v>
      </c>
    </row>
    <row r="1059" spans="1:65" s="13" customFormat="1" ht="10.199999999999999">
      <c r="B1059" s="175"/>
      <c r="D1059" s="176" t="s">
        <v>161</v>
      </c>
      <c r="E1059" s="177" t="s">
        <v>1</v>
      </c>
      <c r="F1059" s="178" t="s">
        <v>1359</v>
      </c>
      <c r="H1059" s="177" t="s">
        <v>1</v>
      </c>
      <c r="I1059" s="179"/>
      <c r="L1059" s="175"/>
      <c r="M1059" s="180"/>
      <c r="N1059" s="181"/>
      <c r="O1059" s="181"/>
      <c r="P1059" s="181"/>
      <c r="Q1059" s="181"/>
      <c r="R1059" s="181"/>
      <c r="S1059" s="181"/>
      <c r="T1059" s="182"/>
      <c r="AT1059" s="177" t="s">
        <v>161</v>
      </c>
      <c r="AU1059" s="177" t="s">
        <v>88</v>
      </c>
      <c r="AV1059" s="13" t="s">
        <v>86</v>
      </c>
      <c r="AW1059" s="13" t="s">
        <v>34</v>
      </c>
      <c r="AX1059" s="13" t="s">
        <v>78</v>
      </c>
      <c r="AY1059" s="177" t="s">
        <v>153</v>
      </c>
    </row>
    <row r="1060" spans="1:65" s="14" customFormat="1" ht="10.199999999999999">
      <c r="B1060" s="183"/>
      <c r="D1060" s="176" t="s">
        <v>161</v>
      </c>
      <c r="E1060" s="184" t="s">
        <v>1</v>
      </c>
      <c r="F1060" s="185" t="s">
        <v>1410</v>
      </c>
      <c r="H1060" s="186">
        <v>16.2</v>
      </c>
      <c r="I1060" s="187"/>
      <c r="L1060" s="183"/>
      <c r="M1060" s="188"/>
      <c r="N1060" s="189"/>
      <c r="O1060" s="189"/>
      <c r="P1060" s="189"/>
      <c r="Q1060" s="189"/>
      <c r="R1060" s="189"/>
      <c r="S1060" s="189"/>
      <c r="T1060" s="190"/>
      <c r="AT1060" s="184" t="s">
        <v>161</v>
      </c>
      <c r="AU1060" s="184" t="s">
        <v>88</v>
      </c>
      <c r="AV1060" s="14" t="s">
        <v>88</v>
      </c>
      <c r="AW1060" s="14" t="s">
        <v>34</v>
      </c>
      <c r="AX1060" s="14" t="s">
        <v>78</v>
      </c>
      <c r="AY1060" s="184" t="s">
        <v>153</v>
      </c>
    </row>
    <row r="1061" spans="1:65" s="14" customFormat="1" ht="10.199999999999999">
      <c r="B1061" s="183"/>
      <c r="D1061" s="176" t="s">
        <v>161</v>
      </c>
      <c r="E1061" s="184" t="s">
        <v>1</v>
      </c>
      <c r="F1061" s="185" t="s">
        <v>1411</v>
      </c>
      <c r="H1061" s="186">
        <v>14.4</v>
      </c>
      <c r="I1061" s="187"/>
      <c r="L1061" s="183"/>
      <c r="M1061" s="188"/>
      <c r="N1061" s="189"/>
      <c r="O1061" s="189"/>
      <c r="P1061" s="189"/>
      <c r="Q1061" s="189"/>
      <c r="R1061" s="189"/>
      <c r="S1061" s="189"/>
      <c r="T1061" s="190"/>
      <c r="AT1061" s="184" t="s">
        <v>161</v>
      </c>
      <c r="AU1061" s="184" t="s">
        <v>88</v>
      </c>
      <c r="AV1061" s="14" t="s">
        <v>88</v>
      </c>
      <c r="AW1061" s="14" t="s">
        <v>34</v>
      </c>
      <c r="AX1061" s="14" t="s">
        <v>78</v>
      </c>
      <c r="AY1061" s="184" t="s">
        <v>153</v>
      </c>
    </row>
    <row r="1062" spans="1:65" s="14" customFormat="1" ht="10.199999999999999">
      <c r="B1062" s="183"/>
      <c r="D1062" s="176" t="s">
        <v>161</v>
      </c>
      <c r="E1062" s="184" t="s">
        <v>1</v>
      </c>
      <c r="F1062" s="185" t="s">
        <v>1412</v>
      </c>
      <c r="H1062" s="186">
        <v>37.1</v>
      </c>
      <c r="I1062" s="187"/>
      <c r="L1062" s="183"/>
      <c r="M1062" s="188"/>
      <c r="N1062" s="189"/>
      <c r="O1062" s="189"/>
      <c r="P1062" s="189"/>
      <c r="Q1062" s="189"/>
      <c r="R1062" s="189"/>
      <c r="S1062" s="189"/>
      <c r="T1062" s="190"/>
      <c r="AT1062" s="184" t="s">
        <v>161</v>
      </c>
      <c r="AU1062" s="184" t="s">
        <v>88</v>
      </c>
      <c r="AV1062" s="14" t="s">
        <v>88</v>
      </c>
      <c r="AW1062" s="14" t="s">
        <v>34</v>
      </c>
      <c r="AX1062" s="14" t="s">
        <v>78</v>
      </c>
      <c r="AY1062" s="184" t="s">
        <v>153</v>
      </c>
    </row>
    <row r="1063" spans="1:65" s="14" customFormat="1" ht="10.199999999999999">
      <c r="B1063" s="183"/>
      <c r="D1063" s="176" t="s">
        <v>161</v>
      </c>
      <c r="E1063" s="184" t="s">
        <v>1</v>
      </c>
      <c r="F1063" s="185" t="s">
        <v>1413</v>
      </c>
      <c r="H1063" s="186">
        <v>14.9</v>
      </c>
      <c r="I1063" s="187"/>
      <c r="L1063" s="183"/>
      <c r="M1063" s="188"/>
      <c r="N1063" s="189"/>
      <c r="O1063" s="189"/>
      <c r="P1063" s="189"/>
      <c r="Q1063" s="189"/>
      <c r="R1063" s="189"/>
      <c r="S1063" s="189"/>
      <c r="T1063" s="190"/>
      <c r="AT1063" s="184" t="s">
        <v>161</v>
      </c>
      <c r="AU1063" s="184" t="s">
        <v>88</v>
      </c>
      <c r="AV1063" s="14" t="s">
        <v>88</v>
      </c>
      <c r="AW1063" s="14" t="s">
        <v>34</v>
      </c>
      <c r="AX1063" s="14" t="s">
        <v>78</v>
      </c>
      <c r="AY1063" s="184" t="s">
        <v>153</v>
      </c>
    </row>
    <row r="1064" spans="1:65" s="14" customFormat="1" ht="10.199999999999999">
      <c r="B1064" s="183"/>
      <c r="D1064" s="176" t="s">
        <v>161</v>
      </c>
      <c r="E1064" s="184" t="s">
        <v>1</v>
      </c>
      <c r="F1064" s="185" t="s">
        <v>1414</v>
      </c>
      <c r="H1064" s="186">
        <v>5.3</v>
      </c>
      <c r="I1064" s="187"/>
      <c r="L1064" s="183"/>
      <c r="M1064" s="188"/>
      <c r="N1064" s="189"/>
      <c r="O1064" s="189"/>
      <c r="P1064" s="189"/>
      <c r="Q1064" s="189"/>
      <c r="R1064" s="189"/>
      <c r="S1064" s="189"/>
      <c r="T1064" s="190"/>
      <c r="AT1064" s="184" t="s">
        <v>161</v>
      </c>
      <c r="AU1064" s="184" t="s">
        <v>88</v>
      </c>
      <c r="AV1064" s="14" t="s">
        <v>88</v>
      </c>
      <c r="AW1064" s="14" t="s">
        <v>34</v>
      </c>
      <c r="AX1064" s="14" t="s">
        <v>78</v>
      </c>
      <c r="AY1064" s="184" t="s">
        <v>153</v>
      </c>
    </row>
    <row r="1065" spans="1:65" s="14" customFormat="1" ht="10.199999999999999">
      <c r="B1065" s="183"/>
      <c r="D1065" s="176" t="s">
        <v>161</v>
      </c>
      <c r="E1065" s="184" t="s">
        <v>1</v>
      </c>
      <c r="F1065" s="185" t="s">
        <v>1415</v>
      </c>
      <c r="H1065" s="186">
        <v>28.5</v>
      </c>
      <c r="I1065" s="187"/>
      <c r="L1065" s="183"/>
      <c r="M1065" s="188"/>
      <c r="N1065" s="189"/>
      <c r="O1065" s="189"/>
      <c r="P1065" s="189"/>
      <c r="Q1065" s="189"/>
      <c r="R1065" s="189"/>
      <c r="S1065" s="189"/>
      <c r="T1065" s="190"/>
      <c r="AT1065" s="184" t="s">
        <v>161</v>
      </c>
      <c r="AU1065" s="184" t="s">
        <v>88</v>
      </c>
      <c r="AV1065" s="14" t="s">
        <v>88</v>
      </c>
      <c r="AW1065" s="14" t="s">
        <v>34</v>
      </c>
      <c r="AX1065" s="14" t="s">
        <v>78</v>
      </c>
      <c r="AY1065" s="184" t="s">
        <v>153</v>
      </c>
    </row>
    <row r="1066" spans="1:65" s="14" customFormat="1" ht="10.199999999999999">
      <c r="B1066" s="183"/>
      <c r="D1066" s="176" t="s">
        <v>161</v>
      </c>
      <c r="E1066" s="184" t="s">
        <v>1</v>
      </c>
      <c r="F1066" s="185" t="s">
        <v>1416</v>
      </c>
      <c r="H1066" s="186">
        <v>28.1</v>
      </c>
      <c r="I1066" s="187"/>
      <c r="L1066" s="183"/>
      <c r="M1066" s="188"/>
      <c r="N1066" s="189"/>
      <c r="O1066" s="189"/>
      <c r="P1066" s="189"/>
      <c r="Q1066" s="189"/>
      <c r="R1066" s="189"/>
      <c r="S1066" s="189"/>
      <c r="T1066" s="190"/>
      <c r="AT1066" s="184" t="s">
        <v>161</v>
      </c>
      <c r="AU1066" s="184" t="s">
        <v>88</v>
      </c>
      <c r="AV1066" s="14" t="s">
        <v>88</v>
      </c>
      <c r="AW1066" s="14" t="s">
        <v>34</v>
      </c>
      <c r="AX1066" s="14" t="s">
        <v>78</v>
      </c>
      <c r="AY1066" s="184" t="s">
        <v>153</v>
      </c>
    </row>
    <row r="1067" spans="1:65" s="16" customFormat="1" ht="10.199999999999999">
      <c r="B1067" s="202"/>
      <c r="D1067" s="176" t="s">
        <v>161</v>
      </c>
      <c r="E1067" s="203" t="s">
        <v>1</v>
      </c>
      <c r="F1067" s="204" t="s">
        <v>321</v>
      </c>
      <c r="H1067" s="205">
        <v>144.5</v>
      </c>
      <c r="I1067" s="206"/>
      <c r="L1067" s="202"/>
      <c r="M1067" s="207"/>
      <c r="N1067" s="208"/>
      <c r="O1067" s="208"/>
      <c r="P1067" s="208"/>
      <c r="Q1067" s="208"/>
      <c r="R1067" s="208"/>
      <c r="S1067" s="208"/>
      <c r="T1067" s="209"/>
      <c r="AT1067" s="203" t="s">
        <v>161</v>
      </c>
      <c r="AU1067" s="203" t="s">
        <v>88</v>
      </c>
      <c r="AV1067" s="16" t="s">
        <v>169</v>
      </c>
      <c r="AW1067" s="16" t="s">
        <v>34</v>
      </c>
      <c r="AX1067" s="16" t="s">
        <v>78</v>
      </c>
      <c r="AY1067" s="203" t="s">
        <v>153</v>
      </c>
    </row>
    <row r="1068" spans="1:65" s="15" customFormat="1" ht="10.199999999999999">
      <c r="B1068" s="191"/>
      <c r="D1068" s="176" t="s">
        <v>161</v>
      </c>
      <c r="E1068" s="192" t="s">
        <v>1</v>
      </c>
      <c r="F1068" s="193" t="s">
        <v>165</v>
      </c>
      <c r="H1068" s="194">
        <v>263.55</v>
      </c>
      <c r="I1068" s="195"/>
      <c r="L1068" s="191"/>
      <c r="M1068" s="196"/>
      <c r="N1068" s="197"/>
      <c r="O1068" s="197"/>
      <c r="P1068" s="197"/>
      <c r="Q1068" s="197"/>
      <c r="R1068" s="197"/>
      <c r="S1068" s="197"/>
      <c r="T1068" s="198"/>
      <c r="AT1068" s="192" t="s">
        <v>161</v>
      </c>
      <c r="AU1068" s="192" t="s">
        <v>88</v>
      </c>
      <c r="AV1068" s="15" t="s">
        <v>159</v>
      </c>
      <c r="AW1068" s="15" t="s">
        <v>34</v>
      </c>
      <c r="AX1068" s="15" t="s">
        <v>86</v>
      </c>
      <c r="AY1068" s="192" t="s">
        <v>153</v>
      </c>
    </row>
    <row r="1069" spans="1:65" s="2" customFormat="1" ht="24" customHeight="1">
      <c r="A1069" s="33"/>
      <c r="B1069" s="161"/>
      <c r="C1069" s="162" t="s">
        <v>1521</v>
      </c>
      <c r="D1069" s="162" t="s">
        <v>155</v>
      </c>
      <c r="E1069" s="163" t="s">
        <v>1522</v>
      </c>
      <c r="F1069" s="164" t="s">
        <v>1523</v>
      </c>
      <c r="G1069" s="165" t="s">
        <v>235</v>
      </c>
      <c r="H1069" s="166">
        <v>463.38</v>
      </c>
      <c r="I1069" s="167"/>
      <c r="J1069" s="168">
        <f>ROUND(I1069*H1069,2)</f>
        <v>0</v>
      </c>
      <c r="K1069" s="164" t="s">
        <v>254</v>
      </c>
      <c r="L1069" s="34"/>
      <c r="M1069" s="169" t="s">
        <v>1</v>
      </c>
      <c r="N1069" s="170" t="s">
        <v>43</v>
      </c>
      <c r="O1069" s="59"/>
      <c r="P1069" s="171">
        <f>O1069*H1069</f>
        <v>0</v>
      </c>
      <c r="Q1069" s="171">
        <v>0</v>
      </c>
      <c r="R1069" s="171">
        <f>Q1069*H1069</f>
        <v>0</v>
      </c>
      <c r="S1069" s="171">
        <v>1.4E-2</v>
      </c>
      <c r="T1069" s="172">
        <f>S1069*H1069</f>
        <v>6.4873200000000004</v>
      </c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R1069" s="173" t="s">
        <v>239</v>
      </c>
      <c r="AT1069" s="173" t="s">
        <v>155</v>
      </c>
      <c r="AU1069" s="173" t="s">
        <v>88</v>
      </c>
      <c r="AY1069" s="18" t="s">
        <v>153</v>
      </c>
      <c r="BE1069" s="174">
        <f>IF(N1069="základní",J1069,0)</f>
        <v>0</v>
      </c>
      <c r="BF1069" s="174">
        <f>IF(N1069="snížená",J1069,0)</f>
        <v>0</v>
      </c>
      <c r="BG1069" s="174">
        <f>IF(N1069="zákl. přenesená",J1069,0)</f>
        <v>0</v>
      </c>
      <c r="BH1069" s="174">
        <f>IF(N1069="sníž. přenesená",J1069,0)</f>
        <v>0</v>
      </c>
      <c r="BI1069" s="174">
        <f>IF(N1069="nulová",J1069,0)</f>
        <v>0</v>
      </c>
      <c r="BJ1069" s="18" t="s">
        <v>86</v>
      </c>
      <c r="BK1069" s="174">
        <f>ROUND(I1069*H1069,2)</f>
        <v>0</v>
      </c>
      <c r="BL1069" s="18" t="s">
        <v>239</v>
      </c>
      <c r="BM1069" s="173" t="s">
        <v>1524</v>
      </c>
    </row>
    <row r="1070" spans="1:65" s="13" customFormat="1" ht="10.199999999999999">
      <c r="B1070" s="175"/>
      <c r="D1070" s="176" t="s">
        <v>161</v>
      </c>
      <c r="E1070" s="177" t="s">
        <v>1</v>
      </c>
      <c r="F1070" s="178" t="s">
        <v>1359</v>
      </c>
      <c r="H1070" s="177" t="s">
        <v>1</v>
      </c>
      <c r="I1070" s="179"/>
      <c r="L1070" s="175"/>
      <c r="M1070" s="180"/>
      <c r="N1070" s="181"/>
      <c r="O1070" s="181"/>
      <c r="P1070" s="181"/>
      <c r="Q1070" s="181"/>
      <c r="R1070" s="181"/>
      <c r="S1070" s="181"/>
      <c r="T1070" s="182"/>
      <c r="AT1070" s="177" t="s">
        <v>161</v>
      </c>
      <c r="AU1070" s="177" t="s">
        <v>88</v>
      </c>
      <c r="AV1070" s="13" t="s">
        <v>86</v>
      </c>
      <c r="AW1070" s="13" t="s">
        <v>34</v>
      </c>
      <c r="AX1070" s="13" t="s">
        <v>78</v>
      </c>
      <c r="AY1070" s="177" t="s">
        <v>153</v>
      </c>
    </row>
    <row r="1071" spans="1:65" s="14" customFormat="1" ht="10.199999999999999">
      <c r="B1071" s="183"/>
      <c r="D1071" s="176" t="s">
        <v>161</v>
      </c>
      <c r="E1071" s="184" t="s">
        <v>1</v>
      </c>
      <c r="F1071" s="185" t="s">
        <v>1410</v>
      </c>
      <c r="H1071" s="186">
        <v>16.2</v>
      </c>
      <c r="I1071" s="187"/>
      <c r="L1071" s="183"/>
      <c r="M1071" s="188"/>
      <c r="N1071" s="189"/>
      <c r="O1071" s="189"/>
      <c r="P1071" s="189"/>
      <c r="Q1071" s="189"/>
      <c r="R1071" s="189"/>
      <c r="S1071" s="189"/>
      <c r="T1071" s="190"/>
      <c r="AT1071" s="184" t="s">
        <v>161</v>
      </c>
      <c r="AU1071" s="184" t="s">
        <v>88</v>
      </c>
      <c r="AV1071" s="14" t="s">
        <v>88</v>
      </c>
      <c r="AW1071" s="14" t="s">
        <v>34</v>
      </c>
      <c r="AX1071" s="14" t="s">
        <v>78</v>
      </c>
      <c r="AY1071" s="184" t="s">
        <v>153</v>
      </c>
    </row>
    <row r="1072" spans="1:65" s="14" customFormat="1" ht="10.199999999999999">
      <c r="B1072" s="183"/>
      <c r="D1072" s="176" t="s">
        <v>161</v>
      </c>
      <c r="E1072" s="184" t="s">
        <v>1</v>
      </c>
      <c r="F1072" s="185" t="s">
        <v>1411</v>
      </c>
      <c r="H1072" s="186">
        <v>14.4</v>
      </c>
      <c r="I1072" s="187"/>
      <c r="L1072" s="183"/>
      <c r="M1072" s="188"/>
      <c r="N1072" s="189"/>
      <c r="O1072" s="189"/>
      <c r="P1072" s="189"/>
      <c r="Q1072" s="189"/>
      <c r="R1072" s="189"/>
      <c r="S1072" s="189"/>
      <c r="T1072" s="190"/>
      <c r="AT1072" s="184" t="s">
        <v>161</v>
      </c>
      <c r="AU1072" s="184" t="s">
        <v>88</v>
      </c>
      <c r="AV1072" s="14" t="s">
        <v>88</v>
      </c>
      <c r="AW1072" s="14" t="s">
        <v>34</v>
      </c>
      <c r="AX1072" s="14" t="s">
        <v>78</v>
      </c>
      <c r="AY1072" s="184" t="s">
        <v>153</v>
      </c>
    </row>
    <row r="1073" spans="1:65" s="14" customFormat="1" ht="10.199999999999999">
      <c r="B1073" s="183"/>
      <c r="D1073" s="176" t="s">
        <v>161</v>
      </c>
      <c r="E1073" s="184" t="s">
        <v>1</v>
      </c>
      <c r="F1073" s="185" t="s">
        <v>1412</v>
      </c>
      <c r="H1073" s="186">
        <v>37.1</v>
      </c>
      <c r="I1073" s="187"/>
      <c r="L1073" s="183"/>
      <c r="M1073" s="188"/>
      <c r="N1073" s="189"/>
      <c r="O1073" s="189"/>
      <c r="P1073" s="189"/>
      <c r="Q1073" s="189"/>
      <c r="R1073" s="189"/>
      <c r="S1073" s="189"/>
      <c r="T1073" s="190"/>
      <c r="AT1073" s="184" t="s">
        <v>161</v>
      </c>
      <c r="AU1073" s="184" t="s">
        <v>88</v>
      </c>
      <c r="AV1073" s="14" t="s">
        <v>88</v>
      </c>
      <c r="AW1073" s="14" t="s">
        <v>34</v>
      </c>
      <c r="AX1073" s="14" t="s">
        <v>78</v>
      </c>
      <c r="AY1073" s="184" t="s">
        <v>153</v>
      </c>
    </row>
    <row r="1074" spans="1:65" s="14" customFormat="1" ht="10.199999999999999">
      <c r="B1074" s="183"/>
      <c r="D1074" s="176" t="s">
        <v>161</v>
      </c>
      <c r="E1074" s="184" t="s">
        <v>1</v>
      </c>
      <c r="F1074" s="185" t="s">
        <v>1413</v>
      </c>
      <c r="H1074" s="186">
        <v>14.9</v>
      </c>
      <c r="I1074" s="187"/>
      <c r="L1074" s="183"/>
      <c r="M1074" s="188"/>
      <c r="N1074" s="189"/>
      <c r="O1074" s="189"/>
      <c r="P1074" s="189"/>
      <c r="Q1074" s="189"/>
      <c r="R1074" s="189"/>
      <c r="S1074" s="189"/>
      <c r="T1074" s="190"/>
      <c r="AT1074" s="184" t="s">
        <v>161</v>
      </c>
      <c r="AU1074" s="184" t="s">
        <v>88</v>
      </c>
      <c r="AV1074" s="14" t="s">
        <v>88</v>
      </c>
      <c r="AW1074" s="14" t="s">
        <v>34</v>
      </c>
      <c r="AX1074" s="14" t="s">
        <v>78</v>
      </c>
      <c r="AY1074" s="184" t="s">
        <v>153</v>
      </c>
    </row>
    <row r="1075" spans="1:65" s="14" customFormat="1" ht="10.199999999999999">
      <c r="B1075" s="183"/>
      <c r="D1075" s="176" t="s">
        <v>161</v>
      </c>
      <c r="E1075" s="184" t="s">
        <v>1</v>
      </c>
      <c r="F1075" s="185" t="s">
        <v>1414</v>
      </c>
      <c r="H1075" s="186">
        <v>5.3</v>
      </c>
      <c r="I1075" s="187"/>
      <c r="L1075" s="183"/>
      <c r="M1075" s="188"/>
      <c r="N1075" s="189"/>
      <c r="O1075" s="189"/>
      <c r="P1075" s="189"/>
      <c r="Q1075" s="189"/>
      <c r="R1075" s="189"/>
      <c r="S1075" s="189"/>
      <c r="T1075" s="190"/>
      <c r="AT1075" s="184" t="s">
        <v>161</v>
      </c>
      <c r="AU1075" s="184" t="s">
        <v>88</v>
      </c>
      <c r="AV1075" s="14" t="s">
        <v>88</v>
      </c>
      <c r="AW1075" s="14" t="s">
        <v>34</v>
      </c>
      <c r="AX1075" s="14" t="s">
        <v>78</v>
      </c>
      <c r="AY1075" s="184" t="s">
        <v>153</v>
      </c>
    </row>
    <row r="1076" spans="1:65" s="14" customFormat="1" ht="10.199999999999999">
      <c r="B1076" s="183"/>
      <c r="D1076" s="176" t="s">
        <v>161</v>
      </c>
      <c r="E1076" s="184" t="s">
        <v>1</v>
      </c>
      <c r="F1076" s="185" t="s">
        <v>1415</v>
      </c>
      <c r="H1076" s="186">
        <v>28.5</v>
      </c>
      <c r="I1076" s="187"/>
      <c r="L1076" s="183"/>
      <c r="M1076" s="188"/>
      <c r="N1076" s="189"/>
      <c r="O1076" s="189"/>
      <c r="P1076" s="189"/>
      <c r="Q1076" s="189"/>
      <c r="R1076" s="189"/>
      <c r="S1076" s="189"/>
      <c r="T1076" s="190"/>
      <c r="AT1076" s="184" t="s">
        <v>161</v>
      </c>
      <c r="AU1076" s="184" t="s">
        <v>88</v>
      </c>
      <c r="AV1076" s="14" t="s">
        <v>88</v>
      </c>
      <c r="AW1076" s="14" t="s">
        <v>34</v>
      </c>
      <c r="AX1076" s="14" t="s">
        <v>78</v>
      </c>
      <c r="AY1076" s="184" t="s">
        <v>153</v>
      </c>
    </row>
    <row r="1077" spans="1:65" s="14" customFormat="1" ht="10.199999999999999">
      <c r="B1077" s="183"/>
      <c r="D1077" s="176" t="s">
        <v>161</v>
      </c>
      <c r="E1077" s="184" t="s">
        <v>1</v>
      </c>
      <c r="F1077" s="185" t="s">
        <v>1416</v>
      </c>
      <c r="H1077" s="186">
        <v>28.1</v>
      </c>
      <c r="I1077" s="187"/>
      <c r="L1077" s="183"/>
      <c r="M1077" s="188"/>
      <c r="N1077" s="189"/>
      <c r="O1077" s="189"/>
      <c r="P1077" s="189"/>
      <c r="Q1077" s="189"/>
      <c r="R1077" s="189"/>
      <c r="S1077" s="189"/>
      <c r="T1077" s="190"/>
      <c r="AT1077" s="184" t="s">
        <v>161</v>
      </c>
      <c r="AU1077" s="184" t="s">
        <v>88</v>
      </c>
      <c r="AV1077" s="14" t="s">
        <v>88</v>
      </c>
      <c r="AW1077" s="14" t="s">
        <v>34</v>
      </c>
      <c r="AX1077" s="14" t="s">
        <v>78</v>
      </c>
      <c r="AY1077" s="184" t="s">
        <v>153</v>
      </c>
    </row>
    <row r="1078" spans="1:65" s="16" customFormat="1" ht="10.199999999999999">
      <c r="B1078" s="202"/>
      <c r="D1078" s="176" t="s">
        <v>161</v>
      </c>
      <c r="E1078" s="203" t="s">
        <v>1</v>
      </c>
      <c r="F1078" s="204" t="s">
        <v>321</v>
      </c>
      <c r="H1078" s="205">
        <v>144.5</v>
      </c>
      <c r="I1078" s="206"/>
      <c r="L1078" s="202"/>
      <c r="M1078" s="207"/>
      <c r="N1078" s="208"/>
      <c r="O1078" s="208"/>
      <c r="P1078" s="208"/>
      <c r="Q1078" s="208"/>
      <c r="R1078" s="208"/>
      <c r="S1078" s="208"/>
      <c r="T1078" s="209"/>
      <c r="AT1078" s="203" t="s">
        <v>161</v>
      </c>
      <c r="AU1078" s="203" t="s">
        <v>88</v>
      </c>
      <c r="AV1078" s="16" t="s">
        <v>169</v>
      </c>
      <c r="AW1078" s="16" t="s">
        <v>34</v>
      </c>
      <c r="AX1078" s="16" t="s">
        <v>78</v>
      </c>
      <c r="AY1078" s="203" t="s">
        <v>153</v>
      </c>
    </row>
    <row r="1079" spans="1:65" s="13" customFormat="1" ht="10.199999999999999">
      <c r="B1079" s="175"/>
      <c r="D1079" s="176" t="s">
        <v>161</v>
      </c>
      <c r="E1079" s="177" t="s">
        <v>1</v>
      </c>
      <c r="F1079" s="178" t="s">
        <v>1350</v>
      </c>
      <c r="H1079" s="177" t="s">
        <v>1</v>
      </c>
      <c r="I1079" s="179"/>
      <c r="L1079" s="175"/>
      <c r="M1079" s="180"/>
      <c r="N1079" s="181"/>
      <c r="O1079" s="181"/>
      <c r="P1079" s="181"/>
      <c r="Q1079" s="181"/>
      <c r="R1079" s="181"/>
      <c r="S1079" s="181"/>
      <c r="T1079" s="182"/>
      <c r="AT1079" s="177" t="s">
        <v>161</v>
      </c>
      <c r="AU1079" s="177" t="s">
        <v>88</v>
      </c>
      <c r="AV1079" s="13" t="s">
        <v>86</v>
      </c>
      <c r="AW1079" s="13" t="s">
        <v>34</v>
      </c>
      <c r="AX1079" s="13" t="s">
        <v>78</v>
      </c>
      <c r="AY1079" s="177" t="s">
        <v>153</v>
      </c>
    </row>
    <row r="1080" spans="1:65" s="14" customFormat="1" ht="10.199999999999999">
      <c r="B1080" s="183"/>
      <c r="D1080" s="176" t="s">
        <v>161</v>
      </c>
      <c r="E1080" s="184" t="s">
        <v>1</v>
      </c>
      <c r="F1080" s="185" t="s">
        <v>1525</v>
      </c>
      <c r="H1080" s="186">
        <v>207.88</v>
      </c>
      <c r="I1080" s="187"/>
      <c r="L1080" s="183"/>
      <c r="M1080" s="188"/>
      <c r="N1080" s="189"/>
      <c r="O1080" s="189"/>
      <c r="P1080" s="189"/>
      <c r="Q1080" s="189"/>
      <c r="R1080" s="189"/>
      <c r="S1080" s="189"/>
      <c r="T1080" s="190"/>
      <c r="AT1080" s="184" t="s">
        <v>161</v>
      </c>
      <c r="AU1080" s="184" t="s">
        <v>88</v>
      </c>
      <c r="AV1080" s="14" t="s">
        <v>88</v>
      </c>
      <c r="AW1080" s="14" t="s">
        <v>34</v>
      </c>
      <c r="AX1080" s="14" t="s">
        <v>78</v>
      </c>
      <c r="AY1080" s="184" t="s">
        <v>153</v>
      </c>
    </row>
    <row r="1081" spans="1:65" s="14" customFormat="1" ht="10.199999999999999">
      <c r="B1081" s="183"/>
      <c r="D1081" s="176" t="s">
        <v>161</v>
      </c>
      <c r="E1081" s="184" t="s">
        <v>1</v>
      </c>
      <c r="F1081" s="185" t="s">
        <v>1526</v>
      </c>
      <c r="H1081" s="186">
        <v>46.8</v>
      </c>
      <c r="I1081" s="187"/>
      <c r="L1081" s="183"/>
      <c r="M1081" s="188"/>
      <c r="N1081" s="189"/>
      <c r="O1081" s="189"/>
      <c r="P1081" s="189"/>
      <c r="Q1081" s="189"/>
      <c r="R1081" s="189"/>
      <c r="S1081" s="189"/>
      <c r="T1081" s="190"/>
      <c r="AT1081" s="184" t="s">
        <v>161</v>
      </c>
      <c r="AU1081" s="184" t="s">
        <v>88</v>
      </c>
      <c r="AV1081" s="14" t="s">
        <v>88</v>
      </c>
      <c r="AW1081" s="14" t="s">
        <v>34</v>
      </c>
      <c r="AX1081" s="14" t="s">
        <v>78</v>
      </c>
      <c r="AY1081" s="184" t="s">
        <v>153</v>
      </c>
    </row>
    <row r="1082" spans="1:65" s="14" customFormat="1" ht="10.199999999999999">
      <c r="B1082" s="183"/>
      <c r="D1082" s="176" t="s">
        <v>161</v>
      </c>
      <c r="E1082" s="184" t="s">
        <v>1</v>
      </c>
      <c r="F1082" s="185" t="s">
        <v>1527</v>
      </c>
      <c r="H1082" s="186">
        <v>6.6</v>
      </c>
      <c r="I1082" s="187"/>
      <c r="L1082" s="183"/>
      <c r="M1082" s="188"/>
      <c r="N1082" s="189"/>
      <c r="O1082" s="189"/>
      <c r="P1082" s="189"/>
      <c r="Q1082" s="189"/>
      <c r="R1082" s="189"/>
      <c r="S1082" s="189"/>
      <c r="T1082" s="190"/>
      <c r="AT1082" s="184" t="s">
        <v>161</v>
      </c>
      <c r="AU1082" s="184" t="s">
        <v>88</v>
      </c>
      <c r="AV1082" s="14" t="s">
        <v>88</v>
      </c>
      <c r="AW1082" s="14" t="s">
        <v>34</v>
      </c>
      <c r="AX1082" s="14" t="s">
        <v>78</v>
      </c>
      <c r="AY1082" s="184" t="s">
        <v>153</v>
      </c>
    </row>
    <row r="1083" spans="1:65" s="14" customFormat="1" ht="10.199999999999999">
      <c r="B1083" s="183"/>
      <c r="D1083" s="176" t="s">
        <v>161</v>
      </c>
      <c r="E1083" s="184" t="s">
        <v>1</v>
      </c>
      <c r="F1083" s="185" t="s">
        <v>1528</v>
      </c>
      <c r="H1083" s="186">
        <v>57.6</v>
      </c>
      <c r="I1083" s="187"/>
      <c r="L1083" s="183"/>
      <c r="M1083" s="188"/>
      <c r="N1083" s="189"/>
      <c r="O1083" s="189"/>
      <c r="P1083" s="189"/>
      <c r="Q1083" s="189"/>
      <c r="R1083" s="189"/>
      <c r="S1083" s="189"/>
      <c r="T1083" s="190"/>
      <c r="AT1083" s="184" t="s">
        <v>161</v>
      </c>
      <c r="AU1083" s="184" t="s">
        <v>88</v>
      </c>
      <c r="AV1083" s="14" t="s">
        <v>88</v>
      </c>
      <c r="AW1083" s="14" t="s">
        <v>34</v>
      </c>
      <c r="AX1083" s="14" t="s">
        <v>78</v>
      </c>
      <c r="AY1083" s="184" t="s">
        <v>153</v>
      </c>
    </row>
    <row r="1084" spans="1:65" s="16" customFormat="1" ht="10.199999999999999">
      <c r="B1084" s="202"/>
      <c r="D1084" s="176" t="s">
        <v>161</v>
      </c>
      <c r="E1084" s="203" t="s">
        <v>1</v>
      </c>
      <c r="F1084" s="204" t="s">
        <v>321</v>
      </c>
      <c r="H1084" s="205">
        <v>318.88</v>
      </c>
      <c r="I1084" s="206"/>
      <c r="L1084" s="202"/>
      <c r="M1084" s="207"/>
      <c r="N1084" s="208"/>
      <c r="O1084" s="208"/>
      <c r="P1084" s="208"/>
      <c r="Q1084" s="208"/>
      <c r="R1084" s="208"/>
      <c r="S1084" s="208"/>
      <c r="T1084" s="209"/>
      <c r="AT1084" s="203" t="s">
        <v>161</v>
      </c>
      <c r="AU1084" s="203" t="s">
        <v>88</v>
      </c>
      <c r="AV1084" s="16" t="s">
        <v>169</v>
      </c>
      <c r="AW1084" s="16" t="s">
        <v>34</v>
      </c>
      <c r="AX1084" s="16" t="s">
        <v>78</v>
      </c>
      <c r="AY1084" s="203" t="s">
        <v>153</v>
      </c>
    </row>
    <row r="1085" spans="1:65" s="15" customFormat="1" ht="10.199999999999999">
      <c r="B1085" s="191"/>
      <c r="D1085" s="176" t="s">
        <v>161</v>
      </c>
      <c r="E1085" s="192" t="s">
        <v>1</v>
      </c>
      <c r="F1085" s="193" t="s">
        <v>165</v>
      </c>
      <c r="H1085" s="194">
        <v>463.38</v>
      </c>
      <c r="I1085" s="195"/>
      <c r="L1085" s="191"/>
      <c r="M1085" s="196"/>
      <c r="N1085" s="197"/>
      <c r="O1085" s="197"/>
      <c r="P1085" s="197"/>
      <c r="Q1085" s="197"/>
      <c r="R1085" s="197"/>
      <c r="S1085" s="197"/>
      <c r="T1085" s="198"/>
      <c r="AT1085" s="192" t="s">
        <v>161</v>
      </c>
      <c r="AU1085" s="192" t="s">
        <v>88</v>
      </c>
      <c r="AV1085" s="15" t="s">
        <v>159</v>
      </c>
      <c r="AW1085" s="15" t="s">
        <v>34</v>
      </c>
      <c r="AX1085" s="15" t="s">
        <v>86</v>
      </c>
      <c r="AY1085" s="192" t="s">
        <v>153</v>
      </c>
    </row>
    <row r="1086" spans="1:65" s="2" customFormat="1" ht="36" customHeight="1">
      <c r="A1086" s="33"/>
      <c r="B1086" s="161"/>
      <c r="C1086" s="162" t="s">
        <v>1529</v>
      </c>
      <c r="D1086" s="162" t="s">
        <v>155</v>
      </c>
      <c r="E1086" s="163" t="s">
        <v>468</v>
      </c>
      <c r="F1086" s="164" t="s">
        <v>469</v>
      </c>
      <c r="G1086" s="165" t="s">
        <v>470</v>
      </c>
      <c r="H1086" s="210"/>
      <c r="I1086" s="167"/>
      <c r="J1086" s="168">
        <f>ROUND(I1086*H1086,2)</f>
        <v>0</v>
      </c>
      <c r="K1086" s="164" t="s">
        <v>254</v>
      </c>
      <c r="L1086" s="34"/>
      <c r="M1086" s="169" t="s">
        <v>1</v>
      </c>
      <c r="N1086" s="170" t="s">
        <v>43</v>
      </c>
      <c r="O1086" s="59"/>
      <c r="P1086" s="171">
        <f>O1086*H1086</f>
        <v>0</v>
      </c>
      <c r="Q1086" s="171">
        <v>0</v>
      </c>
      <c r="R1086" s="171">
        <f>Q1086*H1086</f>
        <v>0</v>
      </c>
      <c r="S1086" s="171">
        <v>0</v>
      </c>
      <c r="T1086" s="172">
        <f>S1086*H1086</f>
        <v>0</v>
      </c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R1086" s="173" t="s">
        <v>239</v>
      </c>
      <c r="AT1086" s="173" t="s">
        <v>155</v>
      </c>
      <c r="AU1086" s="173" t="s">
        <v>88</v>
      </c>
      <c r="AY1086" s="18" t="s">
        <v>153</v>
      </c>
      <c r="BE1086" s="174">
        <f>IF(N1086="základní",J1086,0)</f>
        <v>0</v>
      </c>
      <c r="BF1086" s="174">
        <f>IF(N1086="snížená",J1086,0)</f>
        <v>0</v>
      </c>
      <c r="BG1086" s="174">
        <f>IF(N1086="zákl. přenesená",J1086,0)</f>
        <v>0</v>
      </c>
      <c r="BH1086" s="174">
        <f>IF(N1086="sníž. přenesená",J1086,0)</f>
        <v>0</v>
      </c>
      <c r="BI1086" s="174">
        <f>IF(N1086="nulová",J1086,0)</f>
        <v>0</v>
      </c>
      <c r="BJ1086" s="18" t="s">
        <v>86</v>
      </c>
      <c r="BK1086" s="174">
        <f>ROUND(I1086*H1086,2)</f>
        <v>0</v>
      </c>
      <c r="BL1086" s="18" t="s">
        <v>239</v>
      </c>
      <c r="BM1086" s="173" t="s">
        <v>1530</v>
      </c>
    </row>
    <row r="1087" spans="1:65" s="12" customFormat="1" ht="22.8" customHeight="1">
      <c r="B1087" s="148"/>
      <c r="D1087" s="149" t="s">
        <v>77</v>
      </c>
      <c r="E1087" s="159" t="s">
        <v>288</v>
      </c>
      <c r="F1087" s="159" t="s">
        <v>289</v>
      </c>
      <c r="I1087" s="151"/>
      <c r="J1087" s="160">
        <f>BK1087</f>
        <v>0</v>
      </c>
      <c r="L1087" s="148"/>
      <c r="M1087" s="153"/>
      <c r="N1087" s="154"/>
      <c r="O1087" s="154"/>
      <c r="P1087" s="155">
        <f>SUM(P1088:P1219)</f>
        <v>0</v>
      </c>
      <c r="Q1087" s="154"/>
      <c r="R1087" s="155">
        <f>SUM(R1088:R1219)</f>
        <v>7.9558546999999997</v>
      </c>
      <c r="S1087" s="154"/>
      <c r="T1087" s="156">
        <f>SUM(T1088:T1219)</f>
        <v>0.49763318000000001</v>
      </c>
      <c r="AR1087" s="149" t="s">
        <v>88</v>
      </c>
      <c r="AT1087" s="157" t="s">
        <v>77</v>
      </c>
      <c r="AU1087" s="157" t="s">
        <v>86</v>
      </c>
      <c r="AY1087" s="149" t="s">
        <v>153</v>
      </c>
      <c r="BK1087" s="158">
        <f>SUM(BK1088:BK1219)</f>
        <v>0</v>
      </c>
    </row>
    <row r="1088" spans="1:65" s="2" customFormat="1" ht="60" customHeight="1">
      <c r="A1088" s="33"/>
      <c r="B1088" s="161"/>
      <c r="C1088" s="162" t="s">
        <v>1531</v>
      </c>
      <c r="D1088" s="162" t="s">
        <v>155</v>
      </c>
      <c r="E1088" s="163" t="s">
        <v>1532</v>
      </c>
      <c r="F1088" s="164" t="s">
        <v>1533</v>
      </c>
      <c r="G1088" s="165" t="s">
        <v>235</v>
      </c>
      <c r="H1088" s="166">
        <v>27.62</v>
      </c>
      <c r="I1088" s="167"/>
      <c r="J1088" s="168">
        <f>ROUND(I1088*H1088,2)</f>
        <v>0</v>
      </c>
      <c r="K1088" s="164" t="s">
        <v>254</v>
      </c>
      <c r="L1088" s="34"/>
      <c r="M1088" s="169" t="s">
        <v>1</v>
      </c>
      <c r="N1088" s="170" t="s">
        <v>43</v>
      </c>
      <c r="O1088" s="59"/>
      <c r="P1088" s="171">
        <f>O1088*H1088</f>
        <v>0</v>
      </c>
      <c r="Q1088" s="171">
        <v>2.5659999999999999E-2</v>
      </c>
      <c r="R1088" s="171">
        <f>Q1088*H1088</f>
        <v>0.70872919999999995</v>
      </c>
      <c r="S1088" s="171">
        <v>0</v>
      </c>
      <c r="T1088" s="172">
        <f>S1088*H1088</f>
        <v>0</v>
      </c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R1088" s="173" t="s">
        <v>239</v>
      </c>
      <c r="AT1088" s="173" t="s">
        <v>155</v>
      </c>
      <c r="AU1088" s="173" t="s">
        <v>88</v>
      </c>
      <c r="AY1088" s="18" t="s">
        <v>153</v>
      </c>
      <c r="BE1088" s="174">
        <f>IF(N1088="základní",J1088,0)</f>
        <v>0</v>
      </c>
      <c r="BF1088" s="174">
        <f>IF(N1088="snížená",J1088,0)</f>
        <v>0</v>
      </c>
      <c r="BG1088" s="174">
        <f>IF(N1088="zákl. přenesená",J1088,0)</f>
        <v>0</v>
      </c>
      <c r="BH1088" s="174">
        <f>IF(N1088="sníž. přenesená",J1088,0)</f>
        <v>0</v>
      </c>
      <c r="BI1088" s="174">
        <f>IF(N1088="nulová",J1088,0)</f>
        <v>0</v>
      </c>
      <c r="BJ1088" s="18" t="s">
        <v>86</v>
      </c>
      <c r="BK1088" s="174">
        <f>ROUND(I1088*H1088,2)</f>
        <v>0</v>
      </c>
      <c r="BL1088" s="18" t="s">
        <v>239</v>
      </c>
      <c r="BM1088" s="173" t="s">
        <v>1534</v>
      </c>
    </row>
    <row r="1089" spans="1:65" s="13" customFormat="1" ht="10.199999999999999">
      <c r="B1089" s="175"/>
      <c r="D1089" s="176" t="s">
        <v>161</v>
      </c>
      <c r="E1089" s="177" t="s">
        <v>1</v>
      </c>
      <c r="F1089" s="178" t="s">
        <v>1535</v>
      </c>
      <c r="H1089" s="177" t="s">
        <v>1</v>
      </c>
      <c r="I1089" s="179"/>
      <c r="L1089" s="175"/>
      <c r="M1089" s="180"/>
      <c r="N1089" s="181"/>
      <c r="O1089" s="181"/>
      <c r="P1089" s="181"/>
      <c r="Q1089" s="181"/>
      <c r="R1089" s="181"/>
      <c r="S1089" s="181"/>
      <c r="T1089" s="182"/>
      <c r="AT1089" s="177" t="s">
        <v>161</v>
      </c>
      <c r="AU1089" s="177" t="s">
        <v>88</v>
      </c>
      <c r="AV1089" s="13" t="s">
        <v>86</v>
      </c>
      <c r="AW1089" s="13" t="s">
        <v>34</v>
      </c>
      <c r="AX1089" s="13" t="s">
        <v>78</v>
      </c>
      <c r="AY1089" s="177" t="s">
        <v>153</v>
      </c>
    </row>
    <row r="1090" spans="1:65" s="14" customFormat="1" ht="10.199999999999999">
      <c r="B1090" s="183"/>
      <c r="D1090" s="176" t="s">
        <v>161</v>
      </c>
      <c r="E1090" s="184" t="s">
        <v>1</v>
      </c>
      <c r="F1090" s="185" t="s">
        <v>1536</v>
      </c>
      <c r="H1090" s="186">
        <v>27.62</v>
      </c>
      <c r="I1090" s="187"/>
      <c r="L1090" s="183"/>
      <c r="M1090" s="188"/>
      <c r="N1090" s="189"/>
      <c r="O1090" s="189"/>
      <c r="P1090" s="189"/>
      <c r="Q1090" s="189"/>
      <c r="R1090" s="189"/>
      <c r="S1090" s="189"/>
      <c r="T1090" s="190"/>
      <c r="AT1090" s="184" t="s">
        <v>161</v>
      </c>
      <c r="AU1090" s="184" t="s">
        <v>88</v>
      </c>
      <c r="AV1090" s="14" t="s">
        <v>88</v>
      </c>
      <c r="AW1090" s="14" t="s">
        <v>34</v>
      </c>
      <c r="AX1090" s="14" t="s">
        <v>78</v>
      </c>
      <c r="AY1090" s="184" t="s">
        <v>153</v>
      </c>
    </row>
    <row r="1091" spans="1:65" s="15" customFormat="1" ht="10.199999999999999">
      <c r="B1091" s="191"/>
      <c r="D1091" s="176" t="s">
        <v>161</v>
      </c>
      <c r="E1091" s="192" t="s">
        <v>1</v>
      </c>
      <c r="F1091" s="193" t="s">
        <v>165</v>
      </c>
      <c r="H1091" s="194">
        <v>27.62</v>
      </c>
      <c r="I1091" s="195"/>
      <c r="L1091" s="191"/>
      <c r="M1091" s="196"/>
      <c r="N1091" s="197"/>
      <c r="O1091" s="197"/>
      <c r="P1091" s="197"/>
      <c r="Q1091" s="197"/>
      <c r="R1091" s="197"/>
      <c r="S1091" s="197"/>
      <c r="T1091" s="198"/>
      <c r="AT1091" s="192" t="s">
        <v>161</v>
      </c>
      <c r="AU1091" s="192" t="s">
        <v>88</v>
      </c>
      <c r="AV1091" s="15" t="s">
        <v>159</v>
      </c>
      <c r="AW1091" s="15" t="s">
        <v>34</v>
      </c>
      <c r="AX1091" s="15" t="s">
        <v>86</v>
      </c>
      <c r="AY1091" s="192" t="s">
        <v>153</v>
      </c>
    </row>
    <row r="1092" spans="1:65" s="2" customFormat="1" ht="72" customHeight="1">
      <c r="A1092" s="33"/>
      <c r="B1092" s="161"/>
      <c r="C1092" s="162" t="s">
        <v>1537</v>
      </c>
      <c r="D1092" s="162" t="s">
        <v>155</v>
      </c>
      <c r="E1092" s="163" t="s">
        <v>1538</v>
      </c>
      <c r="F1092" s="164" t="s">
        <v>1539</v>
      </c>
      <c r="G1092" s="165" t="s">
        <v>235</v>
      </c>
      <c r="H1092" s="166">
        <v>8.99</v>
      </c>
      <c r="I1092" s="167"/>
      <c r="J1092" s="168">
        <f>ROUND(I1092*H1092,2)</f>
        <v>0</v>
      </c>
      <c r="K1092" s="164" t="s">
        <v>254</v>
      </c>
      <c r="L1092" s="34"/>
      <c r="M1092" s="169" t="s">
        <v>1</v>
      </c>
      <c r="N1092" s="170" t="s">
        <v>43</v>
      </c>
      <c r="O1092" s="59"/>
      <c r="P1092" s="171">
        <f>O1092*H1092</f>
        <v>0</v>
      </c>
      <c r="Q1092" s="171">
        <v>5.2830000000000002E-2</v>
      </c>
      <c r="R1092" s="171">
        <f>Q1092*H1092</f>
        <v>0.47494170000000002</v>
      </c>
      <c r="S1092" s="171">
        <v>0</v>
      </c>
      <c r="T1092" s="172">
        <f>S1092*H1092</f>
        <v>0</v>
      </c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R1092" s="173" t="s">
        <v>239</v>
      </c>
      <c r="AT1092" s="173" t="s">
        <v>155</v>
      </c>
      <c r="AU1092" s="173" t="s">
        <v>88</v>
      </c>
      <c r="AY1092" s="18" t="s">
        <v>153</v>
      </c>
      <c r="BE1092" s="174">
        <f>IF(N1092="základní",J1092,0)</f>
        <v>0</v>
      </c>
      <c r="BF1092" s="174">
        <f>IF(N1092="snížená",J1092,0)</f>
        <v>0</v>
      </c>
      <c r="BG1092" s="174">
        <f>IF(N1092="zákl. přenesená",J1092,0)</f>
        <v>0</v>
      </c>
      <c r="BH1092" s="174">
        <f>IF(N1092="sníž. přenesená",J1092,0)</f>
        <v>0</v>
      </c>
      <c r="BI1092" s="174">
        <f>IF(N1092="nulová",J1092,0)</f>
        <v>0</v>
      </c>
      <c r="BJ1092" s="18" t="s">
        <v>86</v>
      </c>
      <c r="BK1092" s="174">
        <f>ROUND(I1092*H1092,2)</f>
        <v>0</v>
      </c>
      <c r="BL1092" s="18" t="s">
        <v>239</v>
      </c>
      <c r="BM1092" s="173" t="s">
        <v>1540</v>
      </c>
    </row>
    <row r="1093" spans="1:65" s="13" customFormat="1" ht="10.199999999999999">
      <c r="B1093" s="175"/>
      <c r="D1093" s="176" t="s">
        <v>161</v>
      </c>
      <c r="E1093" s="177" t="s">
        <v>1</v>
      </c>
      <c r="F1093" s="178" t="s">
        <v>1541</v>
      </c>
      <c r="H1093" s="177" t="s">
        <v>1</v>
      </c>
      <c r="I1093" s="179"/>
      <c r="L1093" s="175"/>
      <c r="M1093" s="180"/>
      <c r="N1093" s="181"/>
      <c r="O1093" s="181"/>
      <c r="P1093" s="181"/>
      <c r="Q1093" s="181"/>
      <c r="R1093" s="181"/>
      <c r="S1093" s="181"/>
      <c r="T1093" s="182"/>
      <c r="AT1093" s="177" t="s">
        <v>161</v>
      </c>
      <c r="AU1093" s="177" t="s">
        <v>88</v>
      </c>
      <c r="AV1093" s="13" t="s">
        <v>86</v>
      </c>
      <c r="AW1093" s="13" t="s">
        <v>34</v>
      </c>
      <c r="AX1093" s="13" t="s">
        <v>78</v>
      </c>
      <c r="AY1093" s="177" t="s">
        <v>153</v>
      </c>
    </row>
    <row r="1094" spans="1:65" s="14" customFormat="1" ht="10.199999999999999">
      <c r="B1094" s="183"/>
      <c r="D1094" s="176" t="s">
        <v>161</v>
      </c>
      <c r="E1094" s="184" t="s">
        <v>1</v>
      </c>
      <c r="F1094" s="185" t="s">
        <v>1542</v>
      </c>
      <c r="H1094" s="186">
        <v>8.99</v>
      </c>
      <c r="I1094" s="187"/>
      <c r="L1094" s="183"/>
      <c r="M1094" s="188"/>
      <c r="N1094" s="189"/>
      <c r="O1094" s="189"/>
      <c r="P1094" s="189"/>
      <c r="Q1094" s="189"/>
      <c r="R1094" s="189"/>
      <c r="S1094" s="189"/>
      <c r="T1094" s="190"/>
      <c r="AT1094" s="184" t="s">
        <v>161</v>
      </c>
      <c r="AU1094" s="184" t="s">
        <v>88</v>
      </c>
      <c r="AV1094" s="14" t="s">
        <v>88</v>
      </c>
      <c r="AW1094" s="14" t="s">
        <v>34</v>
      </c>
      <c r="AX1094" s="14" t="s">
        <v>78</v>
      </c>
      <c r="AY1094" s="184" t="s">
        <v>153</v>
      </c>
    </row>
    <row r="1095" spans="1:65" s="15" customFormat="1" ht="10.199999999999999">
      <c r="B1095" s="191"/>
      <c r="D1095" s="176" t="s">
        <v>161</v>
      </c>
      <c r="E1095" s="192" t="s">
        <v>1</v>
      </c>
      <c r="F1095" s="193" t="s">
        <v>165</v>
      </c>
      <c r="H1095" s="194">
        <v>8.99</v>
      </c>
      <c r="I1095" s="195"/>
      <c r="L1095" s="191"/>
      <c r="M1095" s="196"/>
      <c r="N1095" s="197"/>
      <c r="O1095" s="197"/>
      <c r="P1095" s="197"/>
      <c r="Q1095" s="197"/>
      <c r="R1095" s="197"/>
      <c r="S1095" s="197"/>
      <c r="T1095" s="198"/>
      <c r="AT1095" s="192" t="s">
        <v>161</v>
      </c>
      <c r="AU1095" s="192" t="s">
        <v>88</v>
      </c>
      <c r="AV1095" s="15" t="s">
        <v>159</v>
      </c>
      <c r="AW1095" s="15" t="s">
        <v>34</v>
      </c>
      <c r="AX1095" s="15" t="s">
        <v>86</v>
      </c>
      <c r="AY1095" s="192" t="s">
        <v>153</v>
      </c>
    </row>
    <row r="1096" spans="1:65" s="2" customFormat="1" ht="72" customHeight="1">
      <c r="A1096" s="33"/>
      <c r="B1096" s="161"/>
      <c r="C1096" s="162" t="s">
        <v>1543</v>
      </c>
      <c r="D1096" s="162" t="s">
        <v>155</v>
      </c>
      <c r="E1096" s="163" t="s">
        <v>1544</v>
      </c>
      <c r="F1096" s="164" t="s">
        <v>1545</v>
      </c>
      <c r="G1096" s="165" t="s">
        <v>235</v>
      </c>
      <c r="H1096" s="166">
        <v>8.2799999999999994</v>
      </c>
      <c r="I1096" s="167"/>
      <c r="J1096" s="168">
        <f>ROUND(I1096*H1096,2)</f>
        <v>0</v>
      </c>
      <c r="K1096" s="164" t="s">
        <v>254</v>
      </c>
      <c r="L1096" s="34"/>
      <c r="M1096" s="169" t="s">
        <v>1</v>
      </c>
      <c r="N1096" s="170" t="s">
        <v>43</v>
      </c>
      <c r="O1096" s="59"/>
      <c r="P1096" s="171">
        <f>O1096*H1096</f>
        <v>0</v>
      </c>
      <c r="Q1096" s="171">
        <v>5.4859999999999999E-2</v>
      </c>
      <c r="R1096" s="171">
        <f>Q1096*H1096</f>
        <v>0.45424079999999994</v>
      </c>
      <c r="S1096" s="171">
        <v>0</v>
      </c>
      <c r="T1096" s="172">
        <f>S1096*H1096</f>
        <v>0</v>
      </c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R1096" s="173" t="s">
        <v>239</v>
      </c>
      <c r="AT1096" s="173" t="s">
        <v>155</v>
      </c>
      <c r="AU1096" s="173" t="s">
        <v>88</v>
      </c>
      <c r="AY1096" s="18" t="s">
        <v>153</v>
      </c>
      <c r="BE1096" s="174">
        <f>IF(N1096="základní",J1096,0)</f>
        <v>0</v>
      </c>
      <c r="BF1096" s="174">
        <f>IF(N1096="snížená",J1096,0)</f>
        <v>0</v>
      </c>
      <c r="BG1096" s="174">
        <f>IF(N1096="zákl. přenesená",J1096,0)</f>
        <v>0</v>
      </c>
      <c r="BH1096" s="174">
        <f>IF(N1096="sníž. přenesená",J1096,0)</f>
        <v>0</v>
      </c>
      <c r="BI1096" s="174">
        <f>IF(N1096="nulová",J1096,0)</f>
        <v>0</v>
      </c>
      <c r="BJ1096" s="18" t="s">
        <v>86</v>
      </c>
      <c r="BK1096" s="174">
        <f>ROUND(I1096*H1096,2)</f>
        <v>0</v>
      </c>
      <c r="BL1096" s="18" t="s">
        <v>239</v>
      </c>
      <c r="BM1096" s="173" t="s">
        <v>1546</v>
      </c>
    </row>
    <row r="1097" spans="1:65" s="13" customFormat="1" ht="10.199999999999999">
      <c r="B1097" s="175"/>
      <c r="D1097" s="176" t="s">
        <v>161</v>
      </c>
      <c r="E1097" s="177" t="s">
        <v>1</v>
      </c>
      <c r="F1097" s="178" t="s">
        <v>1547</v>
      </c>
      <c r="H1097" s="177" t="s">
        <v>1</v>
      </c>
      <c r="I1097" s="179"/>
      <c r="L1097" s="175"/>
      <c r="M1097" s="180"/>
      <c r="N1097" s="181"/>
      <c r="O1097" s="181"/>
      <c r="P1097" s="181"/>
      <c r="Q1097" s="181"/>
      <c r="R1097" s="181"/>
      <c r="S1097" s="181"/>
      <c r="T1097" s="182"/>
      <c r="AT1097" s="177" t="s">
        <v>161</v>
      </c>
      <c r="AU1097" s="177" t="s">
        <v>88</v>
      </c>
      <c r="AV1097" s="13" t="s">
        <v>86</v>
      </c>
      <c r="AW1097" s="13" t="s">
        <v>34</v>
      </c>
      <c r="AX1097" s="13" t="s">
        <v>78</v>
      </c>
      <c r="AY1097" s="177" t="s">
        <v>153</v>
      </c>
    </row>
    <row r="1098" spans="1:65" s="14" customFormat="1" ht="10.199999999999999">
      <c r="B1098" s="183"/>
      <c r="D1098" s="176" t="s">
        <v>161</v>
      </c>
      <c r="E1098" s="184" t="s">
        <v>1</v>
      </c>
      <c r="F1098" s="185" t="s">
        <v>1548</v>
      </c>
      <c r="H1098" s="186">
        <v>2.93</v>
      </c>
      <c r="I1098" s="187"/>
      <c r="L1098" s="183"/>
      <c r="M1098" s="188"/>
      <c r="N1098" s="189"/>
      <c r="O1098" s="189"/>
      <c r="P1098" s="189"/>
      <c r="Q1098" s="189"/>
      <c r="R1098" s="189"/>
      <c r="S1098" s="189"/>
      <c r="T1098" s="190"/>
      <c r="AT1098" s="184" t="s">
        <v>161</v>
      </c>
      <c r="AU1098" s="184" t="s">
        <v>88</v>
      </c>
      <c r="AV1098" s="14" t="s">
        <v>88</v>
      </c>
      <c r="AW1098" s="14" t="s">
        <v>34</v>
      </c>
      <c r="AX1098" s="14" t="s">
        <v>78</v>
      </c>
      <c r="AY1098" s="184" t="s">
        <v>153</v>
      </c>
    </row>
    <row r="1099" spans="1:65" s="14" customFormat="1" ht="10.199999999999999">
      <c r="B1099" s="183"/>
      <c r="D1099" s="176" t="s">
        <v>161</v>
      </c>
      <c r="E1099" s="184" t="s">
        <v>1</v>
      </c>
      <c r="F1099" s="185" t="s">
        <v>1549</v>
      </c>
      <c r="H1099" s="186">
        <v>5.35</v>
      </c>
      <c r="I1099" s="187"/>
      <c r="L1099" s="183"/>
      <c r="M1099" s="188"/>
      <c r="N1099" s="189"/>
      <c r="O1099" s="189"/>
      <c r="P1099" s="189"/>
      <c r="Q1099" s="189"/>
      <c r="R1099" s="189"/>
      <c r="S1099" s="189"/>
      <c r="T1099" s="190"/>
      <c r="AT1099" s="184" t="s">
        <v>161</v>
      </c>
      <c r="AU1099" s="184" t="s">
        <v>88</v>
      </c>
      <c r="AV1099" s="14" t="s">
        <v>88</v>
      </c>
      <c r="AW1099" s="14" t="s">
        <v>34</v>
      </c>
      <c r="AX1099" s="14" t="s">
        <v>78</v>
      </c>
      <c r="AY1099" s="184" t="s">
        <v>153</v>
      </c>
    </row>
    <row r="1100" spans="1:65" s="15" customFormat="1" ht="10.199999999999999">
      <c r="B1100" s="191"/>
      <c r="D1100" s="176" t="s">
        <v>161</v>
      </c>
      <c r="E1100" s="192" t="s">
        <v>1</v>
      </c>
      <c r="F1100" s="193" t="s">
        <v>165</v>
      </c>
      <c r="H1100" s="194">
        <v>8.2799999999999994</v>
      </c>
      <c r="I1100" s="195"/>
      <c r="L1100" s="191"/>
      <c r="M1100" s="196"/>
      <c r="N1100" s="197"/>
      <c r="O1100" s="197"/>
      <c r="P1100" s="197"/>
      <c r="Q1100" s="197"/>
      <c r="R1100" s="197"/>
      <c r="S1100" s="197"/>
      <c r="T1100" s="198"/>
      <c r="AT1100" s="192" t="s">
        <v>161</v>
      </c>
      <c r="AU1100" s="192" t="s">
        <v>88</v>
      </c>
      <c r="AV1100" s="15" t="s">
        <v>159</v>
      </c>
      <c r="AW1100" s="15" t="s">
        <v>34</v>
      </c>
      <c r="AX1100" s="15" t="s">
        <v>86</v>
      </c>
      <c r="AY1100" s="192" t="s">
        <v>153</v>
      </c>
    </row>
    <row r="1101" spans="1:65" s="2" customFormat="1" ht="72" customHeight="1">
      <c r="A1101" s="33"/>
      <c r="B1101" s="161"/>
      <c r="C1101" s="162" t="s">
        <v>1550</v>
      </c>
      <c r="D1101" s="162" t="s">
        <v>155</v>
      </c>
      <c r="E1101" s="163" t="s">
        <v>1551</v>
      </c>
      <c r="F1101" s="164" t="s">
        <v>1552</v>
      </c>
      <c r="G1101" s="165" t="s">
        <v>235</v>
      </c>
      <c r="H1101" s="166">
        <v>2.4500000000000002</v>
      </c>
      <c r="I1101" s="167"/>
      <c r="J1101" s="168">
        <f>ROUND(I1101*H1101,2)</f>
        <v>0</v>
      </c>
      <c r="K1101" s="164" t="s">
        <v>254</v>
      </c>
      <c r="L1101" s="34"/>
      <c r="M1101" s="169" t="s">
        <v>1</v>
      </c>
      <c r="N1101" s="170" t="s">
        <v>43</v>
      </c>
      <c r="O1101" s="59"/>
      <c r="P1101" s="171">
        <f>O1101*H1101</f>
        <v>0</v>
      </c>
      <c r="Q1101" s="171">
        <v>5.4859999999999999E-2</v>
      </c>
      <c r="R1101" s="171">
        <f>Q1101*H1101</f>
        <v>0.134407</v>
      </c>
      <c r="S1101" s="171">
        <v>0</v>
      </c>
      <c r="T1101" s="172">
        <f>S1101*H1101</f>
        <v>0</v>
      </c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R1101" s="173" t="s">
        <v>239</v>
      </c>
      <c r="AT1101" s="173" t="s">
        <v>155</v>
      </c>
      <c r="AU1101" s="173" t="s">
        <v>88</v>
      </c>
      <c r="AY1101" s="18" t="s">
        <v>153</v>
      </c>
      <c r="BE1101" s="174">
        <f>IF(N1101="základní",J1101,0)</f>
        <v>0</v>
      </c>
      <c r="BF1101" s="174">
        <f>IF(N1101="snížená",J1101,0)</f>
        <v>0</v>
      </c>
      <c r="BG1101" s="174">
        <f>IF(N1101="zákl. přenesená",J1101,0)</f>
        <v>0</v>
      </c>
      <c r="BH1101" s="174">
        <f>IF(N1101="sníž. přenesená",J1101,0)</f>
        <v>0</v>
      </c>
      <c r="BI1101" s="174">
        <f>IF(N1101="nulová",J1101,0)</f>
        <v>0</v>
      </c>
      <c r="BJ1101" s="18" t="s">
        <v>86</v>
      </c>
      <c r="BK1101" s="174">
        <f>ROUND(I1101*H1101,2)</f>
        <v>0</v>
      </c>
      <c r="BL1101" s="18" t="s">
        <v>239</v>
      </c>
      <c r="BM1101" s="173" t="s">
        <v>1553</v>
      </c>
    </row>
    <row r="1102" spans="1:65" s="13" customFormat="1" ht="10.199999999999999">
      <c r="B1102" s="175"/>
      <c r="D1102" s="176" t="s">
        <v>161</v>
      </c>
      <c r="E1102" s="177" t="s">
        <v>1</v>
      </c>
      <c r="F1102" s="178" t="s">
        <v>1554</v>
      </c>
      <c r="H1102" s="177" t="s">
        <v>1</v>
      </c>
      <c r="I1102" s="179"/>
      <c r="L1102" s="175"/>
      <c r="M1102" s="180"/>
      <c r="N1102" s="181"/>
      <c r="O1102" s="181"/>
      <c r="P1102" s="181"/>
      <c r="Q1102" s="181"/>
      <c r="R1102" s="181"/>
      <c r="S1102" s="181"/>
      <c r="T1102" s="182"/>
      <c r="AT1102" s="177" t="s">
        <v>161</v>
      </c>
      <c r="AU1102" s="177" t="s">
        <v>88</v>
      </c>
      <c r="AV1102" s="13" t="s">
        <v>86</v>
      </c>
      <c r="AW1102" s="13" t="s">
        <v>34</v>
      </c>
      <c r="AX1102" s="13" t="s">
        <v>78</v>
      </c>
      <c r="AY1102" s="177" t="s">
        <v>153</v>
      </c>
    </row>
    <row r="1103" spans="1:65" s="14" customFormat="1" ht="10.199999999999999">
      <c r="B1103" s="183"/>
      <c r="D1103" s="176" t="s">
        <v>161</v>
      </c>
      <c r="E1103" s="184" t="s">
        <v>1</v>
      </c>
      <c r="F1103" s="185" t="s">
        <v>1555</v>
      </c>
      <c r="H1103" s="186">
        <v>2.4500000000000002</v>
      </c>
      <c r="I1103" s="187"/>
      <c r="L1103" s="183"/>
      <c r="M1103" s="188"/>
      <c r="N1103" s="189"/>
      <c r="O1103" s="189"/>
      <c r="P1103" s="189"/>
      <c r="Q1103" s="189"/>
      <c r="R1103" s="189"/>
      <c r="S1103" s="189"/>
      <c r="T1103" s="190"/>
      <c r="AT1103" s="184" t="s">
        <v>161</v>
      </c>
      <c r="AU1103" s="184" t="s">
        <v>88</v>
      </c>
      <c r="AV1103" s="14" t="s">
        <v>88</v>
      </c>
      <c r="AW1103" s="14" t="s">
        <v>34</v>
      </c>
      <c r="AX1103" s="14" t="s">
        <v>78</v>
      </c>
      <c r="AY1103" s="184" t="s">
        <v>153</v>
      </c>
    </row>
    <row r="1104" spans="1:65" s="15" customFormat="1" ht="10.199999999999999">
      <c r="B1104" s="191"/>
      <c r="D1104" s="176" t="s">
        <v>161</v>
      </c>
      <c r="E1104" s="192" t="s">
        <v>1</v>
      </c>
      <c r="F1104" s="193" t="s">
        <v>165</v>
      </c>
      <c r="H1104" s="194">
        <v>2.4500000000000002</v>
      </c>
      <c r="I1104" s="195"/>
      <c r="L1104" s="191"/>
      <c r="M1104" s="196"/>
      <c r="N1104" s="197"/>
      <c r="O1104" s="197"/>
      <c r="P1104" s="197"/>
      <c r="Q1104" s="197"/>
      <c r="R1104" s="197"/>
      <c r="S1104" s="197"/>
      <c r="T1104" s="198"/>
      <c r="AT1104" s="192" t="s">
        <v>161</v>
      </c>
      <c r="AU1104" s="192" t="s">
        <v>88</v>
      </c>
      <c r="AV1104" s="15" t="s">
        <v>159</v>
      </c>
      <c r="AW1104" s="15" t="s">
        <v>34</v>
      </c>
      <c r="AX1104" s="15" t="s">
        <v>86</v>
      </c>
      <c r="AY1104" s="192" t="s">
        <v>153</v>
      </c>
    </row>
    <row r="1105" spans="1:65" s="2" customFormat="1" ht="60" customHeight="1">
      <c r="A1105" s="33"/>
      <c r="B1105" s="161"/>
      <c r="C1105" s="162" t="s">
        <v>1556</v>
      </c>
      <c r="D1105" s="162" t="s">
        <v>155</v>
      </c>
      <c r="E1105" s="163" t="s">
        <v>1557</v>
      </c>
      <c r="F1105" s="164" t="s">
        <v>1558</v>
      </c>
      <c r="G1105" s="165" t="s">
        <v>235</v>
      </c>
      <c r="H1105" s="166">
        <v>58.9</v>
      </c>
      <c r="I1105" s="167"/>
      <c r="J1105" s="168">
        <f>ROUND(I1105*H1105,2)</f>
        <v>0</v>
      </c>
      <c r="K1105" s="164" t="s">
        <v>254</v>
      </c>
      <c r="L1105" s="34"/>
      <c r="M1105" s="169" t="s">
        <v>1</v>
      </c>
      <c r="N1105" s="170" t="s">
        <v>43</v>
      </c>
      <c r="O1105" s="59"/>
      <c r="P1105" s="171">
        <f>O1105*H1105</f>
        <v>0</v>
      </c>
      <c r="Q1105" s="171">
        <v>2.469E-2</v>
      </c>
      <c r="R1105" s="171">
        <f>Q1105*H1105</f>
        <v>1.4542409999999999</v>
      </c>
      <c r="S1105" s="171">
        <v>0</v>
      </c>
      <c r="T1105" s="172">
        <f>S1105*H1105</f>
        <v>0</v>
      </c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R1105" s="173" t="s">
        <v>239</v>
      </c>
      <c r="AT1105" s="173" t="s">
        <v>155</v>
      </c>
      <c r="AU1105" s="173" t="s">
        <v>88</v>
      </c>
      <c r="AY1105" s="18" t="s">
        <v>153</v>
      </c>
      <c r="BE1105" s="174">
        <f>IF(N1105="základní",J1105,0)</f>
        <v>0</v>
      </c>
      <c r="BF1105" s="174">
        <f>IF(N1105="snížená",J1105,0)</f>
        <v>0</v>
      </c>
      <c r="BG1105" s="174">
        <f>IF(N1105="zákl. přenesená",J1105,0)</f>
        <v>0</v>
      </c>
      <c r="BH1105" s="174">
        <f>IF(N1105="sníž. přenesená",J1105,0)</f>
        <v>0</v>
      </c>
      <c r="BI1105" s="174">
        <f>IF(N1105="nulová",J1105,0)</f>
        <v>0</v>
      </c>
      <c r="BJ1105" s="18" t="s">
        <v>86</v>
      </c>
      <c r="BK1105" s="174">
        <f>ROUND(I1105*H1105,2)</f>
        <v>0</v>
      </c>
      <c r="BL1105" s="18" t="s">
        <v>239</v>
      </c>
      <c r="BM1105" s="173" t="s">
        <v>1559</v>
      </c>
    </row>
    <row r="1106" spans="1:65" s="13" customFormat="1" ht="10.199999999999999">
      <c r="B1106" s="175"/>
      <c r="D1106" s="176" t="s">
        <v>161</v>
      </c>
      <c r="E1106" s="177" t="s">
        <v>1</v>
      </c>
      <c r="F1106" s="178" t="s">
        <v>1560</v>
      </c>
      <c r="H1106" s="177" t="s">
        <v>1</v>
      </c>
      <c r="I1106" s="179"/>
      <c r="L1106" s="175"/>
      <c r="M1106" s="180"/>
      <c r="N1106" s="181"/>
      <c r="O1106" s="181"/>
      <c r="P1106" s="181"/>
      <c r="Q1106" s="181"/>
      <c r="R1106" s="181"/>
      <c r="S1106" s="181"/>
      <c r="T1106" s="182"/>
      <c r="AT1106" s="177" t="s">
        <v>161</v>
      </c>
      <c r="AU1106" s="177" t="s">
        <v>88</v>
      </c>
      <c r="AV1106" s="13" t="s">
        <v>86</v>
      </c>
      <c r="AW1106" s="13" t="s">
        <v>34</v>
      </c>
      <c r="AX1106" s="13" t="s">
        <v>78</v>
      </c>
      <c r="AY1106" s="177" t="s">
        <v>153</v>
      </c>
    </row>
    <row r="1107" spans="1:65" s="14" customFormat="1" ht="10.199999999999999">
      <c r="B1107" s="183"/>
      <c r="D1107" s="176" t="s">
        <v>161</v>
      </c>
      <c r="E1107" s="184" t="s">
        <v>1</v>
      </c>
      <c r="F1107" s="185" t="s">
        <v>1561</v>
      </c>
      <c r="H1107" s="186">
        <v>11.93</v>
      </c>
      <c r="I1107" s="187"/>
      <c r="L1107" s="183"/>
      <c r="M1107" s="188"/>
      <c r="N1107" s="189"/>
      <c r="O1107" s="189"/>
      <c r="P1107" s="189"/>
      <c r="Q1107" s="189"/>
      <c r="R1107" s="189"/>
      <c r="S1107" s="189"/>
      <c r="T1107" s="190"/>
      <c r="AT1107" s="184" t="s">
        <v>161</v>
      </c>
      <c r="AU1107" s="184" t="s">
        <v>88</v>
      </c>
      <c r="AV1107" s="14" t="s">
        <v>88</v>
      </c>
      <c r="AW1107" s="14" t="s">
        <v>34</v>
      </c>
      <c r="AX1107" s="14" t="s">
        <v>78</v>
      </c>
      <c r="AY1107" s="184" t="s">
        <v>153</v>
      </c>
    </row>
    <row r="1108" spans="1:65" s="14" customFormat="1" ht="10.199999999999999">
      <c r="B1108" s="183"/>
      <c r="D1108" s="176" t="s">
        <v>161</v>
      </c>
      <c r="E1108" s="184" t="s">
        <v>1</v>
      </c>
      <c r="F1108" s="185" t="s">
        <v>1562</v>
      </c>
      <c r="H1108" s="186">
        <v>18.95</v>
      </c>
      <c r="I1108" s="187"/>
      <c r="L1108" s="183"/>
      <c r="M1108" s="188"/>
      <c r="N1108" s="189"/>
      <c r="O1108" s="189"/>
      <c r="P1108" s="189"/>
      <c r="Q1108" s="189"/>
      <c r="R1108" s="189"/>
      <c r="S1108" s="189"/>
      <c r="T1108" s="190"/>
      <c r="AT1108" s="184" t="s">
        <v>161</v>
      </c>
      <c r="AU1108" s="184" t="s">
        <v>88</v>
      </c>
      <c r="AV1108" s="14" t="s">
        <v>88</v>
      </c>
      <c r="AW1108" s="14" t="s">
        <v>34</v>
      </c>
      <c r="AX1108" s="14" t="s">
        <v>78</v>
      </c>
      <c r="AY1108" s="184" t="s">
        <v>153</v>
      </c>
    </row>
    <row r="1109" spans="1:65" s="14" customFormat="1" ht="10.199999999999999">
      <c r="B1109" s="183"/>
      <c r="D1109" s="176" t="s">
        <v>161</v>
      </c>
      <c r="E1109" s="184" t="s">
        <v>1</v>
      </c>
      <c r="F1109" s="185" t="s">
        <v>1563</v>
      </c>
      <c r="H1109" s="186">
        <v>15.99</v>
      </c>
      <c r="I1109" s="187"/>
      <c r="L1109" s="183"/>
      <c r="M1109" s="188"/>
      <c r="N1109" s="189"/>
      <c r="O1109" s="189"/>
      <c r="P1109" s="189"/>
      <c r="Q1109" s="189"/>
      <c r="R1109" s="189"/>
      <c r="S1109" s="189"/>
      <c r="T1109" s="190"/>
      <c r="AT1109" s="184" t="s">
        <v>161</v>
      </c>
      <c r="AU1109" s="184" t="s">
        <v>88</v>
      </c>
      <c r="AV1109" s="14" t="s">
        <v>88</v>
      </c>
      <c r="AW1109" s="14" t="s">
        <v>34</v>
      </c>
      <c r="AX1109" s="14" t="s">
        <v>78</v>
      </c>
      <c r="AY1109" s="184" t="s">
        <v>153</v>
      </c>
    </row>
    <row r="1110" spans="1:65" s="14" customFormat="1" ht="10.199999999999999">
      <c r="B1110" s="183"/>
      <c r="D1110" s="176" t="s">
        <v>161</v>
      </c>
      <c r="E1110" s="184" t="s">
        <v>1</v>
      </c>
      <c r="F1110" s="185" t="s">
        <v>1564</v>
      </c>
      <c r="H1110" s="186">
        <v>12.03</v>
      </c>
      <c r="I1110" s="187"/>
      <c r="L1110" s="183"/>
      <c r="M1110" s="188"/>
      <c r="N1110" s="189"/>
      <c r="O1110" s="189"/>
      <c r="P1110" s="189"/>
      <c r="Q1110" s="189"/>
      <c r="R1110" s="189"/>
      <c r="S1110" s="189"/>
      <c r="T1110" s="190"/>
      <c r="AT1110" s="184" t="s">
        <v>161</v>
      </c>
      <c r="AU1110" s="184" t="s">
        <v>88</v>
      </c>
      <c r="AV1110" s="14" t="s">
        <v>88</v>
      </c>
      <c r="AW1110" s="14" t="s">
        <v>34</v>
      </c>
      <c r="AX1110" s="14" t="s">
        <v>78</v>
      </c>
      <c r="AY1110" s="184" t="s">
        <v>153</v>
      </c>
    </row>
    <row r="1111" spans="1:65" s="15" customFormat="1" ht="10.199999999999999">
      <c r="B1111" s="191"/>
      <c r="D1111" s="176" t="s">
        <v>161</v>
      </c>
      <c r="E1111" s="192" t="s">
        <v>1</v>
      </c>
      <c r="F1111" s="193" t="s">
        <v>165</v>
      </c>
      <c r="H1111" s="194">
        <v>58.9</v>
      </c>
      <c r="I1111" s="195"/>
      <c r="L1111" s="191"/>
      <c r="M1111" s="196"/>
      <c r="N1111" s="197"/>
      <c r="O1111" s="197"/>
      <c r="P1111" s="197"/>
      <c r="Q1111" s="197"/>
      <c r="R1111" s="197"/>
      <c r="S1111" s="197"/>
      <c r="T1111" s="198"/>
      <c r="AT1111" s="192" t="s">
        <v>161</v>
      </c>
      <c r="AU1111" s="192" t="s">
        <v>88</v>
      </c>
      <c r="AV1111" s="15" t="s">
        <v>159</v>
      </c>
      <c r="AW1111" s="15" t="s">
        <v>34</v>
      </c>
      <c r="AX1111" s="15" t="s">
        <v>86</v>
      </c>
      <c r="AY1111" s="192" t="s">
        <v>153</v>
      </c>
    </row>
    <row r="1112" spans="1:65" s="2" customFormat="1" ht="36" customHeight="1">
      <c r="A1112" s="33"/>
      <c r="B1112" s="161"/>
      <c r="C1112" s="162" t="s">
        <v>1565</v>
      </c>
      <c r="D1112" s="162" t="s">
        <v>155</v>
      </c>
      <c r="E1112" s="163" t="s">
        <v>1566</v>
      </c>
      <c r="F1112" s="164" t="s">
        <v>1567</v>
      </c>
      <c r="G1112" s="165" t="s">
        <v>235</v>
      </c>
      <c r="H1112" s="166">
        <v>52.79</v>
      </c>
      <c r="I1112" s="167"/>
      <c r="J1112" s="168">
        <f>ROUND(I1112*H1112,2)</f>
        <v>0</v>
      </c>
      <c r="K1112" s="164" t="s">
        <v>254</v>
      </c>
      <c r="L1112" s="34"/>
      <c r="M1112" s="169" t="s">
        <v>1</v>
      </c>
      <c r="N1112" s="170" t="s">
        <v>43</v>
      </c>
      <c r="O1112" s="59"/>
      <c r="P1112" s="171">
        <f>O1112*H1112</f>
        <v>0</v>
      </c>
      <c r="Q1112" s="171">
        <v>2.0000000000000001E-4</v>
      </c>
      <c r="R1112" s="171">
        <f>Q1112*H1112</f>
        <v>1.0558E-2</v>
      </c>
      <c r="S1112" s="171">
        <v>0</v>
      </c>
      <c r="T1112" s="172">
        <f>S1112*H1112</f>
        <v>0</v>
      </c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R1112" s="173" t="s">
        <v>239</v>
      </c>
      <c r="AT1112" s="173" t="s">
        <v>155</v>
      </c>
      <c r="AU1112" s="173" t="s">
        <v>88</v>
      </c>
      <c r="AY1112" s="18" t="s">
        <v>153</v>
      </c>
      <c r="BE1112" s="174">
        <f>IF(N1112="základní",J1112,0)</f>
        <v>0</v>
      </c>
      <c r="BF1112" s="174">
        <f>IF(N1112="snížená",J1112,0)</f>
        <v>0</v>
      </c>
      <c r="BG1112" s="174">
        <f>IF(N1112="zákl. přenesená",J1112,0)</f>
        <v>0</v>
      </c>
      <c r="BH1112" s="174">
        <f>IF(N1112="sníž. přenesená",J1112,0)</f>
        <v>0</v>
      </c>
      <c r="BI1112" s="174">
        <f>IF(N1112="nulová",J1112,0)</f>
        <v>0</v>
      </c>
      <c r="BJ1112" s="18" t="s">
        <v>86</v>
      </c>
      <c r="BK1112" s="174">
        <f>ROUND(I1112*H1112,2)</f>
        <v>0</v>
      </c>
      <c r="BL1112" s="18" t="s">
        <v>239</v>
      </c>
      <c r="BM1112" s="173" t="s">
        <v>1568</v>
      </c>
    </row>
    <row r="1113" spans="1:65" s="13" customFormat="1" ht="10.199999999999999">
      <c r="B1113" s="175"/>
      <c r="D1113" s="176" t="s">
        <v>161</v>
      </c>
      <c r="E1113" s="177" t="s">
        <v>1</v>
      </c>
      <c r="F1113" s="178" t="s">
        <v>674</v>
      </c>
      <c r="H1113" s="177" t="s">
        <v>1</v>
      </c>
      <c r="I1113" s="179"/>
      <c r="L1113" s="175"/>
      <c r="M1113" s="180"/>
      <c r="N1113" s="181"/>
      <c r="O1113" s="181"/>
      <c r="P1113" s="181"/>
      <c r="Q1113" s="181"/>
      <c r="R1113" s="181"/>
      <c r="S1113" s="181"/>
      <c r="T1113" s="182"/>
      <c r="AT1113" s="177" t="s">
        <v>161</v>
      </c>
      <c r="AU1113" s="177" t="s">
        <v>88</v>
      </c>
      <c r="AV1113" s="13" t="s">
        <v>86</v>
      </c>
      <c r="AW1113" s="13" t="s">
        <v>34</v>
      </c>
      <c r="AX1113" s="13" t="s">
        <v>78</v>
      </c>
      <c r="AY1113" s="177" t="s">
        <v>153</v>
      </c>
    </row>
    <row r="1114" spans="1:65" s="14" customFormat="1" ht="10.199999999999999">
      <c r="B1114" s="183"/>
      <c r="D1114" s="176" t="s">
        <v>161</v>
      </c>
      <c r="E1114" s="184" t="s">
        <v>1</v>
      </c>
      <c r="F1114" s="185" t="s">
        <v>1569</v>
      </c>
      <c r="H1114" s="186">
        <v>5.59</v>
      </c>
      <c r="I1114" s="187"/>
      <c r="L1114" s="183"/>
      <c r="M1114" s="188"/>
      <c r="N1114" s="189"/>
      <c r="O1114" s="189"/>
      <c r="P1114" s="189"/>
      <c r="Q1114" s="189"/>
      <c r="R1114" s="189"/>
      <c r="S1114" s="189"/>
      <c r="T1114" s="190"/>
      <c r="AT1114" s="184" t="s">
        <v>161</v>
      </c>
      <c r="AU1114" s="184" t="s">
        <v>88</v>
      </c>
      <c r="AV1114" s="14" t="s">
        <v>88</v>
      </c>
      <c r="AW1114" s="14" t="s">
        <v>34</v>
      </c>
      <c r="AX1114" s="14" t="s">
        <v>78</v>
      </c>
      <c r="AY1114" s="184" t="s">
        <v>153</v>
      </c>
    </row>
    <row r="1115" spans="1:65" s="16" customFormat="1" ht="10.199999999999999">
      <c r="B1115" s="202"/>
      <c r="D1115" s="176" t="s">
        <v>161</v>
      </c>
      <c r="E1115" s="203" t="s">
        <v>1</v>
      </c>
      <c r="F1115" s="204" t="s">
        <v>321</v>
      </c>
      <c r="H1115" s="205">
        <v>5.59</v>
      </c>
      <c r="I1115" s="206"/>
      <c r="L1115" s="202"/>
      <c r="M1115" s="207"/>
      <c r="N1115" s="208"/>
      <c r="O1115" s="208"/>
      <c r="P1115" s="208"/>
      <c r="Q1115" s="208"/>
      <c r="R1115" s="208"/>
      <c r="S1115" s="208"/>
      <c r="T1115" s="209"/>
      <c r="AT1115" s="203" t="s">
        <v>161</v>
      </c>
      <c r="AU1115" s="203" t="s">
        <v>88</v>
      </c>
      <c r="AV1115" s="16" t="s">
        <v>169</v>
      </c>
      <c r="AW1115" s="16" t="s">
        <v>34</v>
      </c>
      <c r="AX1115" s="16" t="s">
        <v>78</v>
      </c>
      <c r="AY1115" s="203" t="s">
        <v>153</v>
      </c>
    </row>
    <row r="1116" spans="1:65" s="13" customFormat="1" ht="10.199999999999999">
      <c r="B1116" s="175"/>
      <c r="D1116" s="176" t="s">
        <v>161</v>
      </c>
      <c r="E1116" s="177" t="s">
        <v>1</v>
      </c>
      <c r="F1116" s="178" t="s">
        <v>676</v>
      </c>
      <c r="H1116" s="177" t="s">
        <v>1</v>
      </c>
      <c r="I1116" s="179"/>
      <c r="L1116" s="175"/>
      <c r="M1116" s="180"/>
      <c r="N1116" s="181"/>
      <c r="O1116" s="181"/>
      <c r="P1116" s="181"/>
      <c r="Q1116" s="181"/>
      <c r="R1116" s="181"/>
      <c r="S1116" s="181"/>
      <c r="T1116" s="182"/>
      <c r="AT1116" s="177" t="s">
        <v>161</v>
      </c>
      <c r="AU1116" s="177" t="s">
        <v>88</v>
      </c>
      <c r="AV1116" s="13" t="s">
        <v>86</v>
      </c>
      <c r="AW1116" s="13" t="s">
        <v>34</v>
      </c>
      <c r="AX1116" s="13" t="s">
        <v>78</v>
      </c>
      <c r="AY1116" s="177" t="s">
        <v>153</v>
      </c>
    </row>
    <row r="1117" spans="1:65" s="14" customFormat="1" ht="10.199999999999999">
      <c r="B1117" s="183"/>
      <c r="D1117" s="176" t="s">
        <v>161</v>
      </c>
      <c r="E1117" s="184" t="s">
        <v>1</v>
      </c>
      <c r="F1117" s="185" t="s">
        <v>1570</v>
      </c>
      <c r="H1117" s="186">
        <v>6.44</v>
      </c>
      <c r="I1117" s="187"/>
      <c r="L1117" s="183"/>
      <c r="M1117" s="188"/>
      <c r="N1117" s="189"/>
      <c r="O1117" s="189"/>
      <c r="P1117" s="189"/>
      <c r="Q1117" s="189"/>
      <c r="R1117" s="189"/>
      <c r="S1117" s="189"/>
      <c r="T1117" s="190"/>
      <c r="AT1117" s="184" t="s">
        <v>161</v>
      </c>
      <c r="AU1117" s="184" t="s">
        <v>88</v>
      </c>
      <c r="AV1117" s="14" t="s">
        <v>88</v>
      </c>
      <c r="AW1117" s="14" t="s">
        <v>34</v>
      </c>
      <c r="AX1117" s="14" t="s">
        <v>78</v>
      </c>
      <c r="AY1117" s="184" t="s">
        <v>153</v>
      </c>
    </row>
    <row r="1118" spans="1:65" s="16" customFormat="1" ht="10.199999999999999">
      <c r="B1118" s="202"/>
      <c r="D1118" s="176" t="s">
        <v>161</v>
      </c>
      <c r="E1118" s="203" t="s">
        <v>1</v>
      </c>
      <c r="F1118" s="204" t="s">
        <v>321</v>
      </c>
      <c r="H1118" s="205">
        <v>6.44</v>
      </c>
      <c r="I1118" s="206"/>
      <c r="L1118" s="202"/>
      <c r="M1118" s="207"/>
      <c r="N1118" s="208"/>
      <c r="O1118" s="208"/>
      <c r="P1118" s="208"/>
      <c r="Q1118" s="208"/>
      <c r="R1118" s="208"/>
      <c r="S1118" s="208"/>
      <c r="T1118" s="209"/>
      <c r="AT1118" s="203" t="s">
        <v>161</v>
      </c>
      <c r="AU1118" s="203" t="s">
        <v>88</v>
      </c>
      <c r="AV1118" s="16" t="s">
        <v>169</v>
      </c>
      <c r="AW1118" s="16" t="s">
        <v>34</v>
      </c>
      <c r="AX1118" s="16" t="s">
        <v>78</v>
      </c>
      <c r="AY1118" s="203" t="s">
        <v>153</v>
      </c>
    </row>
    <row r="1119" spans="1:65" s="13" customFormat="1" ht="10.199999999999999">
      <c r="B1119" s="175"/>
      <c r="D1119" s="176" t="s">
        <v>161</v>
      </c>
      <c r="E1119" s="177" t="s">
        <v>1</v>
      </c>
      <c r="F1119" s="178" t="s">
        <v>678</v>
      </c>
      <c r="H1119" s="177" t="s">
        <v>1</v>
      </c>
      <c r="I1119" s="179"/>
      <c r="L1119" s="175"/>
      <c r="M1119" s="180"/>
      <c r="N1119" s="181"/>
      <c r="O1119" s="181"/>
      <c r="P1119" s="181"/>
      <c r="Q1119" s="181"/>
      <c r="R1119" s="181"/>
      <c r="S1119" s="181"/>
      <c r="T1119" s="182"/>
      <c r="AT1119" s="177" t="s">
        <v>161</v>
      </c>
      <c r="AU1119" s="177" t="s">
        <v>88</v>
      </c>
      <c r="AV1119" s="13" t="s">
        <v>86</v>
      </c>
      <c r="AW1119" s="13" t="s">
        <v>34</v>
      </c>
      <c r="AX1119" s="13" t="s">
        <v>78</v>
      </c>
      <c r="AY1119" s="177" t="s">
        <v>153</v>
      </c>
    </row>
    <row r="1120" spans="1:65" s="14" customFormat="1" ht="10.199999999999999">
      <c r="B1120" s="183"/>
      <c r="D1120" s="176" t="s">
        <v>161</v>
      </c>
      <c r="E1120" s="184" t="s">
        <v>1</v>
      </c>
      <c r="F1120" s="185" t="s">
        <v>1571</v>
      </c>
      <c r="H1120" s="186">
        <v>11.03</v>
      </c>
      <c r="I1120" s="187"/>
      <c r="L1120" s="183"/>
      <c r="M1120" s="188"/>
      <c r="N1120" s="189"/>
      <c r="O1120" s="189"/>
      <c r="P1120" s="189"/>
      <c r="Q1120" s="189"/>
      <c r="R1120" s="189"/>
      <c r="S1120" s="189"/>
      <c r="T1120" s="190"/>
      <c r="AT1120" s="184" t="s">
        <v>161</v>
      </c>
      <c r="AU1120" s="184" t="s">
        <v>88</v>
      </c>
      <c r="AV1120" s="14" t="s">
        <v>88</v>
      </c>
      <c r="AW1120" s="14" t="s">
        <v>34</v>
      </c>
      <c r="AX1120" s="14" t="s">
        <v>78</v>
      </c>
      <c r="AY1120" s="184" t="s">
        <v>153</v>
      </c>
    </row>
    <row r="1121" spans="1:65" s="16" customFormat="1" ht="10.199999999999999">
      <c r="B1121" s="202"/>
      <c r="D1121" s="176" t="s">
        <v>161</v>
      </c>
      <c r="E1121" s="203" t="s">
        <v>1</v>
      </c>
      <c r="F1121" s="204" t="s">
        <v>321</v>
      </c>
      <c r="H1121" s="205">
        <v>11.03</v>
      </c>
      <c r="I1121" s="206"/>
      <c r="L1121" s="202"/>
      <c r="M1121" s="207"/>
      <c r="N1121" s="208"/>
      <c r="O1121" s="208"/>
      <c r="P1121" s="208"/>
      <c r="Q1121" s="208"/>
      <c r="R1121" s="208"/>
      <c r="S1121" s="208"/>
      <c r="T1121" s="209"/>
      <c r="AT1121" s="203" t="s">
        <v>161</v>
      </c>
      <c r="AU1121" s="203" t="s">
        <v>88</v>
      </c>
      <c r="AV1121" s="16" t="s">
        <v>169</v>
      </c>
      <c r="AW1121" s="16" t="s">
        <v>34</v>
      </c>
      <c r="AX1121" s="16" t="s">
        <v>78</v>
      </c>
      <c r="AY1121" s="203" t="s">
        <v>153</v>
      </c>
    </row>
    <row r="1122" spans="1:65" s="13" customFormat="1" ht="10.199999999999999">
      <c r="B1122" s="175"/>
      <c r="D1122" s="176" t="s">
        <v>161</v>
      </c>
      <c r="E1122" s="177" t="s">
        <v>1</v>
      </c>
      <c r="F1122" s="178" t="s">
        <v>683</v>
      </c>
      <c r="H1122" s="177" t="s">
        <v>1</v>
      </c>
      <c r="I1122" s="179"/>
      <c r="L1122" s="175"/>
      <c r="M1122" s="180"/>
      <c r="N1122" s="181"/>
      <c r="O1122" s="181"/>
      <c r="P1122" s="181"/>
      <c r="Q1122" s="181"/>
      <c r="R1122" s="181"/>
      <c r="S1122" s="181"/>
      <c r="T1122" s="182"/>
      <c r="AT1122" s="177" t="s">
        <v>161</v>
      </c>
      <c r="AU1122" s="177" t="s">
        <v>88</v>
      </c>
      <c r="AV1122" s="13" t="s">
        <v>86</v>
      </c>
      <c r="AW1122" s="13" t="s">
        <v>34</v>
      </c>
      <c r="AX1122" s="13" t="s">
        <v>78</v>
      </c>
      <c r="AY1122" s="177" t="s">
        <v>153</v>
      </c>
    </row>
    <row r="1123" spans="1:65" s="14" customFormat="1" ht="10.199999999999999">
      <c r="B1123" s="183"/>
      <c r="D1123" s="176" t="s">
        <v>161</v>
      </c>
      <c r="E1123" s="184" t="s">
        <v>1</v>
      </c>
      <c r="F1123" s="185" t="s">
        <v>1572</v>
      </c>
      <c r="H1123" s="186">
        <v>29.73</v>
      </c>
      <c r="I1123" s="187"/>
      <c r="L1123" s="183"/>
      <c r="M1123" s="188"/>
      <c r="N1123" s="189"/>
      <c r="O1123" s="189"/>
      <c r="P1123" s="189"/>
      <c r="Q1123" s="189"/>
      <c r="R1123" s="189"/>
      <c r="S1123" s="189"/>
      <c r="T1123" s="190"/>
      <c r="AT1123" s="184" t="s">
        <v>161</v>
      </c>
      <c r="AU1123" s="184" t="s">
        <v>88</v>
      </c>
      <c r="AV1123" s="14" t="s">
        <v>88</v>
      </c>
      <c r="AW1123" s="14" t="s">
        <v>34</v>
      </c>
      <c r="AX1123" s="14" t="s">
        <v>78</v>
      </c>
      <c r="AY1123" s="184" t="s">
        <v>153</v>
      </c>
    </row>
    <row r="1124" spans="1:65" s="16" customFormat="1" ht="10.199999999999999">
      <c r="B1124" s="202"/>
      <c r="D1124" s="176" t="s">
        <v>161</v>
      </c>
      <c r="E1124" s="203" t="s">
        <v>1</v>
      </c>
      <c r="F1124" s="204" t="s">
        <v>321</v>
      </c>
      <c r="H1124" s="205">
        <v>29.73</v>
      </c>
      <c r="I1124" s="206"/>
      <c r="L1124" s="202"/>
      <c r="M1124" s="207"/>
      <c r="N1124" s="208"/>
      <c r="O1124" s="208"/>
      <c r="P1124" s="208"/>
      <c r="Q1124" s="208"/>
      <c r="R1124" s="208"/>
      <c r="S1124" s="208"/>
      <c r="T1124" s="209"/>
      <c r="AT1124" s="203" t="s">
        <v>161</v>
      </c>
      <c r="AU1124" s="203" t="s">
        <v>88</v>
      </c>
      <c r="AV1124" s="16" t="s">
        <v>169</v>
      </c>
      <c r="AW1124" s="16" t="s">
        <v>34</v>
      </c>
      <c r="AX1124" s="16" t="s">
        <v>78</v>
      </c>
      <c r="AY1124" s="203" t="s">
        <v>153</v>
      </c>
    </row>
    <row r="1125" spans="1:65" s="15" customFormat="1" ht="10.199999999999999">
      <c r="B1125" s="191"/>
      <c r="D1125" s="176" t="s">
        <v>161</v>
      </c>
      <c r="E1125" s="192" t="s">
        <v>1</v>
      </c>
      <c r="F1125" s="193" t="s">
        <v>165</v>
      </c>
      <c r="H1125" s="194">
        <v>52.79</v>
      </c>
      <c r="I1125" s="195"/>
      <c r="L1125" s="191"/>
      <c r="M1125" s="196"/>
      <c r="N1125" s="197"/>
      <c r="O1125" s="197"/>
      <c r="P1125" s="197"/>
      <c r="Q1125" s="197"/>
      <c r="R1125" s="197"/>
      <c r="S1125" s="197"/>
      <c r="T1125" s="198"/>
      <c r="AT1125" s="192" t="s">
        <v>161</v>
      </c>
      <c r="AU1125" s="192" t="s">
        <v>88</v>
      </c>
      <c r="AV1125" s="15" t="s">
        <v>159</v>
      </c>
      <c r="AW1125" s="15" t="s">
        <v>34</v>
      </c>
      <c r="AX1125" s="15" t="s">
        <v>86</v>
      </c>
      <c r="AY1125" s="192" t="s">
        <v>153</v>
      </c>
    </row>
    <row r="1126" spans="1:65" s="2" customFormat="1" ht="24" customHeight="1">
      <c r="A1126" s="33"/>
      <c r="B1126" s="161"/>
      <c r="C1126" s="162" t="s">
        <v>1573</v>
      </c>
      <c r="D1126" s="162" t="s">
        <v>155</v>
      </c>
      <c r="E1126" s="163" t="s">
        <v>1574</v>
      </c>
      <c r="F1126" s="164" t="s">
        <v>1575</v>
      </c>
      <c r="G1126" s="165" t="s">
        <v>235</v>
      </c>
      <c r="H1126" s="166">
        <v>52.79</v>
      </c>
      <c r="I1126" s="167"/>
      <c r="J1126" s="168">
        <f>ROUND(I1126*H1126,2)</f>
        <v>0</v>
      </c>
      <c r="K1126" s="164" t="s">
        <v>254</v>
      </c>
      <c r="L1126" s="34"/>
      <c r="M1126" s="169" t="s">
        <v>1</v>
      </c>
      <c r="N1126" s="170" t="s">
        <v>43</v>
      </c>
      <c r="O1126" s="59"/>
      <c r="P1126" s="171">
        <f>O1126*H1126</f>
        <v>0</v>
      </c>
      <c r="Q1126" s="171">
        <v>2.0000000000000001E-4</v>
      </c>
      <c r="R1126" s="171">
        <f>Q1126*H1126</f>
        <v>1.0558E-2</v>
      </c>
      <c r="S1126" s="171">
        <v>0</v>
      </c>
      <c r="T1126" s="172">
        <f>S1126*H1126</f>
        <v>0</v>
      </c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R1126" s="173" t="s">
        <v>239</v>
      </c>
      <c r="AT1126" s="173" t="s">
        <v>155</v>
      </c>
      <c r="AU1126" s="173" t="s">
        <v>88</v>
      </c>
      <c r="AY1126" s="18" t="s">
        <v>153</v>
      </c>
      <c r="BE1126" s="174">
        <f>IF(N1126="základní",J1126,0)</f>
        <v>0</v>
      </c>
      <c r="BF1126" s="174">
        <f>IF(N1126="snížená",J1126,0)</f>
        <v>0</v>
      </c>
      <c r="BG1126" s="174">
        <f>IF(N1126="zákl. přenesená",J1126,0)</f>
        <v>0</v>
      </c>
      <c r="BH1126" s="174">
        <f>IF(N1126="sníž. přenesená",J1126,0)</f>
        <v>0</v>
      </c>
      <c r="BI1126" s="174">
        <f>IF(N1126="nulová",J1126,0)</f>
        <v>0</v>
      </c>
      <c r="BJ1126" s="18" t="s">
        <v>86</v>
      </c>
      <c r="BK1126" s="174">
        <f>ROUND(I1126*H1126,2)</f>
        <v>0</v>
      </c>
      <c r="BL1126" s="18" t="s">
        <v>239</v>
      </c>
      <c r="BM1126" s="173" t="s">
        <v>1576</v>
      </c>
    </row>
    <row r="1127" spans="1:65" s="13" customFormat="1" ht="10.199999999999999">
      <c r="B1127" s="175"/>
      <c r="D1127" s="176" t="s">
        <v>161</v>
      </c>
      <c r="E1127" s="177" t="s">
        <v>1</v>
      </c>
      <c r="F1127" s="178" t="s">
        <v>674</v>
      </c>
      <c r="H1127" s="177" t="s">
        <v>1</v>
      </c>
      <c r="I1127" s="179"/>
      <c r="L1127" s="175"/>
      <c r="M1127" s="180"/>
      <c r="N1127" s="181"/>
      <c r="O1127" s="181"/>
      <c r="P1127" s="181"/>
      <c r="Q1127" s="181"/>
      <c r="R1127" s="181"/>
      <c r="S1127" s="181"/>
      <c r="T1127" s="182"/>
      <c r="AT1127" s="177" t="s">
        <v>161</v>
      </c>
      <c r="AU1127" s="177" t="s">
        <v>88</v>
      </c>
      <c r="AV1127" s="13" t="s">
        <v>86</v>
      </c>
      <c r="AW1127" s="13" t="s">
        <v>34</v>
      </c>
      <c r="AX1127" s="13" t="s">
        <v>78</v>
      </c>
      <c r="AY1127" s="177" t="s">
        <v>153</v>
      </c>
    </row>
    <row r="1128" spans="1:65" s="14" customFormat="1" ht="10.199999999999999">
      <c r="B1128" s="183"/>
      <c r="D1128" s="176" t="s">
        <v>161</v>
      </c>
      <c r="E1128" s="184" t="s">
        <v>1</v>
      </c>
      <c r="F1128" s="185" t="s">
        <v>1569</v>
      </c>
      <c r="H1128" s="186">
        <v>5.59</v>
      </c>
      <c r="I1128" s="187"/>
      <c r="L1128" s="183"/>
      <c r="M1128" s="188"/>
      <c r="N1128" s="189"/>
      <c r="O1128" s="189"/>
      <c r="P1128" s="189"/>
      <c r="Q1128" s="189"/>
      <c r="R1128" s="189"/>
      <c r="S1128" s="189"/>
      <c r="T1128" s="190"/>
      <c r="AT1128" s="184" t="s">
        <v>161</v>
      </c>
      <c r="AU1128" s="184" t="s">
        <v>88</v>
      </c>
      <c r="AV1128" s="14" t="s">
        <v>88</v>
      </c>
      <c r="AW1128" s="14" t="s">
        <v>34</v>
      </c>
      <c r="AX1128" s="14" t="s">
        <v>78</v>
      </c>
      <c r="AY1128" s="184" t="s">
        <v>153</v>
      </c>
    </row>
    <row r="1129" spans="1:65" s="16" customFormat="1" ht="10.199999999999999">
      <c r="B1129" s="202"/>
      <c r="D1129" s="176" t="s">
        <v>161</v>
      </c>
      <c r="E1129" s="203" t="s">
        <v>1</v>
      </c>
      <c r="F1129" s="204" t="s">
        <v>321</v>
      </c>
      <c r="H1129" s="205">
        <v>5.59</v>
      </c>
      <c r="I1129" s="206"/>
      <c r="L1129" s="202"/>
      <c r="M1129" s="207"/>
      <c r="N1129" s="208"/>
      <c r="O1129" s="208"/>
      <c r="P1129" s="208"/>
      <c r="Q1129" s="208"/>
      <c r="R1129" s="208"/>
      <c r="S1129" s="208"/>
      <c r="T1129" s="209"/>
      <c r="AT1129" s="203" t="s">
        <v>161</v>
      </c>
      <c r="AU1129" s="203" t="s">
        <v>88</v>
      </c>
      <c r="AV1129" s="16" t="s">
        <v>169</v>
      </c>
      <c r="AW1129" s="16" t="s">
        <v>34</v>
      </c>
      <c r="AX1129" s="16" t="s">
        <v>78</v>
      </c>
      <c r="AY1129" s="203" t="s">
        <v>153</v>
      </c>
    </row>
    <row r="1130" spans="1:65" s="13" customFormat="1" ht="10.199999999999999">
      <c r="B1130" s="175"/>
      <c r="D1130" s="176" t="s">
        <v>161</v>
      </c>
      <c r="E1130" s="177" t="s">
        <v>1</v>
      </c>
      <c r="F1130" s="178" t="s">
        <v>676</v>
      </c>
      <c r="H1130" s="177" t="s">
        <v>1</v>
      </c>
      <c r="I1130" s="179"/>
      <c r="L1130" s="175"/>
      <c r="M1130" s="180"/>
      <c r="N1130" s="181"/>
      <c r="O1130" s="181"/>
      <c r="P1130" s="181"/>
      <c r="Q1130" s="181"/>
      <c r="R1130" s="181"/>
      <c r="S1130" s="181"/>
      <c r="T1130" s="182"/>
      <c r="AT1130" s="177" t="s">
        <v>161</v>
      </c>
      <c r="AU1130" s="177" t="s">
        <v>88</v>
      </c>
      <c r="AV1130" s="13" t="s">
        <v>86</v>
      </c>
      <c r="AW1130" s="13" t="s">
        <v>34</v>
      </c>
      <c r="AX1130" s="13" t="s">
        <v>78</v>
      </c>
      <c r="AY1130" s="177" t="s">
        <v>153</v>
      </c>
    </row>
    <row r="1131" spans="1:65" s="14" customFormat="1" ht="10.199999999999999">
      <c r="B1131" s="183"/>
      <c r="D1131" s="176" t="s">
        <v>161</v>
      </c>
      <c r="E1131" s="184" t="s">
        <v>1</v>
      </c>
      <c r="F1131" s="185" t="s">
        <v>1570</v>
      </c>
      <c r="H1131" s="186">
        <v>6.44</v>
      </c>
      <c r="I1131" s="187"/>
      <c r="L1131" s="183"/>
      <c r="M1131" s="188"/>
      <c r="N1131" s="189"/>
      <c r="O1131" s="189"/>
      <c r="P1131" s="189"/>
      <c r="Q1131" s="189"/>
      <c r="R1131" s="189"/>
      <c r="S1131" s="189"/>
      <c r="T1131" s="190"/>
      <c r="AT1131" s="184" t="s">
        <v>161</v>
      </c>
      <c r="AU1131" s="184" t="s">
        <v>88</v>
      </c>
      <c r="AV1131" s="14" t="s">
        <v>88</v>
      </c>
      <c r="AW1131" s="14" t="s">
        <v>34</v>
      </c>
      <c r="AX1131" s="14" t="s">
        <v>78</v>
      </c>
      <c r="AY1131" s="184" t="s">
        <v>153</v>
      </c>
    </row>
    <row r="1132" spans="1:65" s="16" customFormat="1" ht="10.199999999999999">
      <c r="B1132" s="202"/>
      <c r="D1132" s="176" t="s">
        <v>161</v>
      </c>
      <c r="E1132" s="203" t="s">
        <v>1</v>
      </c>
      <c r="F1132" s="204" t="s">
        <v>321</v>
      </c>
      <c r="H1132" s="205">
        <v>6.44</v>
      </c>
      <c r="I1132" s="206"/>
      <c r="L1132" s="202"/>
      <c r="M1132" s="207"/>
      <c r="N1132" s="208"/>
      <c r="O1132" s="208"/>
      <c r="P1132" s="208"/>
      <c r="Q1132" s="208"/>
      <c r="R1132" s="208"/>
      <c r="S1132" s="208"/>
      <c r="T1132" s="209"/>
      <c r="AT1132" s="203" t="s">
        <v>161</v>
      </c>
      <c r="AU1132" s="203" t="s">
        <v>88</v>
      </c>
      <c r="AV1132" s="16" t="s">
        <v>169</v>
      </c>
      <c r="AW1132" s="16" t="s">
        <v>34</v>
      </c>
      <c r="AX1132" s="16" t="s">
        <v>78</v>
      </c>
      <c r="AY1132" s="203" t="s">
        <v>153</v>
      </c>
    </row>
    <row r="1133" spans="1:65" s="13" customFormat="1" ht="10.199999999999999">
      <c r="B1133" s="175"/>
      <c r="D1133" s="176" t="s">
        <v>161</v>
      </c>
      <c r="E1133" s="177" t="s">
        <v>1</v>
      </c>
      <c r="F1133" s="178" t="s">
        <v>678</v>
      </c>
      <c r="H1133" s="177" t="s">
        <v>1</v>
      </c>
      <c r="I1133" s="179"/>
      <c r="L1133" s="175"/>
      <c r="M1133" s="180"/>
      <c r="N1133" s="181"/>
      <c r="O1133" s="181"/>
      <c r="P1133" s="181"/>
      <c r="Q1133" s="181"/>
      <c r="R1133" s="181"/>
      <c r="S1133" s="181"/>
      <c r="T1133" s="182"/>
      <c r="AT1133" s="177" t="s">
        <v>161</v>
      </c>
      <c r="AU1133" s="177" t="s">
        <v>88</v>
      </c>
      <c r="AV1133" s="13" t="s">
        <v>86</v>
      </c>
      <c r="AW1133" s="13" t="s">
        <v>34</v>
      </c>
      <c r="AX1133" s="13" t="s">
        <v>78</v>
      </c>
      <c r="AY1133" s="177" t="s">
        <v>153</v>
      </c>
    </row>
    <row r="1134" spans="1:65" s="14" customFormat="1" ht="10.199999999999999">
      <c r="B1134" s="183"/>
      <c r="D1134" s="176" t="s">
        <v>161</v>
      </c>
      <c r="E1134" s="184" t="s">
        <v>1</v>
      </c>
      <c r="F1134" s="185" t="s">
        <v>1571</v>
      </c>
      <c r="H1134" s="186">
        <v>11.03</v>
      </c>
      <c r="I1134" s="187"/>
      <c r="L1134" s="183"/>
      <c r="M1134" s="188"/>
      <c r="N1134" s="189"/>
      <c r="O1134" s="189"/>
      <c r="P1134" s="189"/>
      <c r="Q1134" s="189"/>
      <c r="R1134" s="189"/>
      <c r="S1134" s="189"/>
      <c r="T1134" s="190"/>
      <c r="AT1134" s="184" t="s">
        <v>161</v>
      </c>
      <c r="AU1134" s="184" t="s">
        <v>88</v>
      </c>
      <c r="AV1134" s="14" t="s">
        <v>88</v>
      </c>
      <c r="AW1134" s="14" t="s">
        <v>34</v>
      </c>
      <c r="AX1134" s="14" t="s">
        <v>78</v>
      </c>
      <c r="AY1134" s="184" t="s">
        <v>153</v>
      </c>
    </row>
    <row r="1135" spans="1:65" s="16" customFormat="1" ht="10.199999999999999">
      <c r="B1135" s="202"/>
      <c r="D1135" s="176" t="s">
        <v>161</v>
      </c>
      <c r="E1135" s="203" t="s">
        <v>1</v>
      </c>
      <c r="F1135" s="204" t="s">
        <v>321</v>
      </c>
      <c r="H1135" s="205">
        <v>11.03</v>
      </c>
      <c r="I1135" s="206"/>
      <c r="L1135" s="202"/>
      <c r="M1135" s="207"/>
      <c r="N1135" s="208"/>
      <c r="O1135" s="208"/>
      <c r="P1135" s="208"/>
      <c r="Q1135" s="208"/>
      <c r="R1135" s="208"/>
      <c r="S1135" s="208"/>
      <c r="T1135" s="209"/>
      <c r="AT1135" s="203" t="s">
        <v>161</v>
      </c>
      <c r="AU1135" s="203" t="s">
        <v>88</v>
      </c>
      <c r="AV1135" s="16" t="s">
        <v>169</v>
      </c>
      <c r="AW1135" s="16" t="s">
        <v>34</v>
      </c>
      <c r="AX1135" s="16" t="s">
        <v>78</v>
      </c>
      <c r="AY1135" s="203" t="s">
        <v>153</v>
      </c>
    </row>
    <row r="1136" spans="1:65" s="13" customFormat="1" ht="10.199999999999999">
      <c r="B1136" s="175"/>
      <c r="D1136" s="176" t="s">
        <v>161</v>
      </c>
      <c r="E1136" s="177" t="s">
        <v>1</v>
      </c>
      <c r="F1136" s="178" t="s">
        <v>683</v>
      </c>
      <c r="H1136" s="177" t="s">
        <v>1</v>
      </c>
      <c r="I1136" s="179"/>
      <c r="L1136" s="175"/>
      <c r="M1136" s="180"/>
      <c r="N1136" s="181"/>
      <c r="O1136" s="181"/>
      <c r="P1136" s="181"/>
      <c r="Q1136" s="181"/>
      <c r="R1136" s="181"/>
      <c r="S1136" s="181"/>
      <c r="T1136" s="182"/>
      <c r="AT1136" s="177" t="s">
        <v>161</v>
      </c>
      <c r="AU1136" s="177" t="s">
        <v>88</v>
      </c>
      <c r="AV1136" s="13" t="s">
        <v>86</v>
      </c>
      <c r="AW1136" s="13" t="s">
        <v>34</v>
      </c>
      <c r="AX1136" s="13" t="s">
        <v>78</v>
      </c>
      <c r="AY1136" s="177" t="s">
        <v>153</v>
      </c>
    </row>
    <row r="1137" spans="1:65" s="14" customFormat="1" ht="10.199999999999999">
      <c r="B1137" s="183"/>
      <c r="D1137" s="176" t="s">
        <v>161</v>
      </c>
      <c r="E1137" s="184" t="s">
        <v>1</v>
      </c>
      <c r="F1137" s="185" t="s">
        <v>1572</v>
      </c>
      <c r="H1137" s="186">
        <v>29.73</v>
      </c>
      <c r="I1137" s="187"/>
      <c r="L1137" s="183"/>
      <c r="M1137" s="188"/>
      <c r="N1137" s="189"/>
      <c r="O1137" s="189"/>
      <c r="P1137" s="189"/>
      <c r="Q1137" s="189"/>
      <c r="R1137" s="189"/>
      <c r="S1137" s="189"/>
      <c r="T1137" s="190"/>
      <c r="AT1137" s="184" t="s">
        <v>161</v>
      </c>
      <c r="AU1137" s="184" t="s">
        <v>88</v>
      </c>
      <c r="AV1137" s="14" t="s">
        <v>88</v>
      </c>
      <c r="AW1137" s="14" t="s">
        <v>34</v>
      </c>
      <c r="AX1137" s="14" t="s">
        <v>78</v>
      </c>
      <c r="AY1137" s="184" t="s">
        <v>153</v>
      </c>
    </row>
    <row r="1138" spans="1:65" s="16" customFormat="1" ht="10.199999999999999">
      <c r="B1138" s="202"/>
      <c r="D1138" s="176" t="s">
        <v>161</v>
      </c>
      <c r="E1138" s="203" t="s">
        <v>1</v>
      </c>
      <c r="F1138" s="204" t="s">
        <v>321</v>
      </c>
      <c r="H1138" s="205">
        <v>29.73</v>
      </c>
      <c r="I1138" s="206"/>
      <c r="L1138" s="202"/>
      <c r="M1138" s="207"/>
      <c r="N1138" s="208"/>
      <c r="O1138" s="208"/>
      <c r="P1138" s="208"/>
      <c r="Q1138" s="208"/>
      <c r="R1138" s="208"/>
      <c r="S1138" s="208"/>
      <c r="T1138" s="209"/>
      <c r="AT1138" s="203" t="s">
        <v>161</v>
      </c>
      <c r="AU1138" s="203" t="s">
        <v>88</v>
      </c>
      <c r="AV1138" s="16" t="s">
        <v>169</v>
      </c>
      <c r="AW1138" s="16" t="s">
        <v>34</v>
      </c>
      <c r="AX1138" s="16" t="s">
        <v>78</v>
      </c>
      <c r="AY1138" s="203" t="s">
        <v>153</v>
      </c>
    </row>
    <row r="1139" spans="1:65" s="15" customFormat="1" ht="10.199999999999999">
      <c r="B1139" s="191"/>
      <c r="D1139" s="176" t="s">
        <v>161</v>
      </c>
      <c r="E1139" s="192" t="s">
        <v>1</v>
      </c>
      <c r="F1139" s="193" t="s">
        <v>165</v>
      </c>
      <c r="H1139" s="194">
        <v>52.79</v>
      </c>
      <c r="I1139" s="195"/>
      <c r="L1139" s="191"/>
      <c r="M1139" s="196"/>
      <c r="N1139" s="197"/>
      <c r="O1139" s="197"/>
      <c r="P1139" s="197"/>
      <c r="Q1139" s="197"/>
      <c r="R1139" s="197"/>
      <c r="S1139" s="197"/>
      <c r="T1139" s="198"/>
      <c r="AT1139" s="192" t="s">
        <v>161</v>
      </c>
      <c r="AU1139" s="192" t="s">
        <v>88</v>
      </c>
      <c r="AV1139" s="15" t="s">
        <v>159</v>
      </c>
      <c r="AW1139" s="15" t="s">
        <v>34</v>
      </c>
      <c r="AX1139" s="15" t="s">
        <v>86</v>
      </c>
      <c r="AY1139" s="192" t="s">
        <v>153</v>
      </c>
    </row>
    <row r="1140" spans="1:65" s="2" customFormat="1" ht="48" customHeight="1">
      <c r="A1140" s="33"/>
      <c r="B1140" s="161"/>
      <c r="C1140" s="162" t="s">
        <v>1577</v>
      </c>
      <c r="D1140" s="162" t="s">
        <v>155</v>
      </c>
      <c r="E1140" s="163" t="s">
        <v>770</v>
      </c>
      <c r="F1140" s="164" t="s">
        <v>771</v>
      </c>
      <c r="G1140" s="165" t="s">
        <v>235</v>
      </c>
      <c r="H1140" s="166">
        <v>274.05</v>
      </c>
      <c r="I1140" s="167"/>
      <c r="J1140" s="168">
        <f>ROUND(I1140*H1140,2)</f>
        <v>0</v>
      </c>
      <c r="K1140" s="164" t="s">
        <v>254</v>
      </c>
      <c r="L1140" s="34"/>
      <c r="M1140" s="169" t="s">
        <v>1</v>
      </c>
      <c r="N1140" s="170" t="s">
        <v>43</v>
      </c>
      <c r="O1140" s="59"/>
      <c r="P1140" s="171">
        <f>O1140*H1140</f>
        <v>0</v>
      </c>
      <c r="Q1140" s="171">
        <v>1.6979999999999999E-2</v>
      </c>
      <c r="R1140" s="171">
        <f>Q1140*H1140</f>
        <v>4.6533689999999996</v>
      </c>
      <c r="S1140" s="171">
        <v>0</v>
      </c>
      <c r="T1140" s="172">
        <f>S1140*H1140</f>
        <v>0</v>
      </c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R1140" s="173" t="s">
        <v>239</v>
      </c>
      <c r="AT1140" s="173" t="s">
        <v>155</v>
      </c>
      <c r="AU1140" s="173" t="s">
        <v>88</v>
      </c>
      <c r="AY1140" s="18" t="s">
        <v>153</v>
      </c>
      <c r="BE1140" s="174">
        <f>IF(N1140="základní",J1140,0)</f>
        <v>0</v>
      </c>
      <c r="BF1140" s="174">
        <f>IF(N1140="snížená",J1140,0)</f>
        <v>0</v>
      </c>
      <c r="BG1140" s="174">
        <f>IF(N1140="zákl. přenesená",J1140,0)</f>
        <v>0</v>
      </c>
      <c r="BH1140" s="174">
        <f>IF(N1140="sníž. přenesená",J1140,0)</f>
        <v>0</v>
      </c>
      <c r="BI1140" s="174">
        <f>IF(N1140="nulová",J1140,0)</f>
        <v>0</v>
      </c>
      <c r="BJ1140" s="18" t="s">
        <v>86</v>
      </c>
      <c r="BK1140" s="174">
        <f>ROUND(I1140*H1140,2)</f>
        <v>0</v>
      </c>
      <c r="BL1140" s="18" t="s">
        <v>239</v>
      </c>
      <c r="BM1140" s="173" t="s">
        <v>1578</v>
      </c>
    </row>
    <row r="1141" spans="1:65" s="13" customFormat="1" ht="10.199999999999999">
      <c r="B1141" s="175"/>
      <c r="D1141" s="176" t="s">
        <v>161</v>
      </c>
      <c r="E1141" s="177" t="s">
        <v>1</v>
      </c>
      <c r="F1141" s="178" t="s">
        <v>1579</v>
      </c>
      <c r="H1141" s="177" t="s">
        <v>1</v>
      </c>
      <c r="I1141" s="179"/>
      <c r="L1141" s="175"/>
      <c r="M1141" s="180"/>
      <c r="N1141" s="181"/>
      <c r="O1141" s="181"/>
      <c r="P1141" s="181"/>
      <c r="Q1141" s="181"/>
      <c r="R1141" s="181"/>
      <c r="S1141" s="181"/>
      <c r="T1141" s="182"/>
      <c r="AT1141" s="177" t="s">
        <v>161</v>
      </c>
      <c r="AU1141" s="177" t="s">
        <v>88</v>
      </c>
      <c r="AV1141" s="13" t="s">
        <v>86</v>
      </c>
      <c r="AW1141" s="13" t="s">
        <v>34</v>
      </c>
      <c r="AX1141" s="13" t="s">
        <v>78</v>
      </c>
      <c r="AY1141" s="177" t="s">
        <v>153</v>
      </c>
    </row>
    <row r="1142" spans="1:65" s="14" customFormat="1" ht="10.199999999999999">
      <c r="B1142" s="183"/>
      <c r="D1142" s="176" t="s">
        <v>161</v>
      </c>
      <c r="E1142" s="184" t="s">
        <v>1</v>
      </c>
      <c r="F1142" s="185" t="s">
        <v>1580</v>
      </c>
      <c r="H1142" s="186">
        <v>5.76</v>
      </c>
      <c r="I1142" s="187"/>
      <c r="L1142" s="183"/>
      <c r="M1142" s="188"/>
      <c r="N1142" s="189"/>
      <c r="O1142" s="189"/>
      <c r="P1142" s="189"/>
      <c r="Q1142" s="189"/>
      <c r="R1142" s="189"/>
      <c r="S1142" s="189"/>
      <c r="T1142" s="190"/>
      <c r="AT1142" s="184" t="s">
        <v>161</v>
      </c>
      <c r="AU1142" s="184" t="s">
        <v>88</v>
      </c>
      <c r="AV1142" s="14" t="s">
        <v>88</v>
      </c>
      <c r="AW1142" s="14" t="s">
        <v>34</v>
      </c>
      <c r="AX1142" s="14" t="s">
        <v>78</v>
      </c>
      <c r="AY1142" s="184" t="s">
        <v>153</v>
      </c>
    </row>
    <row r="1143" spans="1:65" s="14" customFormat="1" ht="10.199999999999999">
      <c r="B1143" s="183"/>
      <c r="D1143" s="176" t="s">
        <v>161</v>
      </c>
      <c r="E1143" s="184" t="s">
        <v>1</v>
      </c>
      <c r="F1143" s="185" t="s">
        <v>1581</v>
      </c>
      <c r="H1143" s="186">
        <v>8.77</v>
      </c>
      <c r="I1143" s="187"/>
      <c r="L1143" s="183"/>
      <c r="M1143" s="188"/>
      <c r="N1143" s="189"/>
      <c r="O1143" s="189"/>
      <c r="P1143" s="189"/>
      <c r="Q1143" s="189"/>
      <c r="R1143" s="189"/>
      <c r="S1143" s="189"/>
      <c r="T1143" s="190"/>
      <c r="AT1143" s="184" t="s">
        <v>161</v>
      </c>
      <c r="AU1143" s="184" t="s">
        <v>88</v>
      </c>
      <c r="AV1143" s="14" t="s">
        <v>88</v>
      </c>
      <c r="AW1143" s="14" t="s">
        <v>34</v>
      </c>
      <c r="AX1143" s="14" t="s">
        <v>78</v>
      </c>
      <c r="AY1143" s="184" t="s">
        <v>153</v>
      </c>
    </row>
    <row r="1144" spans="1:65" s="14" customFormat="1" ht="10.199999999999999">
      <c r="B1144" s="183"/>
      <c r="D1144" s="176" t="s">
        <v>161</v>
      </c>
      <c r="E1144" s="184" t="s">
        <v>1</v>
      </c>
      <c r="F1144" s="185" t="s">
        <v>1238</v>
      </c>
      <c r="H1144" s="186">
        <v>15.03</v>
      </c>
      <c r="I1144" s="187"/>
      <c r="L1144" s="183"/>
      <c r="M1144" s="188"/>
      <c r="N1144" s="189"/>
      <c r="O1144" s="189"/>
      <c r="P1144" s="189"/>
      <c r="Q1144" s="189"/>
      <c r="R1144" s="189"/>
      <c r="S1144" s="189"/>
      <c r="T1144" s="190"/>
      <c r="AT1144" s="184" t="s">
        <v>161</v>
      </c>
      <c r="AU1144" s="184" t="s">
        <v>88</v>
      </c>
      <c r="AV1144" s="14" t="s">
        <v>88</v>
      </c>
      <c r="AW1144" s="14" t="s">
        <v>34</v>
      </c>
      <c r="AX1144" s="14" t="s">
        <v>78</v>
      </c>
      <c r="AY1144" s="184" t="s">
        <v>153</v>
      </c>
    </row>
    <row r="1145" spans="1:65" s="14" customFormat="1" ht="10.199999999999999">
      <c r="B1145" s="183"/>
      <c r="D1145" s="176" t="s">
        <v>161</v>
      </c>
      <c r="E1145" s="184" t="s">
        <v>1</v>
      </c>
      <c r="F1145" s="185" t="s">
        <v>1582</v>
      </c>
      <c r="H1145" s="186">
        <v>17.54</v>
      </c>
      <c r="I1145" s="187"/>
      <c r="L1145" s="183"/>
      <c r="M1145" s="188"/>
      <c r="N1145" s="189"/>
      <c r="O1145" s="189"/>
      <c r="P1145" s="189"/>
      <c r="Q1145" s="189"/>
      <c r="R1145" s="189"/>
      <c r="S1145" s="189"/>
      <c r="T1145" s="190"/>
      <c r="AT1145" s="184" t="s">
        <v>161</v>
      </c>
      <c r="AU1145" s="184" t="s">
        <v>88</v>
      </c>
      <c r="AV1145" s="14" t="s">
        <v>88</v>
      </c>
      <c r="AW1145" s="14" t="s">
        <v>34</v>
      </c>
      <c r="AX1145" s="14" t="s">
        <v>78</v>
      </c>
      <c r="AY1145" s="184" t="s">
        <v>153</v>
      </c>
    </row>
    <row r="1146" spans="1:65" s="14" customFormat="1" ht="10.199999999999999">
      <c r="B1146" s="183"/>
      <c r="D1146" s="176" t="s">
        <v>161</v>
      </c>
      <c r="E1146" s="184" t="s">
        <v>1</v>
      </c>
      <c r="F1146" s="185" t="s">
        <v>1583</v>
      </c>
      <c r="H1146" s="186">
        <v>3.48</v>
      </c>
      <c r="I1146" s="187"/>
      <c r="L1146" s="183"/>
      <c r="M1146" s="188"/>
      <c r="N1146" s="189"/>
      <c r="O1146" s="189"/>
      <c r="P1146" s="189"/>
      <c r="Q1146" s="189"/>
      <c r="R1146" s="189"/>
      <c r="S1146" s="189"/>
      <c r="T1146" s="190"/>
      <c r="AT1146" s="184" t="s">
        <v>161</v>
      </c>
      <c r="AU1146" s="184" t="s">
        <v>88</v>
      </c>
      <c r="AV1146" s="14" t="s">
        <v>88</v>
      </c>
      <c r="AW1146" s="14" t="s">
        <v>34</v>
      </c>
      <c r="AX1146" s="14" t="s">
        <v>78</v>
      </c>
      <c r="AY1146" s="184" t="s">
        <v>153</v>
      </c>
    </row>
    <row r="1147" spans="1:65" s="14" customFormat="1" ht="10.199999999999999">
      <c r="B1147" s="183"/>
      <c r="D1147" s="176" t="s">
        <v>161</v>
      </c>
      <c r="E1147" s="184" t="s">
        <v>1</v>
      </c>
      <c r="F1147" s="185" t="s">
        <v>1584</v>
      </c>
      <c r="H1147" s="186">
        <v>66.040000000000006</v>
      </c>
      <c r="I1147" s="187"/>
      <c r="L1147" s="183"/>
      <c r="M1147" s="188"/>
      <c r="N1147" s="189"/>
      <c r="O1147" s="189"/>
      <c r="P1147" s="189"/>
      <c r="Q1147" s="189"/>
      <c r="R1147" s="189"/>
      <c r="S1147" s="189"/>
      <c r="T1147" s="190"/>
      <c r="AT1147" s="184" t="s">
        <v>161</v>
      </c>
      <c r="AU1147" s="184" t="s">
        <v>88</v>
      </c>
      <c r="AV1147" s="14" t="s">
        <v>88</v>
      </c>
      <c r="AW1147" s="14" t="s">
        <v>34</v>
      </c>
      <c r="AX1147" s="14" t="s">
        <v>78</v>
      </c>
      <c r="AY1147" s="184" t="s">
        <v>153</v>
      </c>
    </row>
    <row r="1148" spans="1:65" s="14" customFormat="1" ht="10.199999999999999">
      <c r="B1148" s="183"/>
      <c r="D1148" s="176" t="s">
        <v>161</v>
      </c>
      <c r="E1148" s="184" t="s">
        <v>1</v>
      </c>
      <c r="F1148" s="185" t="s">
        <v>1585</v>
      </c>
      <c r="H1148" s="186">
        <v>9.68</v>
      </c>
      <c r="I1148" s="187"/>
      <c r="L1148" s="183"/>
      <c r="M1148" s="188"/>
      <c r="N1148" s="189"/>
      <c r="O1148" s="189"/>
      <c r="P1148" s="189"/>
      <c r="Q1148" s="189"/>
      <c r="R1148" s="189"/>
      <c r="S1148" s="189"/>
      <c r="T1148" s="190"/>
      <c r="AT1148" s="184" t="s">
        <v>161</v>
      </c>
      <c r="AU1148" s="184" t="s">
        <v>88</v>
      </c>
      <c r="AV1148" s="14" t="s">
        <v>88</v>
      </c>
      <c r="AW1148" s="14" t="s">
        <v>34</v>
      </c>
      <c r="AX1148" s="14" t="s">
        <v>78</v>
      </c>
      <c r="AY1148" s="184" t="s">
        <v>153</v>
      </c>
    </row>
    <row r="1149" spans="1:65" s="14" customFormat="1" ht="10.199999999999999">
      <c r="B1149" s="183"/>
      <c r="D1149" s="176" t="s">
        <v>161</v>
      </c>
      <c r="E1149" s="184" t="s">
        <v>1</v>
      </c>
      <c r="F1149" s="185" t="s">
        <v>1586</v>
      </c>
      <c r="H1149" s="186">
        <v>4.45</v>
      </c>
      <c r="I1149" s="187"/>
      <c r="L1149" s="183"/>
      <c r="M1149" s="188"/>
      <c r="N1149" s="189"/>
      <c r="O1149" s="189"/>
      <c r="P1149" s="189"/>
      <c r="Q1149" s="189"/>
      <c r="R1149" s="189"/>
      <c r="S1149" s="189"/>
      <c r="T1149" s="190"/>
      <c r="AT1149" s="184" t="s">
        <v>161</v>
      </c>
      <c r="AU1149" s="184" t="s">
        <v>88</v>
      </c>
      <c r="AV1149" s="14" t="s">
        <v>88</v>
      </c>
      <c r="AW1149" s="14" t="s">
        <v>34</v>
      </c>
      <c r="AX1149" s="14" t="s">
        <v>78</v>
      </c>
      <c r="AY1149" s="184" t="s">
        <v>153</v>
      </c>
    </row>
    <row r="1150" spans="1:65" s="14" customFormat="1" ht="10.199999999999999">
      <c r="B1150" s="183"/>
      <c r="D1150" s="176" t="s">
        <v>161</v>
      </c>
      <c r="E1150" s="184" t="s">
        <v>1</v>
      </c>
      <c r="F1150" s="185" t="s">
        <v>1586</v>
      </c>
      <c r="H1150" s="186">
        <v>4.45</v>
      </c>
      <c r="I1150" s="187"/>
      <c r="L1150" s="183"/>
      <c r="M1150" s="188"/>
      <c r="N1150" s="189"/>
      <c r="O1150" s="189"/>
      <c r="P1150" s="189"/>
      <c r="Q1150" s="189"/>
      <c r="R1150" s="189"/>
      <c r="S1150" s="189"/>
      <c r="T1150" s="190"/>
      <c r="AT1150" s="184" t="s">
        <v>161</v>
      </c>
      <c r="AU1150" s="184" t="s">
        <v>88</v>
      </c>
      <c r="AV1150" s="14" t="s">
        <v>88</v>
      </c>
      <c r="AW1150" s="14" t="s">
        <v>34</v>
      </c>
      <c r="AX1150" s="14" t="s">
        <v>78</v>
      </c>
      <c r="AY1150" s="184" t="s">
        <v>153</v>
      </c>
    </row>
    <row r="1151" spans="1:65" s="14" customFormat="1" ht="10.199999999999999">
      <c r="B1151" s="183"/>
      <c r="D1151" s="176" t="s">
        <v>161</v>
      </c>
      <c r="E1151" s="184" t="s">
        <v>1</v>
      </c>
      <c r="F1151" s="185" t="s">
        <v>1587</v>
      </c>
      <c r="H1151" s="186">
        <v>5.18</v>
      </c>
      <c r="I1151" s="187"/>
      <c r="L1151" s="183"/>
      <c r="M1151" s="188"/>
      <c r="N1151" s="189"/>
      <c r="O1151" s="189"/>
      <c r="P1151" s="189"/>
      <c r="Q1151" s="189"/>
      <c r="R1151" s="189"/>
      <c r="S1151" s="189"/>
      <c r="T1151" s="190"/>
      <c r="AT1151" s="184" t="s">
        <v>161</v>
      </c>
      <c r="AU1151" s="184" t="s">
        <v>88</v>
      </c>
      <c r="AV1151" s="14" t="s">
        <v>88</v>
      </c>
      <c r="AW1151" s="14" t="s">
        <v>34</v>
      </c>
      <c r="AX1151" s="14" t="s">
        <v>78</v>
      </c>
      <c r="AY1151" s="184" t="s">
        <v>153</v>
      </c>
    </row>
    <row r="1152" spans="1:65" s="14" customFormat="1" ht="10.199999999999999">
      <c r="B1152" s="183"/>
      <c r="D1152" s="176" t="s">
        <v>161</v>
      </c>
      <c r="E1152" s="184" t="s">
        <v>1</v>
      </c>
      <c r="F1152" s="185" t="s">
        <v>1588</v>
      </c>
      <c r="H1152" s="186">
        <v>5.24</v>
      </c>
      <c r="I1152" s="187"/>
      <c r="L1152" s="183"/>
      <c r="M1152" s="188"/>
      <c r="N1152" s="189"/>
      <c r="O1152" s="189"/>
      <c r="P1152" s="189"/>
      <c r="Q1152" s="189"/>
      <c r="R1152" s="189"/>
      <c r="S1152" s="189"/>
      <c r="T1152" s="190"/>
      <c r="AT1152" s="184" t="s">
        <v>161</v>
      </c>
      <c r="AU1152" s="184" t="s">
        <v>88</v>
      </c>
      <c r="AV1152" s="14" t="s">
        <v>88</v>
      </c>
      <c r="AW1152" s="14" t="s">
        <v>34</v>
      </c>
      <c r="AX1152" s="14" t="s">
        <v>78</v>
      </c>
      <c r="AY1152" s="184" t="s">
        <v>153</v>
      </c>
    </row>
    <row r="1153" spans="1:65" s="14" customFormat="1" ht="10.199999999999999">
      <c r="B1153" s="183"/>
      <c r="D1153" s="176" t="s">
        <v>161</v>
      </c>
      <c r="E1153" s="184" t="s">
        <v>1</v>
      </c>
      <c r="F1153" s="185" t="s">
        <v>1251</v>
      </c>
      <c r="H1153" s="186">
        <v>22.3</v>
      </c>
      <c r="I1153" s="187"/>
      <c r="L1153" s="183"/>
      <c r="M1153" s="188"/>
      <c r="N1153" s="189"/>
      <c r="O1153" s="189"/>
      <c r="P1153" s="189"/>
      <c r="Q1153" s="189"/>
      <c r="R1153" s="189"/>
      <c r="S1153" s="189"/>
      <c r="T1153" s="190"/>
      <c r="AT1153" s="184" t="s">
        <v>161</v>
      </c>
      <c r="AU1153" s="184" t="s">
        <v>88</v>
      </c>
      <c r="AV1153" s="14" t="s">
        <v>88</v>
      </c>
      <c r="AW1153" s="14" t="s">
        <v>34</v>
      </c>
      <c r="AX1153" s="14" t="s">
        <v>78</v>
      </c>
      <c r="AY1153" s="184" t="s">
        <v>153</v>
      </c>
    </row>
    <row r="1154" spans="1:65" s="14" customFormat="1" ht="10.199999999999999">
      <c r="B1154" s="183"/>
      <c r="D1154" s="176" t="s">
        <v>161</v>
      </c>
      <c r="E1154" s="184" t="s">
        <v>1</v>
      </c>
      <c r="F1154" s="185" t="s">
        <v>1589</v>
      </c>
      <c r="H1154" s="186">
        <v>4.99</v>
      </c>
      <c r="I1154" s="187"/>
      <c r="L1154" s="183"/>
      <c r="M1154" s="188"/>
      <c r="N1154" s="189"/>
      <c r="O1154" s="189"/>
      <c r="P1154" s="189"/>
      <c r="Q1154" s="189"/>
      <c r="R1154" s="189"/>
      <c r="S1154" s="189"/>
      <c r="T1154" s="190"/>
      <c r="AT1154" s="184" t="s">
        <v>161</v>
      </c>
      <c r="AU1154" s="184" t="s">
        <v>88</v>
      </c>
      <c r="AV1154" s="14" t="s">
        <v>88</v>
      </c>
      <c r="AW1154" s="14" t="s">
        <v>34</v>
      </c>
      <c r="AX1154" s="14" t="s">
        <v>78</v>
      </c>
      <c r="AY1154" s="184" t="s">
        <v>153</v>
      </c>
    </row>
    <row r="1155" spans="1:65" s="14" customFormat="1" ht="10.199999999999999">
      <c r="B1155" s="183"/>
      <c r="D1155" s="176" t="s">
        <v>161</v>
      </c>
      <c r="E1155" s="184" t="s">
        <v>1</v>
      </c>
      <c r="F1155" s="185" t="s">
        <v>1590</v>
      </c>
      <c r="H1155" s="186">
        <v>19.07</v>
      </c>
      <c r="I1155" s="187"/>
      <c r="L1155" s="183"/>
      <c r="M1155" s="188"/>
      <c r="N1155" s="189"/>
      <c r="O1155" s="189"/>
      <c r="P1155" s="189"/>
      <c r="Q1155" s="189"/>
      <c r="R1155" s="189"/>
      <c r="S1155" s="189"/>
      <c r="T1155" s="190"/>
      <c r="AT1155" s="184" t="s">
        <v>161</v>
      </c>
      <c r="AU1155" s="184" t="s">
        <v>88</v>
      </c>
      <c r="AV1155" s="14" t="s">
        <v>88</v>
      </c>
      <c r="AW1155" s="14" t="s">
        <v>34</v>
      </c>
      <c r="AX1155" s="14" t="s">
        <v>78</v>
      </c>
      <c r="AY1155" s="184" t="s">
        <v>153</v>
      </c>
    </row>
    <row r="1156" spans="1:65" s="14" customFormat="1" ht="10.199999999999999">
      <c r="B1156" s="183"/>
      <c r="D1156" s="176" t="s">
        <v>161</v>
      </c>
      <c r="E1156" s="184" t="s">
        <v>1</v>
      </c>
      <c r="F1156" s="185" t="s">
        <v>1591</v>
      </c>
      <c r="H1156" s="186">
        <v>14.04</v>
      </c>
      <c r="I1156" s="187"/>
      <c r="L1156" s="183"/>
      <c r="M1156" s="188"/>
      <c r="N1156" s="189"/>
      <c r="O1156" s="189"/>
      <c r="P1156" s="189"/>
      <c r="Q1156" s="189"/>
      <c r="R1156" s="189"/>
      <c r="S1156" s="189"/>
      <c r="T1156" s="190"/>
      <c r="AT1156" s="184" t="s">
        <v>161</v>
      </c>
      <c r="AU1156" s="184" t="s">
        <v>88</v>
      </c>
      <c r="AV1156" s="14" t="s">
        <v>88</v>
      </c>
      <c r="AW1156" s="14" t="s">
        <v>34</v>
      </c>
      <c r="AX1156" s="14" t="s">
        <v>78</v>
      </c>
      <c r="AY1156" s="184" t="s">
        <v>153</v>
      </c>
    </row>
    <row r="1157" spans="1:65" s="14" customFormat="1" ht="10.199999999999999">
      <c r="B1157" s="183"/>
      <c r="D1157" s="176" t="s">
        <v>161</v>
      </c>
      <c r="E1157" s="184" t="s">
        <v>1</v>
      </c>
      <c r="F1157" s="185" t="s">
        <v>1518</v>
      </c>
      <c r="H1157" s="186">
        <v>17.75</v>
      </c>
      <c r="I1157" s="187"/>
      <c r="L1157" s="183"/>
      <c r="M1157" s="188"/>
      <c r="N1157" s="189"/>
      <c r="O1157" s="189"/>
      <c r="P1157" s="189"/>
      <c r="Q1157" s="189"/>
      <c r="R1157" s="189"/>
      <c r="S1157" s="189"/>
      <c r="T1157" s="190"/>
      <c r="AT1157" s="184" t="s">
        <v>161</v>
      </c>
      <c r="AU1157" s="184" t="s">
        <v>88</v>
      </c>
      <c r="AV1157" s="14" t="s">
        <v>88</v>
      </c>
      <c r="AW1157" s="14" t="s">
        <v>34</v>
      </c>
      <c r="AX1157" s="14" t="s">
        <v>78</v>
      </c>
      <c r="AY1157" s="184" t="s">
        <v>153</v>
      </c>
    </row>
    <row r="1158" spans="1:65" s="14" customFormat="1" ht="10.199999999999999">
      <c r="B1158" s="183"/>
      <c r="D1158" s="176" t="s">
        <v>161</v>
      </c>
      <c r="E1158" s="184" t="s">
        <v>1</v>
      </c>
      <c r="F1158" s="185" t="s">
        <v>1592</v>
      </c>
      <c r="H1158" s="186">
        <v>17.93</v>
      </c>
      <c r="I1158" s="187"/>
      <c r="L1158" s="183"/>
      <c r="M1158" s="188"/>
      <c r="N1158" s="189"/>
      <c r="O1158" s="189"/>
      <c r="P1158" s="189"/>
      <c r="Q1158" s="189"/>
      <c r="R1158" s="189"/>
      <c r="S1158" s="189"/>
      <c r="T1158" s="190"/>
      <c r="AT1158" s="184" t="s">
        <v>161</v>
      </c>
      <c r="AU1158" s="184" t="s">
        <v>88</v>
      </c>
      <c r="AV1158" s="14" t="s">
        <v>88</v>
      </c>
      <c r="AW1158" s="14" t="s">
        <v>34</v>
      </c>
      <c r="AX1158" s="14" t="s">
        <v>78</v>
      </c>
      <c r="AY1158" s="184" t="s">
        <v>153</v>
      </c>
    </row>
    <row r="1159" spans="1:65" s="14" customFormat="1" ht="10.199999999999999">
      <c r="B1159" s="183"/>
      <c r="D1159" s="176" t="s">
        <v>161</v>
      </c>
      <c r="E1159" s="184" t="s">
        <v>1</v>
      </c>
      <c r="F1159" s="185" t="s">
        <v>1593</v>
      </c>
      <c r="H1159" s="186">
        <v>13.75</v>
      </c>
      <c r="I1159" s="187"/>
      <c r="L1159" s="183"/>
      <c r="M1159" s="188"/>
      <c r="N1159" s="189"/>
      <c r="O1159" s="189"/>
      <c r="P1159" s="189"/>
      <c r="Q1159" s="189"/>
      <c r="R1159" s="189"/>
      <c r="S1159" s="189"/>
      <c r="T1159" s="190"/>
      <c r="AT1159" s="184" t="s">
        <v>161</v>
      </c>
      <c r="AU1159" s="184" t="s">
        <v>88</v>
      </c>
      <c r="AV1159" s="14" t="s">
        <v>88</v>
      </c>
      <c r="AW1159" s="14" t="s">
        <v>34</v>
      </c>
      <c r="AX1159" s="14" t="s">
        <v>78</v>
      </c>
      <c r="AY1159" s="184" t="s">
        <v>153</v>
      </c>
    </row>
    <row r="1160" spans="1:65" s="14" customFormat="1" ht="10.199999999999999">
      <c r="B1160" s="183"/>
      <c r="D1160" s="176" t="s">
        <v>161</v>
      </c>
      <c r="E1160" s="184" t="s">
        <v>1</v>
      </c>
      <c r="F1160" s="185" t="s">
        <v>1594</v>
      </c>
      <c r="H1160" s="186">
        <v>3.9</v>
      </c>
      <c r="I1160" s="187"/>
      <c r="L1160" s="183"/>
      <c r="M1160" s="188"/>
      <c r="N1160" s="189"/>
      <c r="O1160" s="189"/>
      <c r="P1160" s="189"/>
      <c r="Q1160" s="189"/>
      <c r="R1160" s="189"/>
      <c r="S1160" s="189"/>
      <c r="T1160" s="190"/>
      <c r="AT1160" s="184" t="s">
        <v>161</v>
      </c>
      <c r="AU1160" s="184" t="s">
        <v>88</v>
      </c>
      <c r="AV1160" s="14" t="s">
        <v>88</v>
      </c>
      <c r="AW1160" s="14" t="s">
        <v>34</v>
      </c>
      <c r="AX1160" s="14" t="s">
        <v>78</v>
      </c>
      <c r="AY1160" s="184" t="s">
        <v>153</v>
      </c>
    </row>
    <row r="1161" spans="1:65" s="14" customFormat="1" ht="10.199999999999999">
      <c r="B1161" s="183"/>
      <c r="D1161" s="176" t="s">
        <v>161</v>
      </c>
      <c r="E1161" s="184" t="s">
        <v>1</v>
      </c>
      <c r="F1161" s="185" t="s">
        <v>1263</v>
      </c>
      <c r="H1161" s="186">
        <v>3.6</v>
      </c>
      <c r="I1161" s="187"/>
      <c r="L1161" s="183"/>
      <c r="M1161" s="188"/>
      <c r="N1161" s="189"/>
      <c r="O1161" s="189"/>
      <c r="P1161" s="189"/>
      <c r="Q1161" s="189"/>
      <c r="R1161" s="189"/>
      <c r="S1161" s="189"/>
      <c r="T1161" s="190"/>
      <c r="AT1161" s="184" t="s">
        <v>161</v>
      </c>
      <c r="AU1161" s="184" t="s">
        <v>88</v>
      </c>
      <c r="AV1161" s="14" t="s">
        <v>88</v>
      </c>
      <c r="AW1161" s="14" t="s">
        <v>34</v>
      </c>
      <c r="AX1161" s="14" t="s">
        <v>78</v>
      </c>
      <c r="AY1161" s="184" t="s">
        <v>153</v>
      </c>
    </row>
    <row r="1162" spans="1:65" s="14" customFormat="1" ht="10.199999999999999">
      <c r="B1162" s="183"/>
      <c r="D1162" s="176" t="s">
        <v>161</v>
      </c>
      <c r="E1162" s="184" t="s">
        <v>1</v>
      </c>
      <c r="F1162" s="185" t="s">
        <v>1595</v>
      </c>
      <c r="H1162" s="186">
        <v>3.53</v>
      </c>
      <c r="I1162" s="187"/>
      <c r="L1162" s="183"/>
      <c r="M1162" s="188"/>
      <c r="N1162" s="189"/>
      <c r="O1162" s="189"/>
      <c r="P1162" s="189"/>
      <c r="Q1162" s="189"/>
      <c r="R1162" s="189"/>
      <c r="S1162" s="189"/>
      <c r="T1162" s="190"/>
      <c r="AT1162" s="184" t="s">
        <v>161</v>
      </c>
      <c r="AU1162" s="184" t="s">
        <v>88</v>
      </c>
      <c r="AV1162" s="14" t="s">
        <v>88</v>
      </c>
      <c r="AW1162" s="14" t="s">
        <v>34</v>
      </c>
      <c r="AX1162" s="14" t="s">
        <v>78</v>
      </c>
      <c r="AY1162" s="184" t="s">
        <v>153</v>
      </c>
    </row>
    <row r="1163" spans="1:65" s="14" customFormat="1" ht="10.199999999999999">
      <c r="B1163" s="183"/>
      <c r="D1163" s="176" t="s">
        <v>161</v>
      </c>
      <c r="E1163" s="184" t="s">
        <v>1</v>
      </c>
      <c r="F1163" s="185" t="s">
        <v>1596</v>
      </c>
      <c r="H1163" s="186">
        <v>7.57</v>
      </c>
      <c r="I1163" s="187"/>
      <c r="L1163" s="183"/>
      <c r="M1163" s="188"/>
      <c r="N1163" s="189"/>
      <c r="O1163" s="189"/>
      <c r="P1163" s="189"/>
      <c r="Q1163" s="189"/>
      <c r="R1163" s="189"/>
      <c r="S1163" s="189"/>
      <c r="T1163" s="190"/>
      <c r="AT1163" s="184" t="s">
        <v>161</v>
      </c>
      <c r="AU1163" s="184" t="s">
        <v>88</v>
      </c>
      <c r="AV1163" s="14" t="s">
        <v>88</v>
      </c>
      <c r="AW1163" s="14" t="s">
        <v>34</v>
      </c>
      <c r="AX1163" s="14" t="s">
        <v>78</v>
      </c>
      <c r="AY1163" s="184" t="s">
        <v>153</v>
      </c>
    </row>
    <row r="1164" spans="1:65" s="15" customFormat="1" ht="10.199999999999999">
      <c r="B1164" s="191"/>
      <c r="D1164" s="176" t="s">
        <v>161</v>
      </c>
      <c r="E1164" s="192" t="s">
        <v>1</v>
      </c>
      <c r="F1164" s="193" t="s">
        <v>165</v>
      </c>
      <c r="H1164" s="194">
        <v>274.05</v>
      </c>
      <c r="I1164" s="195"/>
      <c r="L1164" s="191"/>
      <c r="M1164" s="196"/>
      <c r="N1164" s="197"/>
      <c r="O1164" s="197"/>
      <c r="P1164" s="197"/>
      <c r="Q1164" s="197"/>
      <c r="R1164" s="197"/>
      <c r="S1164" s="197"/>
      <c r="T1164" s="198"/>
      <c r="AT1164" s="192" t="s">
        <v>161</v>
      </c>
      <c r="AU1164" s="192" t="s">
        <v>88</v>
      </c>
      <c r="AV1164" s="15" t="s">
        <v>159</v>
      </c>
      <c r="AW1164" s="15" t="s">
        <v>34</v>
      </c>
      <c r="AX1164" s="15" t="s">
        <v>86</v>
      </c>
      <c r="AY1164" s="192" t="s">
        <v>153</v>
      </c>
    </row>
    <row r="1165" spans="1:65" s="2" customFormat="1" ht="36" customHeight="1">
      <c r="A1165" s="33"/>
      <c r="B1165" s="161"/>
      <c r="C1165" s="162" t="s">
        <v>1597</v>
      </c>
      <c r="D1165" s="162" t="s">
        <v>155</v>
      </c>
      <c r="E1165" s="163" t="s">
        <v>774</v>
      </c>
      <c r="F1165" s="164" t="s">
        <v>775</v>
      </c>
      <c r="G1165" s="165" t="s">
        <v>235</v>
      </c>
      <c r="H1165" s="166">
        <v>274.05</v>
      </c>
      <c r="I1165" s="167"/>
      <c r="J1165" s="168">
        <f>ROUND(I1165*H1165,2)</f>
        <v>0</v>
      </c>
      <c r="K1165" s="164" t="s">
        <v>254</v>
      </c>
      <c r="L1165" s="34"/>
      <c r="M1165" s="169" t="s">
        <v>1</v>
      </c>
      <c r="N1165" s="170" t="s">
        <v>43</v>
      </c>
      <c r="O1165" s="59"/>
      <c r="P1165" s="171">
        <f>O1165*H1165</f>
        <v>0</v>
      </c>
      <c r="Q1165" s="171">
        <v>1E-4</v>
      </c>
      <c r="R1165" s="171">
        <f>Q1165*H1165</f>
        <v>2.7405000000000002E-2</v>
      </c>
      <c r="S1165" s="171">
        <v>0</v>
      </c>
      <c r="T1165" s="172">
        <f>S1165*H1165</f>
        <v>0</v>
      </c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R1165" s="173" t="s">
        <v>239</v>
      </c>
      <c r="AT1165" s="173" t="s">
        <v>155</v>
      </c>
      <c r="AU1165" s="173" t="s">
        <v>88</v>
      </c>
      <c r="AY1165" s="18" t="s">
        <v>153</v>
      </c>
      <c r="BE1165" s="174">
        <f>IF(N1165="základní",J1165,0)</f>
        <v>0</v>
      </c>
      <c r="BF1165" s="174">
        <f>IF(N1165="snížená",J1165,0)</f>
        <v>0</v>
      </c>
      <c r="BG1165" s="174">
        <f>IF(N1165="zákl. přenesená",J1165,0)</f>
        <v>0</v>
      </c>
      <c r="BH1165" s="174">
        <f>IF(N1165="sníž. přenesená",J1165,0)</f>
        <v>0</v>
      </c>
      <c r="BI1165" s="174">
        <f>IF(N1165="nulová",J1165,0)</f>
        <v>0</v>
      </c>
      <c r="BJ1165" s="18" t="s">
        <v>86</v>
      </c>
      <c r="BK1165" s="174">
        <f>ROUND(I1165*H1165,2)</f>
        <v>0</v>
      </c>
      <c r="BL1165" s="18" t="s">
        <v>239</v>
      </c>
      <c r="BM1165" s="173" t="s">
        <v>1598</v>
      </c>
    </row>
    <row r="1166" spans="1:65" s="13" customFormat="1" ht="10.199999999999999">
      <c r="B1166" s="175"/>
      <c r="D1166" s="176" t="s">
        <v>161</v>
      </c>
      <c r="E1166" s="177" t="s">
        <v>1</v>
      </c>
      <c r="F1166" s="178" t="s">
        <v>1579</v>
      </c>
      <c r="H1166" s="177" t="s">
        <v>1</v>
      </c>
      <c r="I1166" s="179"/>
      <c r="L1166" s="175"/>
      <c r="M1166" s="180"/>
      <c r="N1166" s="181"/>
      <c r="O1166" s="181"/>
      <c r="P1166" s="181"/>
      <c r="Q1166" s="181"/>
      <c r="R1166" s="181"/>
      <c r="S1166" s="181"/>
      <c r="T1166" s="182"/>
      <c r="AT1166" s="177" t="s">
        <v>161</v>
      </c>
      <c r="AU1166" s="177" t="s">
        <v>88</v>
      </c>
      <c r="AV1166" s="13" t="s">
        <v>86</v>
      </c>
      <c r="AW1166" s="13" t="s">
        <v>34</v>
      </c>
      <c r="AX1166" s="13" t="s">
        <v>78</v>
      </c>
      <c r="AY1166" s="177" t="s">
        <v>153</v>
      </c>
    </row>
    <row r="1167" spans="1:65" s="14" customFormat="1" ht="10.199999999999999">
      <c r="B1167" s="183"/>
      <c r="D1167" s="176" t="s">
        <v>161</v>
      </c>
      <c r="E1167" s="184" t="s">
        <v>1</v>
      </c>
      <c r="F1167" s="185" t="s">
        <v>1580</v>
      </c>
      <c r="H1167" s="186">
        <v>5.76</v>
      </c>
      <c r="I1167" s="187"/>
      <c r="L1167" s="183"/>
      <c r="M1167" s="188"/>
      <c r="N1167" s="189"/>
      <c r="O1167" s="189"/>
      <c r="P1167" s="189"/>
      <c r="Q1167" s="189"/>
      <c r="R1167" s="189"/>
      <c r="S1167" s="189"/>
      <c r="T1167" s="190"/>
      <c r="AT1167" s="184" t="s">
        <v>161</v>
      </c>
      <c r="AU1167" s="184" t="s">
        <v>88</v>
      </c>
      <c r="AV1167" s="14" t="s">
        <v>88</v>
      </c>
      <c r="AW1167" s="14" t="s">
        <v>34</v>
      </c>
      <c r="AX1167" s="14" t="s">
        <v>78</v>
      </c>
      <c r="AY1167" s="184" t="s">
        <v>153</v>
      </c>
    </row>
    <row r="1168" spans="1:65" s="14" customFormat="1" ht="10.199999999999999">
      <c r="B1168" s="183"/>
      <c r="D1168" s="176" t="s">
        <v>161</v>
      </c>
      <c r="E1168" s="184" t="s">
        <v>1</v>
      </c>
      <c r="F1168" s="185" t="s">
        <v>1581</v>
      </c>
      <c r="H1168" s="186">
        <v>8.77</v>
      </c>
      <c r="I1168" s="187"/>
      <c r="L1168" s="183"/>
      <c r="M1168" s="188"/>
      <c r="N1168" s="189"/>
      <c r="O1168" s="189"/>
      <c r="P1168" s="189"/>
      <c r="Q1168" s="189"/>
      <c r="R1168" s="189"/>
      <c r="S1168" s="189"/>
      <c r="T1168" s="190"/>
      <c r="AT1168" s="184" t="s">
        <v>161</v>
      </c>
      <c r="AU1168" s="184" t="s">
        <v>88</v>
      </c>
      <c r="AV1168" s="14" t="s">
        <v>88</v>
      </c>
      <c r="AW1168" s="14" t="s">
        <v>34</v>
      </c>
      <c r="AX1168" s="14" t="s">
        <v>78</v>
      </c>
      <c r="AY1168" s="184" t="s">
        <v>153</v>
      </c>
    </row>
    <row r="1169" spans="2:51" s="14" customFormat="1" ht="10.199999999999999">
      <c r="B1169" s="183"/>
      <c r="D1169" s="176" t="s">
        <v>161</v>
      </c>
      <c r="E1169" s="184" t="s">
        <v>1</v>
      </c>
      <c r="F1169" s="185" t="s">
        <v>1238</v>
      </c>
      <c r="H1169" s="186">
        <v>15.03</v>
      </c>
      <c r="I1169" s="187"/>
      <c r="L1169" s="183"/>
      <c r="M1169" s="188"/>
      <c r="N1169" s="189"/>
      <c r="O1169" s="189"/>
      <c r="P1169" s="189"/>
      <c r="Q1169" s="189"/>
      <c r="R1169" s="189"/>
      <c r="S1169" s="189"/>
      <c r="T1169" s="190"/>
      <c r="AT1169" s="184" t="s">
        <v>161</v>
      </c>
      <c r="AU1169" s="184" t="s">
        <v>88</v>
      </c>
      <c r="AV1169" s="14" t="s">
        <v>88</v>
      </c>
      <c r="AW1169" s="14" t="s">
        <v>34</v>
      </c>
      <c r="AX1169" s="14" t="s">
        <v>78</v>
      </c>
      <c r="AY1169" s="184" t="s">
        <v>153</v>
      </c>
    </row>
    <row r="1170" spans="2:51" s="14" customFormat="1" ht="10.199999999999999">
      <c r="B1170" s="183"/>
      <c r="D1170" s="176" t="s">
        <v>161</v>
      </c>
      <c r="E1170" s="184" t="s">
        <v>1</v>
      </c>
      <c r="F1170" s="185" t="s">
        <v>1582</v>
      </c>
      <c r="H1170" s="186">
        <v>17.54</v>
      </c>
      <c r="I1170" s="187"/>
      <c r="L1170" s="183"/>
      <c r="M1170" s="188"/>
      <c r="N1170" s="189"/>
      <c r="O1170" s="189"/>
      <c r="P1170" s="189"/>
      <c r="Q1170" s="189"/>
      <c r="R1170" s="189"/>
      <c r="S1170" s="189"/>
      <c r="T1170" s="190"/>
      <c r="AT1170" s="184" t="s">
        <v>161</v>
      </c>
      <c r="AU1170" s="184" t="s">
        <v>88</v>
      </c>
      <c r="AV1170" s="14" t="s">
        <v>88</v>
      </c>
      <c r="AW1170" s="14" t="s">
        <v>34</v>
      </c>
      <c r="AX1170" s="14" t="s">
        <v>78</v>
      </c>
      <c r="AY1170" s="184" t="s">
        <v>153</v>
      </c>
    </row>
    <row r="1171" spans="2:51" s="14" customFormat="1" ht="10.199999999999999">
      <c r="B1171" s="183"/>
      <c r="D1171" s="176" t="s">
        <v>161</v>
      </c>
      <c r="E1171" s="184" t="s">
        <v>1</v>
      </c>
      <c r="F1171" s="185" t="s">
        <v>1583</v>
      </c>
      <c r="H1171" s="186">
        <v>3.48</v>
      </c>
      <c r="I1171" s="187"/>
      <c r="L1171" s="183"/>
      <c r="M1171" s="188"/>
      <c r="N1171" s="189"/>
      <c r="O1171" s="189"/>
      <c r="P1171" s="189"/>
      <c r="Q1171" s="189"/>
      <c r="R1171" s="189"/>
      <c r="S1171" s="189"/>
      <c r="T1171" s="190"/>
      <c r="AT1171" s="184" t="s">
        <v>161</v>
      </c>
      <c r="AU1171" s="184" t="s">
        <v>88</v>
      </c>
      <c r="AV1171" s="14" t="s">
        <v>88</v>
      </c>
      <c r="AW1171" s="14" t="s">
        <v>34</v>
      </c>
      <c r="AX1171" s="14" t="s">
        <v>78</v>
      </c>
      <c r="AY1171" s="184" t="s">
        <v>153</v>
      </c>
    </row>
    <row r="1172" spans="2:51" s="14" customFormat="1" ht="10.199999999999999">
      <c r="B1172" s="183"/>
      <c r="D1172" s="176" t="s">
        <v>161</v>
      </c>
      <c r="E1172" s="184" t="s">
        <v>1</v>
      </c>
      <c r="F1172" s="185" t="s">
        <v>1584</v>
      </c>
      <c r="H1172" s="186">
        <v>66.040000000000006</v>
      </c>
      <c r="I1172" s="187"/>
      <c r="L1172" s="183"/>
      <c r="M1172" s="188"/>
      <c r="N1172" s="189"/>
      <c r="O1172" s="189"/>
      <c r="P1172" s="189"/>
      <c r="Q1172" s="189"/>
      <c r="R1172" s="189"/>
      <c r="S1172" s="189"/>
      <c r="T1172" s="190"/>
      <c r="AT1172" s="184" t="s">
        <v>161</v>
      </c>
      <c r="AU1172" s="184" t="s">
        <v>88</v>
      </c>
      <c r="AV1172" s="14" t="s">
        <v>88</v>
      </c>
      <c r="AW1172" s="14" t="s">
        <v>34</v>
      </c>
      <c r="AX1172" s="14" t="s">
        <v>78</v>
      </c>
      <c r="AY1172" s="184" t="s">
        <v>153</v>
      </c>
    </row>
    <row r="1173" spans="2:51" s="14" customFormat="1" ht="10.199999999999999">
      <c r="B1173" s="183"/>
      <c r="D1173" s="176" t="s">
        <v>161</v>
      </c>
      <c r="E1173" s="184" t="s">
        <v>1</v>
      </c>
      <c r="F1173" s="185" t="s">
        <v>1585</v>
      </c>
      <c r="H1173" s="186">
        <v>9.68</v>
      </c>
      <c r="I1173" s="187"/>
      <c r="L1173" s="183"/>
      <c r="M1173" s="188"/>
      <c r="N1173" s="189"/>
      <c r="O1173" s="189"/>
      <c r="P1173" s="189"/>
      <c r="Q1173" s="189"/>
      <c r="R1173" s="189"/>
      <c r="S1173" s="189"/>
      <c r="T1173" s="190"/>
      <c r="AT1173" s="184" t="s">
        <v>161</v>
      </c>
      <c r="AU1173" s="184" t="s">
        <v>88</v>
      </c>
      <c r="AV1173" s="14" t="s">
        <v>88</v>
      </c>
      <c r="AW1173" s="14" t="s">
        <v>34</v>
      </c>
      <c r="AX1173" s="14" t="s">
        <v>78</v>
      </c>
      <c r="AY1173" s="184" t="s">
        <v>153</v>
      </c>
    </row>
    <row r="1174" spans="2:51" s="14" customFormat="1" ht="10.199999999999999">
      <c r="B1174" s="183"/>
      <c r="D1174" s="176" t="s">
        <v>161</v>
      </c>
      <c r="E1174" s="184" t="s">
        <v>1</v>
      </c>
      <c r="F1174" s="185" t="s">
        <v>1586</v>
      </c>
      <c r="H1174" s="186">
        <v>4.45</v>
      </c>
      <c r="I1174" s="187"/>
      <c r="L1174" s="183"/>
      <c r="M1174" s="188"/>
      <c r="N1174" s="189"/>
      <c r="O1174" s="189"/>
      <c r="P1174" s="189"/>
      <c r="Q1174" s="189"/>
      <c r="R1174" s="189"/>
      <c r="S1174" s="189"/>
      <c r="T1174" s="190"/>
      <c r="AT1174" s="184" t="s">
        <v>161</v>
      </c>
      <c r="AU1174" s="184" t="s">
        <v>88</v>
      </c>
      <c r="AV1174" s="14" t="s">
        <v>88</v>
      </c>
      <c r="AW1174" s="14" t="s">
        <v>34</v>
      </c>
      <c r="AX1174" s="14" t="s">
        <v>78</v>
      </c>
      <c r="AY1174" s="184" t="s">
        <v>153</v>
      </c>
    </row>
    <row r="1175" spans="2:51" s="14" customFormat="1" ht="10.199999999999999">
      <c r="B1175" s="183"/>
      <c r="D1175" s="176" t="s">
        <v>161</v>
      </c>
      <c r="E1175" s="184" t="s">
        <v>1</v>
      </c>
      <c r="F1175" s="185" t="s">
        <v>1586</v>
      </c>
      <c r="H1175" s="186">
        <v>4.45</v>
      </c>
      <c r="I1175" s="187"/>
      <c r="L1175" s="183"/>
      <c r="M1175" s="188"/>
      <c r="N1175" s="189"/>
      <c r="O1175" s="189"/>
      <c r="P1175" s="189"/>
      <c r="Q1175" s="189"/>
      <c r="R1175" s="189"/>
      <c r="S1175" s="189"/>
      <c r="T1175" s="190"/>
      <c r="AT1175" s="184" t="s">
        <v>161</v>
      </c>
      <c r="AU1175" s="184" t="s">
        <v>88</v>
      </c>
      <c r="AV1175" s="14" t="s">
        <v>88</v>
      </c>
      <c r="AW1175" s="14" t="s">
        <v>34</v>
      </c>
      <c r="AX1175" s="14" t="s">
        <v>78</v>
      </c>
      <c r="AY1175" s="184" t="s">
        <v>153</v>
      </c>
    </row>
    <row r="1176" spans="2:51" s="14" customFormat="1" ht="10.199999999999999">
      <c r="B1176" s="183"/>
      <c r="D1176" s="176" t="s">
        <v>161</v>
      </c>
      <c r="E1176" s="184" t="s">
        <v>1</v>
      </c>
      <c r="F1176" s="185" t="s">
        <v>1587</v>
      </c>
      <c r="H1176" s="186">
        <v>5.18</v>
      </c>
      <c r="I1176" s="187"/>
      <c r="L1176" s="183"/>
      <c r="M1176" s="188"/>
      <c r="N1176" s="189"/>
      <c r="O1176" s="189"/>
      <c r="P1176" s="189"/>
      <c r="Q1176" s="189"/>
      <c r="R1176" s="189"/>
      <c r="S1176" s="189"/>
      <c r="T1176" s="190"/>
      <c r="AT1176" s="184" t="s">
        <v>161</v>
      </c>
      <c r="AU1176" s="184" t="s">
        <v>88</v>
      </c>
      <c r="AV1176" s="14" t="s">
        <v>88</v>
      </c>
      <c r="AW1176" s="14" t="s">
        <v>34</v>
      </c>
      <c r="AX1176" s="14" t="s">
        <v>78</v>
      </c>
      <c r="AY1176" s="184" t="s">
        <v>153</v>
      </c>
    </row>
    <row r="1177" spans="2:51" s="14" customFormat="1" ht="10.199999999999999">
      <c r="B1177" s="183"/>
      <c r="D1177" s="176" t="s">
        <v>161</v>
      </c>
      <c r="E1177" s="184" t="s">
        <v>1</v>
      </c>
      <c r="F1177" s="185" t="s">
        <v>1588</v>
      </c>
      <c r="H1177" s="186">
        <v>5.24</v>
      </c>
      <c r="I1177" s="187"/>
      <c r="L1177" s="183"/>
      <c r="M1177" s="188"/>
      <c r="N1177" s="189"/>
      <c r="O1177" s="189"/>
      <c r="P1177" s="189"/>
      <c r="Q1177" s="189"/>
      <c r="R1177" s="189"/>
      <c r="S1177" s="189"/>
      <c r="T1177" s="190"/>
      <c r="AT1177" s="184" t="s">
        <v>161</v>
      </c>
      <c r="AU1177" s="184" t="s">
        <v>88</v>
      </c>
      <c r="AV1177" s="14" t="s">
        <v>88</v>
      </c>
      <c r="AW1177" s="14" t="s">
        <v>34</v>
      </c>
      <c r="AX1177" s="14" t="s">
        <v>78</v>
      </c>
      <c r="AY1177" s="184" t="s">
        <v>153</v>
      </c>
    </row>
    <row r="1178" spans="2:51" s="14" customFormat="1" ht="10.199999999999999">
      <c r="B1178" s="183"/>
      <c r="D1178" s="176" t="s">
        <v>161</v>
      </c>
      <c r="E1178" s="184" t="s">
        <v>1</v>
      </c>
      <c r="F1178" s="185" t="s">
        <v>1251</v>
      </c>
      <c r="H1178" s="186">
        <v>22.3</v>
      </c>
      <c r="I1178" s="187"/>
      <c r="L1178" s="183"/>
      <c r="M1178" s="188"/>
      <c r="N1178" s="189"/>
      <c r="O1178" s="189"/>
      <c r="P1178" s="189"/>
      <c r="Q1178" s="189"/>
      <c r="R1178" s="189"/>
      <c r="S1178" s="189"/>
      <c r="T1178" s="190"/>
      <c r="AT1178" s="184" t="s">
        <v>161</v>
      </c>
      <c r="AU1178" s="184" t="s">
        <v>88</v>
      </c>
      <c r="AV1178" s="14" t="s">
        <v>88</v>
      </c>
      <c r="AW1178" s="14" t="s">
        <v>34</v>
      </c>
      <c r="AX1178" s="14" t="s">
        <v>78</v>
      </c>
      <c r="AY1178" s="184" t="s">
        <v>153</v>
      </c>
    </row>
    <row r="1179" spans="2:51" s="14" customFormat="1" ht="10.199999999999999">
      <c r="B1179" s="183"/>
      <c r="D1179" s="176" t="s">
        <v>161</v>
      </c>
      <c r="E1179" s="184" t="s">
        <v>1</v>
      </c>
      <c r="F1179" s="185" t="s">
        <v>1589</v>
      </c>
      <c r="H1179" s="186">
        <v>4.99</v>
      </c>
      <c r="I1179" s="187"/>
      <c r="L1179" s="183"/>
      <c r="M1179" s="188"/>
      <c r="N1179" s="189"/>
      <c r="O1179" s="189"/>
      <c r="P1179" s="189"/>
      <c r="Q1179" s="189"/>
      <c r="R1179" s="189"/>
      <c r="S1179" s="189"/>
      <c r="T1179" s="190"/>
      <c r="AT1179" s="184" t="s">
        <v>161</v>
      </c>
      <c r="AU1179" s="184" t="s">
        <v>88</v>
      </c>
      <c r="AV1179" s="14" t="s">
        <v>88</v>
      </c>
      <c r="AW1179" s="14" t="s">
        <v>34</v>
      </c>
      <c r="AX1179" s="14" t="s">
        <v>78</v>
      </c>
      <c r="AY1179" s="184" t="s">
        <v>153</v>
      </c>
    </row>
    <row r="1180" spans="2:51" s="14" customFormat="1" ht="10.199999999999999">
      <c r="B1180" s="183"/>
      <c r="D1180" s="176" t="s">
        <v>161</v>
      </c>
      <c r="E1180" s="184" t="s">
        <v>1</v>
      </c>
      <c r="F1180" s="185" t="s">
        <v>1590</v>
      </c>
      <c r="H1180" s="186">
        <v>19.07</v>
      </c>
      <c r="I1180" s="187"/>
      <c r="L1180" s="183"/>
      <c r="M1180" s="188"/>
      <c r="N1180" s="189"/>
      <c r="O1180" s="189"/>
      <c r="P1180" s="189"/>
      <c r="Q1180" s="189"/>
      <c r="R1180" s="189"/>
      <c r="S1180" s="189"/>
      <c r="T1180" s="190"/>
      <c r="AT1180" s="184" t="s">
        <v>161</v>
      </c>
      <c r="AU1180" s="184" t="s">
        <v>88</v>
      </c>
      <c r="AV1180" s="14" t="s">
        <v>88</v>
      </c>
      <c r="AW1180" s="14" t="s">
        <v>34</v>
      </c>
      <c r="AX1180" s="14" t="s">
        <v>78</v>
      </c>
      <c r="AY1180" s="184" t="s">
        <v>153</v>
      </c>
    </row>
    <row r="1181" spans="2:51" s="14" customFormat="1" ht="10.199999999999999">
      <c r="B1181" s="183"/>
      <c r="D1181" s="176" t="s">
        <v>161</v>
      </c>
      <c r="E1181" s="184" t="s">
        <v>1</v>
      </c>
      <c r="F1181" s="185" t="s">
        <v>1591</v>
      </c>
      <c r="H1181" s="186">
        <v>14.04</v>
      </c>
      <c r="I1181" s="187"/>
      <c r="L1181" s="183"/>
      <c r="M1181" s="188"/>
      <c r="N1181" s="189"/>
      <c r="O1181" s="189"/>
      <c r="P1181" s="189"/>
      <c r="Q1181" s="189"/>
      <c r="R1181" s="189"/>
      <c r="S1181" s="189"/>
      <c r="T1181" s="190"/>
      <c r="AT1181" s="184" t="s">
        <v>161</v>
      </c>
      <c r="AU1181" s="184" t="s">
        <v>88</v>
      </c>
      <c r="AV1181" s="14" t="s">
        <v>88</v>
      </c>
      <c r="AW1181" s="14" t="s">
        <v>34</v>
      </c>
      <c r="AX1181" s="14" t="s">
        <v>78</v>
      </c>
      <c r="AY1181" s="184" t="s">
        <v>153</v>
      </c>
    </row>
    <row r="1182" spans="2:51" s="14" customFormat="1" ht="10.199999999999999">
      <c r="B1182" s="183"/>
      <c r="D1182" s="176" t="s">
        <v>161</v>
      </c>
      <c r="E1182" s="184" t="s">
        <v>1</v>
      </c>
      <c r="F1182" s="185" t="s">
        <v>1518</v>
      </c>
      <c r="H1182" s="186">
        <v>17.75</v>
      </c>
      <c r="I1182" s="187"/>
      <c r="L1182" s="183"/>
      <c r="M1182" s="188"/>
      <c r="N1182" s="189"/>
      <c r="O1182" s="189"/>
      <c r="P1182" s="189"/>
      <c r="Q1182" s="189"/>
      <c r="R1182" s="189"/>
      <c r="S1182" s="189"/>
      <c r="T1182" s="190"/>
      <c r="AT1182" s="184" t="s">
        <v>161</v>
      </c>
      <c r="AU1182" s="184" t="s">
        <v>88</v>
      </c>
      <c r="AV1182" s="14" t="s">
        <v>88</v>
      </c>
      <c r="AW1182" s="14" t="s">
        <v>34</v>
      </c>
      <c r="AX1182" s="14" t="s">
        <v>78</v>
      </c>
      <c r="AY1182" s="184" t="s">
        <v>153</v>
      </c>
    </row>
    <row r="1183" spans="2:51" s="14" customFormat="1" ht="10.199999999999999">
      <c r="B1183" s="183"/>
      <c r="D1183" s="176" t="s">
        <v>161</v>
      </c>
      <c r="E1183" s="184" t="s">
        <v>1</v>
      </c>
      <c r="F1183" s="185" t="s">
        <v>1592</v>
      </c>
      <c r="H1183" s="186">
        <v>17.93</v>
      </c>
      <c r="I1183" s="187"/>
      <c r="L1183" s="183"/>
      <c r="M1183" s="188"/>
      <c r="N1183" s="189"/>
      <c r="O1183" s="189"/>
      <c r="P1183" s="189"/>
      <c r="Q1183" s="189"/>
      <c r="R1183" s="189"/>
      <c r="S1183" s="189"/>
      <c r="T1183" s="190"/>
      <c r="AT1183" s="184" t="s">
        <v>161</v>
      </c>
      <c r="AU1183" s="184" t="s">
        <v>88</v>
      </c>
      <c r="AV1183" s="14" t="s">
        <v>88</v>
      </c>
      <c r="AW1183" s="14" t="s">
        <v>34</v>
      </c>
      <c r="AX1183" s="14" t="s">
        <v>78</v>
      </c>
      <c r="AY1183" s="184" t="s">
        <v>153</v>
      </c>
    </row>
    <row r="1184" spans="2:51" s="14" customFormat="1" ht="10.199999999999999">
      <c r="B1184" s="183"/>
      <c r="D1184" s="176" t="s">
        <v>161</v>
      </c>
      <c r="E1184" s="184" t="s">
        <v>1</v>
      </c>
      <c r="F1184" s="185" t="s">
        <v>1593</v>
      </c>
      <c r="H1184" s="186">
        <v>13.75</v>
      </c>
      <c r="I1184" s="187"/>
      <c r="L1184" s="183"/>
      <c r="M1184" s="188"/>
      <c r="N1184" s="189"/>
      <c r="O1184" s="189"/>
      <c r="P1184" s="189"/>
      <c r="Q1184" s="189"/>
      <c r="R1184" s="189"/>
      <c r="S1184" s="189"/>
      <c r="T1184" s="190"/>
      <c r="AT1184" s="184" t="s">
        <v>161</v>
      </c>
      <c r="AU1184" s="184" t="s">
        <v>88</v>
      </c>
      <c r="AV1184" s="14" t="s">
        <v>88</v>
      </c>
      <c r="AW1184" s="14" t="s">
        <v>34</v>
      </c>
      <c r="AX1184" s="14" t="s">
        <v>78</v>
      </c>
      <c r="AY1184" s="184" t="s">
        <v>153</v>
      </c>
    </row>
    <row r="1185" spans="1:65" s="14" customFormat="1" ht="10.199999999999999">
      <c r="B1185" s="183"/>
      <c r="D1185" s="176" t="s">
        <v>161</v>
      </c>
      <c r="E1185" s="184" t="s">
        <v>1</v>
      </c>
      <c r="F1185" s="185" t="s">
        <v>1594</v>
      </c>
      <c r="H1185" s="186">
        <v>3.9</v>
      </c>
      <c r="I1185" s="187"/>
      <c r="L1185" s="183"/>
      <c r="M1185" s="188"/>
      <c r="N1185" s="189"/>
      <c r="O1185" s="189"/>
      <c r="P1185" s="189"/>
      <c r="Q1185" s="189"/>
      <c r="R1185" s="189"/>
      <c r="S1185" s="189"/>
      <c r="T1185" s="190"/>
      <c r="AT1185" s="184" t="s">
        <v>161</v>
      </c>
      <c r="AU1185" s="184" t="s">
        <v>88</v>
      </c>
      <c r="AV1185" s="14" t="s">
        <v>88</v>
      </c>
      <c r="AW1185" s="14" t="s">
        <v>34</v>
      </c>
      <c r="AX1185" s="14" t="s">
        <v>78</v>
      </c>
      <c r="AY1185" s="184" t="s">
        <v>153</v>
      </c>
    </row>
    <row r="1186" spans="1:65" s="14" customFormat="1" ht="10.199999999999999">
      <c r="B1186" s="183"/>
      <c r="D1186" s="176" t="s">
        <v>161</v>
      </c>
      <c r="E1186" s="184" t="s">
        <v>1</v>
      </c>
      <c r="F1186" s="185" t="s">
        <v>1263</v>
      </c>
      <c r="H1186" s="186">
        <v>3.6</v>
      </c>
      <c r="I1186" s="187"/>
      <c r="L1186" s="183"/>
      <c r="M1186" s="188"/>
      <c r="N1186" s="189"/>
      <c r="O1186" s="189"/>
      <c r="P1186" s="189"/>
      <c r="Q1186" s="189"/>
      <c r="R1186" s="189"/>
      <c r="S1186" s="189"/>
      <c r="T1186" s="190"/>
      <c r="AT1186" s="184" t="s">
        <v>161</v>
      </c>
      <c r="AU1186" s="184" t="s">
        <v>88</v>
      </c>
      <c r="AV1186" s="14" t="s">
        <v>88</v>
      </c>
      <c r="AW1186" s="14" t="s">
        <v>34</v>
      </c>
      <c r="AX1186" s="14" t="s">
        <v>78</v>
      </c>
      <c r="AY1186" s="184" t="s">
        <v>153</v>
      </c>
    </row>
    <row r="1187" spans="1:65" s="14" customFormat="1" ht="10.199999999999999">
      <c r="B1187" s="183"/>
      <c r="D1187" s="176" t="s">
        <v>161</v>
      </c>
      <c r="E1187" s="184" t="s">
        <v>1</v>
      </c>
      <c r="F1187" s="185" t="s">
        <v>1595</v>
      </c>
      <c r="H1187" s="186">
        <v>3.53</v>
      </c>
      <c r="I1187" s="187"/>
      <c r="L1187" s="183"/>
      <c r="M1187" s="188"/>
      <c r="N1187" s="189"/>
      <c r="O1187" s="189"/>
      <c r="P1187" s="189"/>
      <c r="Q1187" s="189"/>
      <c r="R1187" s="189"/>
      <c r="S1187" s="189"/>
      <c r="T1187" s="190"/>
      <c r="AT1187" s="184" t="s">
        <v>161</v>
      </c>
      <c r="AU1187" s="184" t="s">
        <v>88</v>
      </c>
      <c r="AV1187" s="14" t="s">
        <v>88</v>
      </c>
      <c r="AW1187" s="14" t="s">
        <v>34</v>
      </c>
      <c r="AX1187" s="14" t="s">
        <v>78</v>
      </c>
      <c r="AY1187" s="184" t="s">
        <v>153</v>
      </c>
    </row>
    <row r="1188" spans="1:65" s="14" customFormat="1" ht="10.199999999999999">
      <c r="B1188" s="183"/>
      <c r="D1188" s="176" t="s">
        <v>161</v>
      </c>
      <c r="E1188" s="184" t="s">
        <v>1</v>
      </c>
      <c r="F1188" s="185" t="s">
        <v>1596</v>
      </c>
      <c r="H1188" s="186">
        <v>7.57</v>
      </c>
      <c r="I1188" s="187"/>
      <c r="L1188" s="183"/>
      <c r="M1188" s="188"/>
      <c r="N1188" s="189"/>
      <c r="O1188" s="189"/>
      <c r="P1188" s="189"/>
      <c r="Q1188" s="189"/>
      <c r="R1188" s="189"/>
      <c r="S1188" s="189"/>
      <c r="T1188" s="190"/>
      <c r="AT1188" s="184" t="s">
        <v>161</v>
      </c>
      <c r="AU1188" s="184" t="s">
        <v>88</v>
      </c>
      <c r="AV1188" s="14" t="s">
        <v>88</v>
      </c>
      <c r="AW1188" s="14" t="s">
        <v>34</v>
      </c>
      <c r="AX1188" s="14" t="s">
        <v>78</v>
      </c>
      <c r="AY1188" s="184" t="s">
        <v>153</v>
      </c>
    </row>
    <row r="1189" spans="1:65" s="15" customFormat="1" ht="10.199999999999999">
      <c r="B1189" s="191"/>
      <c r="D1189" s="176" t="s">
        <v>161</v>
      </c>
      <c r="E1189" s="192" t="s">
        <v>1</v>
      </c>
      <c r="F1189" s="193" t="s">
        <v>165</v>
      </c>
      <c r="H1189" s="194">
        <v>274.05</v>
      </c>
      <c r="I1189" s="195"/>
      <c r="L1189" s="191"/>
      <c r="M1189" s="196"/>
      <c r="N1189" s="197"/>
      <c r="O1189" s="197"/>
      <c r="P1189" s="197"/>
      <c r="Q1189" s="197"/>
      <c r="R1189" s="197"/>
      <c r="S1189" s="197"/>
      <c r="T1189" s="198"/>
      <c r="AT1189" s="192" t="s">
        <v>161</v>
      </c>
      <c r="AU1189" s="192" t="s">
        <v>88</v>
      </c>
      <c r="AV1189" s="15" t="s">
        <v>159</v>
      </c>
      <c r="AW1189" s="15" t="s">
        <v>34</v>
      </c>
      <c r="AX1189" s="15" t="s">
        <v>86</v>
      </c>
      <c r="AY1189" s="192" t="s">
        <v>153</v>
      </c>
    </row>
    <row r="1190" spans="1:65" s="2" customFormat="1" ht="24" customHeight="1">
      <c r="A1190" s="33"/>
      <c r="B1190" s="161"/>
      <c r="C1190" s="162" t="s">
        <v>1599</v>
      </c>
      <c r="D1190" s="162" t="s">
        <v>155</v>
      </c>
      <c r="E1190" s="163" t="s">
        <v>778</v>
      </c>
      <c r="F1190" s="164" t="s">
        <v>779</v>
      </c>
      <c r="G1190" s="165" t="s">
        <v>235</v>
      </c>
      <c r="H1190" s="166">
        <v>274.05</v>
      </c>
      <c r="I1190" s="167"/>
      <c r="J1190" s="168">
        <f>ROUND(I1190*H1190,2)</f>
        <v>0</v>
      </c>
      <c r="K1190" s="164" t="s">
        <v>254</v>
      </c>
      <c r="L1190" s="34"/>
      <c r="M1190" s="169" t="s">
        <v>1</v>
      </c>
      <c r="N1190" s="170" t="s">
        <v>43</v>
      </c>
      <c r="O1190" s="59"/>
      <c r="P1190" s="171">
        <f>O1190*H1190</f>
        <v>0</v>
      </c>
      <c r="Q1190" s="171">
        <v>1E-4</v>
      </c>
      <c r="R1190" s="171">
        <f>Q1190*H1190</f>
        <v>2.7405000000000002E-2</v>
      </c>
      <c r="S1190" s="171">
        <v>0</v>
      </c>
      <c r="T1190" s="172">
        <f>S1190*H1190</f>
        <v>0</v>
      </c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R1190" s="173" t="s">
        <v>239</v>
      </c>
      <c r="AT1190" s="173" t="s">
        <v>155</v>
      </c>
      <c r="AU1190" s="173" t="s">
        <v>88</v>
      </c>
      <c r="AY1190" s="18" t="s">
        <v>153</v>
      </c>
      <c r="BE1190" s="174">
        <f>IF(N1190="základní",J1190,0)</f>
        <v>0</v>
      </c>
      <c r="BF1190" s="174">
        <f>IF(N1190="snížená",J1190,0)</f>
        <v>0</v>
      </c>
      <c r="BG1190" s="174">
        <f>IF(N1190="zákl. přenesená",J1190,0)</f>
        <v>0</v>
      </c>
      <c r="BH1190" s="174">
        <f>IF(N1190="sníž. přenesená",J1190,0)</f>
        <v>0</v>
      </c>
      <c r="BI1190" s="174">
        <f>IF(N1190="nulová",J1190,0)</f>
        <v>0</v>
      </c>
      <c r="BJ1190" s="18" t="s">
        <v>86</v>
      </c>
      <c r="BK1190" s="174">
        <f>ROUND(I1190*H1190,2)</f>
        <v>0</v>
      </c>
      <c r="BL1190" s="18" t="s">
        <v>239</v>
      </c>
      <c r="BM1190" s="173" t="s">
        <v>1600</v>
      </c>
    </row>
    <row r="1191" spans="1:65" s="13" customFormat="1" ht="10.199999999999999">
      <c r="B1191" s="175"/>
      <c r="D1191" s="176" t="s">
        <v>161</v>
      </c>
      <c r="E1191" s="177" t="s">
        <v>1</v>
      </c>
      <c r="F1191" s="178" t="s">
        <v>1579</v>
      </c>
      <c r="H1191" s="177" t="s">
        <v>1</v>
      </c>
      <c r="I1191" s="179"/>
      <c r="L1191" s="175"/>
      <c r="M1191" s="180"/>
      <c r="N1191" s="181"/>
      <c r="O1191" s="181"/>
      <c r="P1191" s="181"/>
      <c r="Q1191" s="181"/>
      <c r="R1191" s="181"/>
      <c r="S1191" s="181"/>
      <c r="T1191" s="182"/>
      <c r="AT1191" s="177" t="s">
        <v>161</v>
      </c>
      <c r="AU1191" s="177" t="s">
        <v>88</v>
      </c>
      <c r="AV1191" s="13" t="s">
        <v>86</v>
      </c>
      <c r="AW1191" s="13" t="s">
        <v>34</v>
      </c>
      <c r="AX1191" s="13" t="s">
        <v>78</v>
      </c>
      <c r="AY1191" s="177" t="s">
        <v>153</v>
      </c>
    </row>
    <row r="1192" spans="1:65" s="14" customFormat="1" ht="10.199999999999999">
      <c r="B1192" s="183"/>
      <c r="D1192" s="176" t="s">
        <v>161</v>
      </c>
      <c r="E1192" s="184" t="s">
        <v>1</v>
      </c>
      <c r="F1192" s="185" t="s">
        <v>1580</v>
      </c>
      <c r="H1192" s="186">
        <v>5.76</v>
      </c>
      <c r="I1192" s="187"/>
      <c r="L1192" s="183"/>
      <c r="M1192" s="188"/>
      <c r="N1192" s="189"/>
      <c r="O1192" s="189"/>
      <c r="P1192" s="189"/>
      <c r="Q1192" s="189"/>
      <c r="R1192" s="189"/>
      <c r="S1192" s="189"/>
      <c r="T1192" s="190"/>
      <c r="AT1192" s="184" t="s">
        <v>161</v>
      </c>
      <c r="AU1192" s="184" t="s">
        <v>88</v>
      </c>
      <c r="AV1192" s="14" t="s">
        <v>88</v>
      </c>
      <c r="AW1192" s="14" t="s">
        <v>34</v>
      </c>
      <c r="AX1192" s="14" t="s">
        <v>78</v>
      </c>
      <c r="AY1192" s="184" t="s">
        <v>153</v>
      </c>
    </row>
    <row r="1193" spans="1:65" s="14" customFormat="1" ht="10.199999999999999">
      <c r="B1193" s="183"/>
      <c r="D1193" s="176" t="s">
        <v>161</v>
      </c>
      <c r="E1193" s="184" t="s">
        <v>1</v>
      </c>
      <c r="F1193" s="185" t="s">
        <v>1581</v>
      </c>
      <c r="H1193" s="186">
        <v>8.77</v>
      </c>
      <c r="I1193" s="187"/>
      <c r="L1193" s="183"/>
      <c r="M1193" s="188"/>
      <c r="N1193" s="189"/>
      <c r="O1193" s="189"/>
      <c r="P1193" s="189"/>
      <c r="Q1193" s="189"/>
      <c r="R1193" s="189"/>
      <c r="S1193" s="189"/>
      <c r="T1193" s="190"/>
      <c r="AT1193" s="184" t="s">
        <v>161</v>
      </c>
      <c r="AU1193" s="184" t="s">
        <v>88</v>
      </c>
      <c r="AV1193" s="14" t="s">
        <v>88</v>
      </c>
      <c r="AW1193" s="14" t="s">
        <v>34</v>
      </c>
      <c r="AX1193" s="14" t="s">
        <v>78</v>
      </c>
      <c r="AY1193" s="184" t="s">
        <v>153</v>
      </c>
    </row>
    <row r="1194" spans="1:65" s="14" customFormat="1" ht="10.199999999999999">
      <c r="B1194" s="183"/>
      <c r="D1194" s="176" t="s">
        <v>161</v>
      </c>
      <c r="E1194" s="184" t="s">
        <v>1</v>
      </c>
      <c r="F1194" s="185" t="s">
        <v>1238</v>
      </c>
      <c r="H1194" s="186">
        <v>15.03</v>
      </c>
      <c r="I1194" s="187"/>
      <c r="L1194" s="183"/>
      <c r="M1194" s="188"/>
      <c r="N1194" s="189"/>
      <c r="O1194" s="189"/>
      <c r="P1194" s="189"/>
      <c r="Q1194" s="189"/>
      <c r="R1194" s="189"/>
      <c r="S1194" s="189"/>
      <c r="T1194" s="190"/>
      <c r="AT1194" s="184" t="s">
        <v>161</v>
      </c>
      <c r="AU1194" s="184" t="s">
        <v>88</v>
      </c>
      <c r="AV1194" s="14" t="s">
        <v>88</v>
      </c>
      <c r="AW1194" s="14" t="s">
        <v>34</v>
      </c>
      <c r="AX1194" s="14" t="s">
        <v>78</v>
      </c>
      <c r="AY1194" s="184" t="s">
        <v>153</v>
      </c>
    </row>
    <row r="1195" spans="1:65" s="14" customFormat="1" ht="10.199999999999999">
      <c r="B1195" s="183"/>
      <c r="D1195" s="176" t="s">
        <v>161</v>
      </c>
      <c r="E1195" s="184" t="s">
        <v>1</v>
      </c>
      <c r="F1195" s="185" t="s">
        <v>1582</v>
      </c>
      <c r="H1195" s="186">
        <v>17.54</v>
      </c>
      <c r="I1195" s="187"/>
      <c r="L1195" s="183"/>
      <c r="M1195" s="188"/>
      <c r="N1195" s="189"/>
      <c r="O1195" s="189"/>
      <c r="P1195" s="189"/>
      <c r="Q1195" s="189"/>
      <c r="R1195" s="189"/>
      <c r="S1195" s="189"/>
      <c r="T1195" s="190"/>
      <c r="AT1195" s="184" t="s">
        <v>161</v>
      </c>
      <c r="AU1195" s="184" t="s">
        <v>88</v>
      </c>
      <c r="AV1195" s="14" t="s">
        <v>88</v>
      </c>
      <c r="AW1195" s="14" t="s">
        <v>34</v>
      </c>
      <c r="AX1195" s="14" t="s">
        <v>78</v>
      </c>
      <c r="AY1195" s="184" t="s">
        <v>153</v>
      </c>
    </row>
    <row r="1196" spans="1:65" s="14" customFormat="1" ht="10.199999999999999">
      <c r="B1196" s="183"/>
      <c r="D1196" s="176" t="s">
        <v>161</v>
      </c>
      <c r="E1196" s="184" t="s">
        <v>1</v>
      </c>
      <c r="F1196" s="185" t="s">
        <v>1583</v>
      </c>
      <c r="H1196" s="186">
        <v>3.48</v>
      </c>
      <c r="I1196" s="187"/>
      <c r="L1196" s="183"/>
      <c r="M1196" s="188"/>
      <c r="N1196" s="189"/>
      <c r="O1196" s="189"/>
      <c r="P1196" s="189"/>
      <c r="Q1196" s="189"/>
      <c r="R1196" s="189"/>
      <c r="S1196" s="189"/>
      <c r="T1196" s="190"/>
      <c r="AT1196" s="184" t="s">
        <v>161</v>
      </c>
      <c r="AU1196" s="184" t="s">
        <v>88</v>
      </c>
      <c r="AV1196" s="14" t="s">
        <v>88</v>
      </c>
      <c r="AW1196" s="14" t="s">
        <v>34</v>
      </c>
      <c r="AX1196" s="14" t="s">
        <v>78</v>
      </c>
      <c r="AY1196" s="184" t="s">
        <v>153</v>
      </c>
    </row>
    <row r="1197" spans="1:65" s="14" customFormat="1" ht="10.199999999999999">
      <c r="B1197" s="183"/>
      <c r="D1197" s="176" t="s">
        <v>161</v>
      </c>
      <c r="E1197" s="184" t="s">
        <v>1</v>
      </c>
      <c r="F1197" s="185" t="s">
        <v>1584</v>
      </c>
      <c r="H1197" s="186">
        <v>66.040000000000006</v>
      </c>
      <c r="I1197" s="187"/>
      <c r="L1197" s="183"/>
      <c r="M1197" s="188"/>
      <c r="N1197" s="189"/>
      <c r="O1197" s="189"/>
      <c r="P1197" s="189"/>
      <c r="Q1197" s="189"/>
      <c r="R1197" s="189"/>
      <c r="S1197" s="189"/>
      <c r="T1197" s="190"/>
      <c r="AT1197" s="184" t="s">
        <v>161</v>
      </c>
      <c r="AU1197" s="184" t="s">
        <v>88</v>
      </c>
      <c r="AV1197" s="14" t="s">
        <v>88</v>
      </c>
      <c r="AW1197" s="14" t="s">
        <v>34</v>
      </c>
      <c r="AX1197" s="14" t="s">
        <v>78</v>
      </c>
      <c r="AY1197" s="184" t="s">
        <v>153</v>
      </c>
    </row>
    <row r="1198" spans="1:65" s="14" customFormat="1" ht="10.199999999999999">
      <c r="B1198" s="183"/>
      <c r="D1198" s="176" t="s">
        <v>161</v>
      </c>
      <c r="E1198" s="184" t="s">
        <v>1</v>
      </c>
      <c r="F1198" s="185" t="s">
        <v>1585</v>
      </c>
      <c r="H1198" s="186">
        <v>9.68</v>
      </c>
      <c r="I1198" s="187"/>
      <c r="L1198" s="183"/>
      <c r="M1198" s="188"/>
      <c r="N1198" s="189"/>
      <c r="O1198" s="189"/>
      <c r="P1198" s="189"/>
      <c r="Q1198" s="189"/>
      <c r="R1198" s="189"/>
      <c r="S1198" s="189"/>
      <c r="T1198" s="190"/>
      <c r="AT1198" s="184" t="s">
        <v>161</v>
      </c>
      <c r="AU1198" s="184" t="s">
        <v>88</v>
      </c>
      <c r="AV1198" s="14" t="s">
        <v>88</v>
      </c>
      <c r="AW1198" s="14" t="s">
        <v>34</v>
      </c>
      <c r="AX1198" s="14" t="s">
        <v>78</v>
      </c>
      <c r="AY1198" s="184" t="s">
        <v>153</v>
      </c>
    </row>
    <row r="1199" spans="1:65" s="14" customFormat="1" ht="10.199999999999999">
      <c r="B1199" s="183"/>
      <c r="D1199" s="176" t="s">
        <v>161</v>
      </c>
      <c r="E1199" s="184" t="s">
        <v>1</v>
      </c>
      <c r="F1199" s="185" t="s">
        <v>1586</v>
      </c>
      <c r="H1199" s="186">
        <v>4.45</v>
      </c>
      <c r="I1199" s="187"/>
      <c r="L1199" s="183"/>
      <c r="M1199" s="188"/>
      <c r="N1199" s="189"/>
      <c r="O1199" s="189"/>
      <c r="P1199" s="189"/>
      <c r="Q1199" s="189"/>
      <c r="R1199" s="189"/>
      <c r="S1199" s="189"/>
      <c r="T1199" s="190"/>
      <c r="AT1199" s="184" t="s">
        <v>161</v>
      </c>
      <c r="AU1199" s="184" t="s">
        <v>88</v>
      </c>
      <c r="AV1199" s="14" t="s">
        <v>88</v>
      </c>
      <c r="AW1199" s="14" t="s">
        <v>34</v>
      </c>
      <c r="AX1199" s="14" t="s">
        <v>78</v>
      </c>
      <c r="AY1199" s="184" t="s">
        <v>153</v>
      </c>
    </row>
    <row r="1200" spans="1:65" s="14" customFormat="1" ht="10.199999999999999">
      <c r="B1200" s="183"/>
      <c r="D1200" s="176" t="s">
        <v>161</v>
      </c>
      <c r="E1200" s="184" t="s">
        <v>1</v>
      </c>
      <c r="F1200" s="185" t="s">
        <v>1586</v>
      </c>
      <c r="H1200" s="186">
        <v>4.45</v>
      </c>
      <c r="I1200" s="187"/>
      <c r="L1200" s="183"/>
      <c r="M1200" s="188"/>
      <c r="N1200" s="189"/>
      <c r="O1200" s="189"/>
      <c r="P1200" s="189"/>
      <c r="Q1200" s="189"/>
      <c r="R1200" s="189"/>
      <c r="S1200" s="189"/>
      <c r="T1200" s="190"/>
      <c r="AT1200" s="184" t="s">
        <v>161</v>
      </c>
      <c r="AU1200" s="184" t="s">
        <v>88</v>
      </c>
      <c r="AV1200" s="14" t="s">
        <v>88</v>
      </c>
      <c r="AW1200" s="14" t="s">
        <v>34</v>
      </c>
      <c r="AX1200" s="14" t="s">
        <v>78</v>
      </c>
      <c r="AY1200" s="184" t="s">
        <v>153</v>
      </c>
    </row>
    <row r="1201" spans="1:65" s="14" customFormat="1" ht="10.199999999999999">
      <c r="B1201" s="183"/>
      <c r="D1201" s="176" t="s">
        <v>161</v>
      </c>
      <c r="E1201" s="184" t="s">
        <v>1</v>
      </c>
      <c r="F1201" s="185" t="s">
        <v>1587</v>
      </c>
      <c r="H1201" s="186">
        <v>5.18</v>
      </c>
      <c r="I1201" s="187"/>
      <c r="L1201" s="183"/>
      <c r="M1201" s="188"/>
      <c r="N1201" s="189"/>
      <c r="O1201" s="189"/>
      <c r="P1201" s="189"/>
      <c r="Q1201" s="189"/>
      <c r="R1201" s="189"/>
      <c r="S1201" s="189"/>
      <c r="T1201" s="190"/>
      <c r="AT1201" s="184" t="s">
        <v>161</v>
      </c>
      <c r="AU1201" s="184" t="s">
        <v>88</v>
      </c>
      <c r="AV1201" s="14" t="s">
        <v>88</v>
      </c>
      <c r="AW1201" s="14" t="s">
        <v>34</v>
      </c>
      <c r="AX1201" s="14" t="s">
        <v>78</v>
      </c>
      <c r="AY1201" s="184" t="s">
        <v>153</v>
      </c>
    </row>
    <row r="1202" spans="1:65" s="14" customFormat="1" ht="10.199999999999999">
      <c r="B1202" s="183"/>
      <c r="D1202" s="176" t="s">
        <v>161</v>
      </c>
      <c r="E1202" s="184" t="s">
        <v>1</v>
      </c>
      <c r="F1202" s="185" t="s">
        <v>1588</v>
      </c>
      <c r="H1202" s="186">
        <v>5.24</v>
      </c>
      <c r="I1202" s="187"/>
      <c r="L1202" s="183"/>
      <c r="M1202" s="188"/>
      <c r="N1202" s="189"/>
      <c r="O1202" s="189"/>
      <c r="P1202" s="189"/>
      <c r="Q1202" s="189"/>
      <c r="R1202" s="189"/>
      <c r="S1202" s="189"/>
      <c r="T1202" s="190"/>
      <c r="AT1202" s="184" t="s">
        <v>161</v>
      </c>
      <c r="AU1202" s="184" t="s">
        <v>88</v>
      </c>
      <c r="AV1202" s="14" t="s">
        <v>88</v>
      </c>
      <c r="AW1202" s="14" t="s">
        <v>34</v>
      </c>
      <c r="AX1202" s="14" t="s">
        <v>78</v>
      </c>
      <c r="AY1202" s="184" t="s">
        <v>153</v>
      </c>
    </row>
    <row r="1203" spans="1:65" s="14" customFormat="1" ht="10.199999999999999">
      <c r="B1203" s="183"/>
      <c r="D1203" s="176" t="s">
        <v>161</v>
      </c>
      <c r="E1203" s="184" t="s">
        <v>1</v>
      </c>
      <c r="F1203" s="185" t="s">
        <v>1251</v>
      </c>
      <c r="H1203" s="186">
        <v>22.3</v>
      </c>
      <c r="I1203" s="187"/>
      <c r="L1203" s="183"/>
      <c r="M1203" s="188"/>
      <c r="N1203" s="189"/>
      <c r="O1203" s="189"/>
      <c r="P1203" s="189"/>
      <c r="Q1203" s="189"/>
      <c r="R1203" s="189"/>
      <c r="S1203" s="189"/>
      <c r="T1203" s="190"/>
      <c r="AT1203" s="184" t="s">
        <v>161</v>
      </c>
      <c r="AU1203" s="184" t="s">
        <v>88</v>
      </c>
      <c r="AV1203" s="14" t="s">
        <v>88</v>
      </c>
      <c r="AW1203" s="14" t="s">
        <v>34</v>
      </c>
      <c r="AX1203" s="14" t="s">
        <v>78</v>
      </c>
      <c r="AY1203" s="184" t="s">
        <v>153</v>
      </c>
    </row>
    <row r="1204" spans="1:65" s="14" customFormat="1" ht="10.199999999999999">
      <c r="B1204" s="183"/>
      <c r="D1204" s="176" t="s">
        <v>161</v>
      </c>
      <c r="E1204" s="184" t="s">
        <v>1</v>
      </c>
      <c r="F1204" s="185" t="s">
        <v>1589</v>
      </c>
      <c r="H1204" s="186">
        <v>4.99</v>
      </c>
      <c r="I1204" s="187"/>
      <c r="L1204" s="183"/>
      <c r="M1204" s="188"/>
      <c r="N1204" s="189"/>
      <c r="O1204" s="189"/>
      <c r="P1204" s="189"/>
      <c r="Q1204" s="189"/>
      <c r="R1204" s="189"/>
      <c r="S1204" s="189"/>
      <c r="T1204" s="190"/>
      <c r="AT1204" s="184" t="s">
        <v>161</v>
      </c>
      <c r="AU1204" s="184" t="s">
        <v>88</v>
      </c>
      <c r="AV1204" s="14" t="s">
        <v>88</v>
      </c>
      <c r="AW1204" s="14" t="s">
        <v>34</v>
      </c>
      <c r="AX1204" s="14" t="s">
        <v>78</v>
      </c>
      <c r="AY1204" s="184" t="s">
        <v>153</v>
      </c>
    </row>
    <row r="1205" spans="1:65" s="14" customFormat="1" ht="10.199999999999999">
      <c r="B1205" s="183"/>
      <c r="D1205" s="176" t="s">
        <v>161</v>
      </c>
      <c r="E1205" s="184" t="s">
        <v>1</v>
      </c>
      <c r="F1205" s="185" t="s">
        <v>1590</v>
      </c>
      <c r="H1205" s="186">
        <v>19.07</v>
      </c>
      <c r="I1205" s="187"/>
      <c r="L1205" s="183"/>
      <c r="M1205" s="188"/>
      <c r="N1205" s="189"/>
      <c r="O1205" s="189"/>
      <c r="P1205" s="189"/>
      <c r="Q1205" s="189"/>
      <c r="R1205" s="189"/>
      <c r="S1205" s="189"/>
      <c r="T1205" s="190"/>
      <c r="AT1205" s="184" t="s">
        <v>161</v>
      </c>
      <c r="AU1205" s="184" t="s">
        <v>88</v>
      </c>
      <c r="AV1205" s="14" t="s">
        <v>88</v>
      </c>
      <c r="AW1205" s="14" t="s">
        <v>34</v>
      </c>
      <c r="AX1205" s="14" t="s">
        <v>78</v>
      </c>
      <c r="AY1205" s="184" t="s">
        <v>153</v>
      </c>
    </row>
    <row r="1206" spans="1:65" s="14" customFormat="1" ht="10.199999999999999">
      <c r="B1206" s="183"/>
      <c r="D1206" s="176" t="s">
        <v>161</v>
      </c>
      <c r="E1206" s="184" t="s">
        <v>1</v>
      </c>
      <c r="F1206" s="185" t="s">
        <v>1591</v>
      </c>
      <c r="H1206" s="186">
        <v>14.04</v>
      </c>
      <c r="I1206" s="187"/>
      <c r="L1206" s="183"/>
      <c r="M1206" s="188"/>
      <c r="N1206" s="189"/>
      <c r="O1206" s="189"/>
      <c r="P1206" s="189"/>
      <c r="Q1206" s="189"/>
      <c r="R1206" s="189"/>
      <c r="S1206" s="189"/>
      <c r="T1206" s="190"/>
      <c r="AT1206" s="184" t="s">
        <v>161</v>
      </c>
      <c r="AU1206" s="184" t="s">
        <v>88</v>
      </c>
      <c r="AV1206" s="14" t="s">
        <v>88</v>
      </c>
      <c r="AW1206" s="14" t="s">
        <v>34</v>
      </c>
      <c r="AX1206" s="14" t="s">
        <v>78</v>
      </c>
      <c r="AY1206" s="184" t="s">
        <v>153</v>
      </c>
    </row>
    <row r="1207" spans="1:65" s="14" customFormat="1" ht="10.199999999999999">
      <c r="B1207" s="183"/>
      <c r="D1207" s="176" t="s">
        <v>161</v>
      </c>
      <c r="E1207" s="184" t="s">
        <v>1</v>
      </c>
      <c r="F1207" s="185" t="s">
        <v>1518</v>
      </c>
      <c r="H1207" s="186">
        <v>17.75</v>
      </c>
      <c r="I1207" s="187"/>
      <c r="L1207" s="183"/>
      <c r="M1207" s="188"/>
      <c r="N1207" s="189"/>
      <c r="O1207" s="189"/>
      <c r="P1207" s="189"/>
      <c r="Q1207" s="189"/>
      <c r="R1207" s="189"/>
      <c r="S1207" s="189"/>
      <c r="T1207" s="190"/>
      <c r="AT1207" s="184" t="s">
        <v>161</v>
      </c>
      <c r="AU1207" s="184" t="s">
        <v>88</v>
      </c>
      <c r="AV1207" s="14" t="s">
        <v>88</v>
      </c>
      <c r="AW1207" s="14" t="s">
        <v>34</v>
      </c>
      <c r="AX1207" s="14" t="s">
        <v>78</v>
      </c>
      <c r="AY1207" s="184" t="s">
        <v>153</v>
      </c>
    </row>
    <row r="1208" spans="1:65" s="14" customFormat="1" ht="10.199999999999999">
      <c r="B1208" s="183"/>
      <c r="D1208" s="176" t="s">
        <v>161</v>
      </c>
      <c r="E1208" s="184" t="s">
        <v>1</v>
      </c>
      <c r="F1208" s="185" t="s">
        <v>1592</v>
      </c>
      <c r="H1208" s="186">
        <v>17.93</v>
      </c>
      <c r="I1208" s="187"/>
      <c r="L1208" s="183"/>
      <c r="M1208" s="188"/>
      <c r="N1208" s="189"/>
      <c r="O1208" s="189"/>
      <c r="P1208" s="189"/>
      <c r="Q1208" s="189"/>
      <c r="R1208" s="189"/>
      <c r="S1208" s="189"/>
      <c r="T1208" s="190"/>
      <c r="AT1208" s="184" t="s">
        <v>161</v>
      </c>
      <c r="AU1208" s="184" t="s">
        <v>88</v>
      </c>
      <c r="AV1208" s="14" t="s">
        <v>88</v>
      </c>
      <c r="AW1208" s="14" t="s">
        <v>34</v>
      </c>
      <c r="AX1208" s="14" t="s">
        <v>78</v>
      </c>
      <c r="AY1208" s="184" t="s">
        <v>153</v>
      </c>
    </row>
    <row r="1209" spans="1:65" s="14" customFormat="1" ht="10.199999999999999">
      <c r="B1209" s="183"/>
      <c r="D1209" s="176" t="s">
        <v>161</v>
      </c>
      <c r="E1209" s="184" t="s">
        <v>1</v>
      </c>
      <c r="F1209" s="185" t="s">
        <v>1593</v>
      </c>
      <c r="H1209" s="186">
        <v>13.75</v>
      </c>
      <c r="I1209" s="187"/>
      <c r="L1209" s="183"/>
      <c r="M1209" s="188"/>
      <c r="N1209" s="189"/>
      <c r="O1209" s="189"/>
      <c r="P1209" s="189"/>
      <c r="Q1209" s="189"/>
      <c r="R1209" s="189"/>
      <c r="S1209" s="189"/>
      <c r="T1209" s="190"/>
      <c r="AT1209" s="184" t="s">
        <v>161</v>
      </c>
      <c r="AU1209" s="184" t="s">
        <v>88</v>
      </c>
      <c r="AV1209" s="14" t="s">
        <v>88</v>
      </c>
      <c r="AW1209" s="14" t="s">
        <v>34</v>
      </c>
      <c r="AX1209" s="14" t="s">
        <v>78</v>
      </c>
      <c r="AY1209" s="184" t="s">
        <v>153</v>
      </c>
    </row>
    <row r="1210" spans="1:65" s="14" customFormat="1" ht="10.199999999999999">
      <c r="B1210" s="183"/>
      <c r="D1210" s="176" t="s">
        <v>161</v>
      </c>
      <c r="E1210" s="184" t="s">
        <v>1</v>
      </c>
      <c r="F1210" s="185" t="s">
        <v>1594</v>
      </c>
      <c r="H1210" s="186">
        <v>3.9</v>
      </c>
      <c r="I1210" s="187"/>
      <c r="L1210" s="183"/>
      <c r="M1210" s="188"/>
      <c r="N1210" s="189"/>
      <c r="O1210" s="189"/>
      <c r="P1210" s="189"/>
      <c r="Q1210" s="189"/>
      <c r="R1210" s="189"/>
      <c r="S1210" s="189"/>
      <c r="T1210" s="190"/>
      <c r="AT1210" s="184" t="s">
        <v>161</v>
      </c>
      <c r="AU1210" s="184" t="s">
        <v>88</v>
      </c>
      <c r="AV1210" s="14" t="s">
        <v>88</v>
      </c>
      <c r="AW1210" s="14" t="s">
        <v>34</v>
      </c>
      <c r="AX1210" s="14" t="s">
        <v>78</v>
      </c>
      <c r="AY1210" s="184" t="s">
        <v>153</v>
      </c>
    </row>
    <row r="1211" spans="1:65" s="14" customFormat="1" ht="10.199999999999999">
      <c r="B1211" s="183"/>
      <c r="D1211" s="176" t="s">
        <v>161</v>
      </c>
      <c r="E1211" s="184" t="s">
        <v>1</v>
      </c>
      <c r="F1211" s="185" t="s">
        <v>1263</v>
      </c>
      <c r="H1211" s="186">
        <v>3.6</v>
      </c>
      <c r="I1211" s="187"/>
      <c r="L1211" s="183"/>
      <c r="M1211" s="188"/>
      <c r="N1211" s="189"/>
      <c r="O1211" s="189"/>
      <c r="P1211" s="189"/>
      <c r="Q1211" s="189"/>
      <c r="R1211" s="189"/>
      <c r="S1211" s="189"/>
      <c r="T1211" s="190"/>
      <c r="AT1211" s="184" t="s">
        <v>161</v>
      </c>
      <c r="AU1211" s="184" t="s">
        <v>88</v>
      </c>
      <c r="AV1211" s="14" t="s">
        <v>88</v>
      </c>
      <c r="AW1211" s="14" t="s">
        <v>34</v>
      </c>
      <c r="AX1211" s="14" t="s">
        <v>78</v>
      </c>
      <c r="AY1211" s="184" t="s">
        <v>153</v>
      </c>
    </row>
    <row r="1212" spans="1:65" s="14" customFormat="1" ht="10.199999999999999">
      <c r="B1212" s="183"/>
      <c r="D1212" s="176" t="s">
        <v>161</v>
      </c>
      <c r="E1212" s="184" t="s">
        <v>1</v>
      </c>
      <c r="F1212" s="185" t="s">
        <v>1595</v>
      </c>
      <c r="H1212" s="186">
        <v>3.53</v>
      </c>
      <c r="I1212" s="187"/>
      <c r="L1212" s="183"/>
      <c r="M1212" s="188"/>
      <c r="N1212" s="189"/>
      <c r="O1212" s="189"/>
      <c r="P1212" s="189"/>
      <c r="Q1212" s="189"/>
      <c r="R1212" s="189"/>
      <c r="S1212" s="189"/>
      <c r="T1212" s="190"/>
      <c r="AT1212" s="184" t="s">
        <v>161</v>
      </c>
      <c r="AU1212" s="184" t="s">
        <v>88</v>
      </c>
      <c r="AV1212" s="14" t="s">
        <v>88</v>
      </c>
      <c r="AW1212" s="14" t="s">
        <v>34</v>
      </c>
      <c r="AX1212" s="14" t="s">
        <v>78</v>
      </c>
      <c r="AY1212" s="184" t="s">
        <v>153</v>
      </c>
    </row>
    <row r="1213" spans="1:65" s="14" customFormat="1" ht="10.199999999999999">
      <c r="B1213" s="183"/>
      <c r="D1213" s="176" t="s">
        <v>161</v>
      </c>
      <c r="E1213" s="184" t="s">
        <v>1</v>
      </c>
      <c r="F1213" s="185" t="s">
        <v>1596</v>
      </c>
      <c r="H1213" s="186">
        <v>7.57</v>
      </c>
      <c r="I1213" s="187"/>
      <c r="L1213" s="183"/>
      <c r="M1213" s="188"/>
      <c r="N1213" s="189"/>
      <c r="O1213" s="189"/>
      <c r="P1213" s="189"/>
      <c r="Q1213" s="189"/>
      <c r="R1213" s="189"/>
      <c r="S1213" s="189"/>
      <c r="T1213" s="190"/>
      <c r="AT1213" s="184" t="s">
        <v>161</v>
      </c>
      <c r="AU1213" s="184" t="s">
        <v>88</v>
      </c>
      <c r="AV1213" s="14" t="s">
        <v>88</v>
      </c>
      <c r="AW1213" s="14" t="s">
        <v>34</v>
      </c>
      <c r="AX1213" s="14" t="s">
        <v>78</v>
      </c>
      <c r="AY1213" s="184" t="s">
        <v>153</v>
      </c>
    </row>
    <row r="1214" spans="1:65" s="15" customFormat="1" ht="10.199999999999999">
      <c r="B1214" s="191"/>
      <c r="D1214" s="176" t="s">
        <v>161</v>
      </c>
      <c r="E1214" s="192" t="s">
        <v>1</v>
      </c>
      <c r="F1214" s="193" t="s">
        <v>165</v>
      </c>
      <c r="H1214" s="194">
        <v>274.05</v>
      </c>
      <c r="I1214" s="195"/>
      <c r="L1214" s="191"/>
      <c r="M1214" s="196"/>
      <c r="N1214" s="197"/>
      <c r="O1214" s="197"/>
      <c r="P1214" s="197"/>
      <c r="Q1214" s="197"/>
      <c r="R1214" s="197"/>
      <c r="S1214" s="197"/>
      <c r="T1214" s="198"/>
      <c r="AT1214" s="192" t="s">
        <v>161</v>
      </c>
      <c r="AU1214" s="192" t="s">
        <v>88</v>
      </c>
      <c r="AV1214" s="15" t="s">
        <v>159</v>
      </c>
      <c r="AW1214" s="15" t="s">
        <v>34</v>
      </c>
      <c r="AX1214" s="15" t="s">
        <v>86</v>
      </c>
      <c r="AY1214" s="192" t="s">
        <v>153</v>
      </c>
    </row>
    <row r="1215" spans="1:65" s="2" customFormat="1" ht="48" customHeight="1">
      <c r="A1215" s="33"/>
      <c r="B1215" s="161"/>
      <c r="C1215" s="162" t="s">
        <v>1601</v>
      </c>
      <c r="D1215" s="162" t="s">
        <v>155</v>
      </c>
      <c r="E1215" s="163" t="s">
        <v>291</v>
      </c>
      <c r="F1215" s="164" t="s">
        <v>1602</v>
      </c>
      <c r="G1215" s="165" t="s">
        <v>235</v>
      </c>
      <c r="H1215" s="166">
        <v>27.863</v>
      </c>
      <c r="I1215" s="167"/>
      <c r="J1215" s="168">
        <f>ROUND(I1215*H1215,2)</f>
        <v>0</v>
      </c>
      <c r="K1215" s="164" t="s">
        <v>254</v>
      </c>
      <c r="L1215" s="34"/>
      <c r="M1215" s="169" t="s">
        <v>1</v>
      </c>
      <c r="N1215" s="170" t="s">
        <v>43</v>
      </c>
      <c r="O1215" s="59"/>
      <c r="P1215" s="171">
        <f>O1215*H1215</f>
        <v>0</v>
      </c>
      <c r="Q1215" s="171">
        <v>0</v>
      </c>
      <c r="R1215" s="171">
        <f>Q1215*H1215</f>
        <v>0</v>
      </c>
      <c r="S1215" s="171">
        <v>1.7860000000000001E-2</v>
      </c>
      <c r="T1215" s="172">
        <f>S1215*H1215</f>
        <v>0.49763318000000001</v>
      </c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R1215" s="173" t="s">
        <v>239</v>
      </c>
      <c r="AT1215" s="173" t="s">
        <v>155</v>
      </c>
      <c r="AU1215" s="173" t="s">
        <v>88</v>
      </c>
      <c r="AY1215" s="18" t="s">
        <v>153</v>
      </c>
      <c r="BE1215" s="174">
        <f>IF(N1215="základní",J1215,0)</f>
        <v>0</v>
      </c>
      <c r="BF1215" s="174">
        <f>IF(N1215="snížená",J1215,0)</f>
        <v>0</v>
      </c>
      <c r="BG1215" s="174">
        <f>IF(N1215="zákl. přenesená",J1215,0)</f>
        <v>0</v>
      </c>
      <c r="BH1215" s="174">
        <f>IF(N1215="sníž. přenesená",J1215,0)</f>
        <v>0</v>
      </c>
      <c r="BI1215" s="174">
        <f>IF(N1215="nulová",J1215,0)</f>
        <v>0</v>
      </c>
      <c r="BJ1215" s="18" t="s">
        <v>86</v>
      </c>
      <c r="BK1215" s="174">
        <f>ROUND(I1215*H1215,2)</f>
        <v>0</v>
      </c>
      <c r="BL1215" s="18" t="s">
        <v>239</v>
      </c>
      <c r="BM1215" s="173" t="s">
        <v>1603</v>
      </c>
    </row>
    <row r="1216" spans="1:65" s="13" customFormat="1" ht="10.199999999999999">
      <c r="B1216" s="175"/>
      <c r="D1216" s="176" t="s">
        <v>161</v>
      </c>
      <c r="E1216" s="177" t="s">
        <v>1</v>
      </c>
      <c r="F1216" s="178" t="s">
        <v>1392</v>
      </c>
      <c r="H1216" s="177" t="s">
        <v>1</v>
      </c>
      <c r="I1216" s="179"/>
      <c r="L1216" s="175"/>
      <c r="M1216" s="180"/>
      <c r="N1216" s="181"/>
      <c r="O1216" s="181"/>
      <c r="P1216" s="181"/>
      <c r="Q1216" s="181"/>
      <c r="R1216" s="181"/>
      <c r="S1216" s="181"/>
      <c r="T1216" s="182"/>
      <c r="AT1216" s="177" t="s">
        <v>161</v>
      </c>
      <c r="AU1216" s="177" t="s">
        <v>88</v>
      </c>
      <c r="AV1216" s="13" t="s">
        <v>86</v>
      </c>
      <c r="AW1216" s="13" t="s">
        <v>34</v>
      </c>
      <c r="AX1216" s="13" t="s">
        <v>78</v>
      </c>
      <c r="AY1216" s="177" t="s">
        <v>153</v>
      </c>
    </row>
    <row r="1217" spans="1:65" s="14" customFormat="1" ht="10.199999999999999">
      <c r="B1217" s="183"/>
      <c r="D1217" s="176" t="s">
        <v>161</v>
      </c>
      <c r="E1217" s="184" t="s">
        <v>1</v>
      </c>
      <c r="F1217" s="185" t="s">
        <v>1484</v>
      </c>
      <c r="H1217" s="186">
        <v>27.863</v>
      </c>
      <c r="I1217" s="187"/>
      <c r="L1217" s="183"/>
      <c r="M1217" s="188"/>
      <c r="N1217" s="189"/>
      <c r="O1217" s="189"/>
      <c r="P1217" s="189"/>
      <c r="Q1217" s="189"/>
      <c r="R1217" s="189"/>
      <c r="S1217" s="189"/>
      <c r="T1217" s="190"/>
      <c r="AT1217" s="184" t="s">
        <v>161</v>
      </c>
      <c r="AU1217" s="184" t="s">
        <v>88</v>
      </c>
      <c r="AV1217" s="14" t="s">
        <v>88</v>
      </c>
      <c r="AW1217" s="14" t="s">
        <v>34</v>
      </c>
      <c r="AX1217" s="14" t="s">
        <v>78</v>
      </c>
      <c r="AY1217" s="184" t="s">
        <v>153</v>
      </c>
    </row>
    <row r="1218" spans="1:65" s="15" customFormat="1" ht="10.199999999999999">
      <c r="B1218" s="191"/>
      <c r="D1218" s="176" t="s">
        <v>161</v>
      </c>
      <c r="E1218" s="192" t="s">
        <v>1</v>
      </c>
      <c r="F1218" s="193" t="s">
        <v>165</v>
      </c>
      <c r="H1218" s="194">
        <v>27.863</v>
      </c>
      <c r="I1218" s="195"/>
      <c r="L1218" s="191"/>
      <c r="M1218" s="196"/>
      <c r="N1218" s="197"/>
      <c r="O1218" s="197"/>
      <c r="P1218" s="197"/>
      <c r="Q1218" s="197"/>
      <c r="R1218" s="197"/>
      <c r="S1218" s="197"/>
      <c r="T1218" s="198"/>
      <c r="AT1218" s="192" t="s">
        <v>161</v>
      </c>
      <c r="AU1218" s="192" t="s">
        <v>88</v>
      </c>
      <c r="AV1218" s="15" t="s">
        <v>159</v>
      </c>
      <c r="AW1218" s="15" t="s">
        <v>34</v>
      </c>
      <c r="AX1218" s="15" t="s">
        <v>86</v>
      </c>
      <c r="AY1218" s="192" t="s">
        <v>153</v>
      </c>
    </row>
    <row r="1219" spans="1:65" s="2" customFormat="1" ht="48" customHeight="1">
      <c r="A1219" s="33"/>
      <c r="B1219" s="161"/>
      <c r="C1219" s="162" t="s">
        <v>1604</v>
      </c>
      <c r="D1219" s="162" t="s">
        <v>155</v>
      </c>
      <c r="E1219" s="163" t="s">
        <v>1605</v>
      </c>
      <c r="F1219" s="164" t="s">
        <v>1606</v>
      </c>
      <c r="G1219" s="165" t="s">
        <v>470</v>
      </c>
      <c r="H1219" s="210"/>
      <c r="I1219" s="167"/>
      <c r="J1219" s="168">
        <f>ROUND(I1219*H1219,2)</f>
        <v>0</v>
      </c>
      <c r="K1219" s="164" t="s">
        <v>254</v>
      </c>
      <c r="L1219" s="34"/>
      <c r="M1219" s="169" t="s">
        <v>1</v>
      </c>
      <c r="N1219" s="170" t="s">
        <v>43</v>
      </c>
      <c r="O1219" s="59"/>
      <c r="P1219" s="171">
        <f>O1219*H1219</f>
        <v>0</v>
      </c>
      <c r="Q1219" s="171">
        <v>0</v>
      </c>
      <c r="R1219" s="171">
        <f>Q1219*H1219</f>
        <v>0</v>
      </c>
      <c r="S1219" s="171">
        <v>0</v>
      </c>
      <c r="T1219" s="172">
        <f>S1219*H1219</f>
        <v>0</v>
      </c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R1219" s="173" t="s">
        <v>239</v>
      </c>
      <c r="AT1219" s="173" t="s">
        <v>155</v>
      </c>
      <c r="AU1219" s="173" t="s">
        <v>88</v>
      </c>
      <c r="AY1219" s="18" t="s">
        <v>153</v>
      </c>
      <c r="BE1219" s="174">
        <f>IF(N1219="základní",J1219,0)</f>
        <v>0</v>
      </c>
      <c r="BF1219" s="174">
        <f>IF(N1219="snížená",J1219,0)</f>
        <v>0</v>
      </c>
      <c r="BG1219" s="174">
        <f>IF(N1219="zákl. přenesená",J1219,0)</f>
        <v>0</v>
      </c>
      <c r="BH1219" s="174">
        <f>IF(N1219="sníž. přenesená",J1219,0)</f>
        <v>0</v>
      </c>
      <c r="BI1219" s="174">
        <f>IF(N1219="nulová",J1219,0)</f>
        <v>0</v>
      </c>
      <c r="BJ1219" s="18" t="s">
        <v>86</v>
      </c>
      <c r="BK1219" s="174">
        <f>ROUND(I1219*H1219,2)</f>
        <v>0</v>
      </c>
      <c r="BL1219" s="18" t="s">
        <v>239</v>
      </c>
      <c r="BM1219" s="173" t="s">
        <v>1607</v>
      </c>
    </row>
    <row r="1220" spans="1:65" s="12" customFormat="1" ht="22.8" customHeight="1">
      <c r="B1220" s="148"/>
      <c r="D1220" s="149" t="s">
        <v>77</v>
      </c>
      <c r="E1220" s="159" t="s">
        <v>294</v>
      </c>
      <c r="F1220" s="159" t="s">
        <v>295</v>
      </c>
      <c r="I1220" s="151"/>
      <c r="J1220" s="160">
        <f>BK1220</f>
        <v>0</v>
      </c>
      <c r="L1220" s="148"/>
      <c r="M1220" s="153"/>
      <c r="N1220" s="154"/>
      <c r="O1220" s="154"/>
      <c r="P1220" s="155">
        <f>SUM(P1221:P1225)</f>
        <v>0</v>
      </c>
      <c r="Q1220" s="154"/>
      <c r="R1220" s="155">
        <f>SUM(R1221:R1225)</f>
        <v>0</v>
      </c>
      <c r="S1220" s="154"/>
      <c r="T1220" s="156">
        <f>SUM(T1221:T1225)</f>
        <v>0.16550622000000001</v>
      </c>
      <c r="AR1220" s="149" t="s">
        <v>88</v>
      </c>
      <c r="AT1220" s="157" t="s">
        <v>77</v>
      </c>
      <c r="AU1220" s="157" t="s">
        <v>86</v>
      </c>
      <c r="AY1220" s="149" t="s">
        <v>153</v>
      </c>
      <c r="BK1220" s="158">
        <f>SUM(BK1221:BK1225)</f>
        <v>0</v>
      </c>
    </row>
    <row r="1221" spans="1:65" s="2" customFormat="1" ht="24" customHeight="1">
      <c r="A1221" s="33"/>
      <c r="B1221" s="161"/>
      <c r="C1221" s="162" t="s">
        <v>1608</v>
      </c>
      <c r="D1221" s="162" t="s">
        <v>155</v>
      </c>
      <c r="E1221" s="163" t="s">
        <v>297</v>
      </c>
      <c r="F1221" s="164" t="s">
        <v>298</v>
      </c>
      <c r="G1221" s="165" t="s">
        <v>235</v>
      </c>
      <c r="H1221" s="166">
        <v>27.863</v>
      </c>
      <c r="I1221" s="167"/>
      <c r="J1221" s="168">
        <f>ROUND(I1221*H1221,2)</f>
        <v>0</v>
      </c>
      <c r="K1221" s="164" t="s">
        <v>254</v>
      </c>
      <c r="L1221" s="34"/>
      <c r="M1221" s="169" t="s">
        <v>1</v>
      </c>
      <c r="N1221" s="170" t="s">
        <v>43</v>
      </c>
      <c r="O1221" s="59"/>
      <c r="P1221" s="171">
        <f>O1221*H1221</f>
        <v>0</v>
      </c>
      <c r="Q1221" s="171">
        <v>0</v>
      </c>
      <c r="R1221" s="171">
        <f>Q1221*H1221</f>
        <v>0</v>
      </c>
      <c r="S1221" s="171">
        <v>5.94E-3</v>
      </c>
      <c r="T1221" s="172">
        <f>S1221*H1221</f>
        <v>0.16550622000000001</v>
      </c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R1221" s="173" t="s">
        <v>239</v>
      </c>
      <c r="AT1221" s="173" t="s">
        <v>155</v>
      </c>
      <c r="AU1221" s="173" t="s">
        <v>88</v>
      </c>
      <c r="AY1221" s="18" t="s">
        <v>153</v>
      </c>
      <c r="BE1221" s="174">
        <f>IF(N1221="základní",J1221,0)</f>
        <v>0</v>
      </c>
      <c r="BF1221" s="174">
        <f>IF(N1221="snížená",J1221,0)</f>
        <v>0</v>
      </c>
      <c r="BG1221" s="174">
        <f>IF(N1221="zákl. přenesená",J1221,0)</f>
        <v>0</v>
      </c>
      <c r="BH1221" s="174">
        <f>IF(N1221="sníž. přenesená",J1221,0)</f>
        <v>0</v>
      </c>
      <c r="BI1221" s="174">
        <f>IF(N1221="nulová",J1221,0)</f>
        <v>0</v>
      </c>
      <c r="BJ1221" s="18" t="s">
        <v>86</v>
      </c>
      <c r="BK1221" s="174">
        <f>ROUND(I1221*H1221,2)</f>
        <v>0</v>
      </c>
      <c r="BL1221" s="18" t="s">
        <v>239</v>
      </c>
      <c r="BM1221" s="173" t="s">
        <v>1609</v>
      </c>
    </row>
    <row r="1222" spans="1:65" s="13" customFormat="1" ht="10.199999999999999">
      <c r="B1222" s="175"/>
      <c r="D1222" s="176" t="s">
        <v>161</v>
      </c>
      <c r="E1222" s="177" t="s">
        <v>1</v>
      </c>
      <c r="F1222" s="178" t="s">
        <v>1392</v>
      </c>
      <c r="H1222" s="177" t="s">
        <v>1</v>
      </c>
      <c r="I1222" s="179"/>
      <c r="L1222" s="175"/>
      <c r="M1222" s="180"/>
      <c r="N1222" s="181"/>
      <c r="O1222" s="181"/>
      <c r="P1222" s="181"/>
      <c r="Q1222" s="181"/>
      <c r="R1222" s="181"/>
      <c r="S1222" s="181"/>
      <c r="T1222" s="182"/>
      <c r="AT1222" s="177" t="s">
        <v>161</v>
      </c>
      <c r="AU1222" s="177" t="s">
        <v>88</v>
      </c>
      <c r="AV1222" s="13" t="s">
        <v>86</v>
      </c>
      <c r="AW1222" s="13" t="s">
        <v>34</v>
      </c>
      <c r="AX1222" s="13" t="s">
        <v>78</v>
      </c>
      <c r="AY1222" s="177" t="s">
        <v>153</v>
      </c>
    </row>
    <row r="1223" spans="1:65" s="14" customFormat="1" ht="10.199999999999999">
      <c r="B1223" s="183"/>
      <c r="D1223" s="176" t="s">
        <v>161</v>
      </c>
      <c r="E1223" s="184" t="s">
        <v>1</v>
      </c>
      <c r="F1223" s="185" t="s">
        <v>1484</v>
      </c>
      <c r="H1223" s="186">
        <v>27.863</v>
      </c>
      <c r="I1223" s="187"/>
      <c r="L1223" s="183"/>
      <c r="M1223" s="188"/>
      <c r="N1223" s="189"/>
      <c r="O1223" s="189"/>
      <c r="P1223" s="189"/>
      <c r="Q1223" s="189"/>
      <c r="R1223" s="189"/>
      <c r="S1223" s="189"/>
      <c r="T1223" s="190"/>
      <c r="AT1223" s="184" t="s">
        <v>161</v>
      </c>
      <c r="AU1223" s="184" t="s">
        <v>88</v>
      </c>
      <c r="AV1223" s="14" t="s">
        <v>88</v>
      </c>
      <c r="AW1223" s="14" t="s">
        <v>34</v>
      </c>
      <c r="AX1223" s="14" t="s">
        <v>78</v>
      </c>
      <c r="AY1223" s="184" t="s">
        <v>153</v>
      </c>
    </row>
    <row r="1224" spans="1:65" s="15" customFormat="1" ht="10.199999999999999">
      <c r="B1224" s="191"/>
      <c r="D1224" s="176" t="s">
        <v>161</v>
      </c>
      <c r="E1224" s="192" t="s">
        <v>1</v>
      </c>
      <c r="F1224" s="193" t="s">
        <v>165</v>
      </c>
      <c r="H1224" s="194">
        <v>27.863</v>
      </c>
      <c r="I1224" s="195"/>
      <c r="L1224" s="191"/>
      <c r="M1224" s="196"/>
      <c r="N1224" s="197"/>
      <c r="O1224" s="197"/>
      <c r="P1224" s="197"/>
      <c r="Q1224" s="197"/>
      <c r="R1224" s="197"/>
      <c r="S1224" s="197"/>
      <c r="T1224" s="198"/>
      <c r="AT1224" s="192" t="s">
        <v>161</v>
      </c>
      <c r="AU1224" s="192" t="s">
        <v>88</v>
      </c>
      <c r="AV1224" s="15" t="s">
        <v>159</v>
      </c>
      <c r="AW1224" s="15" t="s">
        <v>34</v>
      </c>
      <c r="AX1224" s="15" t="s">
        <v>86</v>
      </c>
      <c r="AY1224" s="192" t="s">
        <v>153</v>
      </c>
    </row>
    <row r="1225" spans="1:65" s="2" customFormat="1" ht="36" customHeight="1">
      <c r="A1225" s="33"/>
      <c r="B1225" s="161"/>
      <c r="C1225" s="162" t="s">
        <v>1610</v>
      </c>
      <c r="D1225" s="162" t="s">
        <v>155</v>
      </c>
      <c r="E1225" s="163" t="s">
        <v>483</v>
      </c>
      <c r="F1225" s="164" t="s">
        <v>484</v>
      </c>
      <c r="G1225" s="165" t="s">
        <v>470</v>
      </c>
      <c r="H1225" s="210"/>
      <c r="I1225" s="167"/>
      <c r="J1225" s="168">
        <f>ROUND(I1225*H1225,2)</f>
        <v>0</v>
      </c>
      <c r="K1225" s="164" t="s">
        <v>254</v>
      </c>
      <c r="L1225" s="34"/>
      <c r="M1225" s="169" t="s">
        <v>1</v>
      </c>
      <c r="N1225" s="170" t="s">
        <v>43</v>
      </c>
      <c r="O1225" s="59"/>
      <c r="P1225" s="171">
        <f>O1225*H1225</f>
        <v>0</v>
      </c>
      <c r="Q1225" s="171">
        <v>0</v>
      </c>
      <c r="R1225" s="171">
        <f>Q1225*H1225</f>
        <v>0</v>
      </c>
      <c r="S1225" s="171">
        <v>0</v>
      </c>
      <c r="T1225" s="172">
        <f>S1225*H1225</f>
        <v>0</v>
      </c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R1225" s="173" t="s">
        <v>239</v>
      </c>
      <c r="AT1225" s="173" t="s">
        <v>155</v>
      </c>
      <c r="AU1225" s="173" t="s">
        <v>88</v>
      </c>
      <c r="AY1225" s="18" t="s">
        <v>153</v>
      </c>
      <c r="BE1225" s="174">
        <f>IF(N1225="základní",J1225,0)</f>
        <v>0</v>
      </c>
      <c r="BF1225" s="174">
        <f>IF(N1225="snížená",J1225,0)</f>
        <v>0</v>
      </c>
      <c r="BG1225" s="174">
        <f>IF(N1225="zákl. přenesená",J1225,0)</f>
        <v>0</v>
      </c>
      <c r="BH1225" s="174">
        <f>IF(N1225="sníž. přenesená",J1225,0)</f>
        <v>0</v>
      </c>
      <c r="BI1225" s="174">
        <f>IF(N1225="nulová",J1225,0)</f>
        <v>0</v>
      </c>
      <c r="BJ1225" s="18" t="s">
        <v>86</v>
      </c>
      <c r="BK1225" s="174">
        <f>ROUND(I1225*H1225,2)</f>
        <v>0</v>
      </c>
      <c r="BL1225" s="18" t="s">
        <v>239</v>
      </c>
      <c r="BM1225" s="173" t="s">
        <v>1611</v>
      </c>
    </row>
    <row r="1226" spans="1:65" s="12" customFormat="1" ht="22.8" customHeight="1">
      <c r="B1226" s="148"/>
      <c r="D1226" s="149" t="s">
        <v>77</v>
      </c>
      <c r="E1226" s="159" t="s">
        <v>486</v>
      </c>
      <c r="F1226" s="159" t="s">
        <v>487</v>
      </c>
      <c r="I1226" s="151"/>
      <c r="J1226" s="160">
        <f>BK1226</f>
        <v>0</v>
      </c>
      <c r="L1226" s="148"/>
      <c r="M1226" s="153"/>
      <c r="N1226" s="154"/>
      <c r="O1226" s="154"/>
      <c r="P1226" s="155">
        <f>SUM(P1227:P1268)</f>
        <v>0</v>
      </c>
      <c r="Q1226" s="154"/>
      <c r="R1226" s="155">
        <f>SUM(R1227:R1268)</f>
        <v>0</v>
      </c>
      <c r="S1226" s="154"/>
      <c r="T1226" s="156">
        <f>SUM(T1227:T1268)</f>
        <v>0</v>
      </c>
      <c r="AR1226" s="149" t="s">
        <v>88</v>
      </c>
      <c r="AT1226" s="157" t="s">
        <v>77</v>
      </c>
      <c r="AU1226" s="157" t="s">
        <v>86</v>
      </c>
      <c r="AY1226" s="149" t="s">
        <v>153</v>
      </c>
      <c r="BK1226" s="158">
        <f>SUM(BK1227:BK1268)</f>
        <v>0</v>
      </c>
    </row>
    <row r="1227" spans="1:65" s="2" customFormat="1" ht="60" customHeight="1">
      <c r="A1227" s="33"/>
      <c r="B1227" s="161"/>
      <c r="C1227" s="162" t="s">
        <v>1612</v>
      </c>
      <c r="D1227" s="162" t="s">
        <v>155</v>
      </c>
      <c r="E1227" s="163" t="s">
        <v>489</v>
      </c>
      <c r="F1227" s="164" t="s">
        <v>1613</v>
      </c>
      <c r="G1227" s="165" t="s">
        <v>465</v>
      </c>
      <c r="H1227" s="166">
        <v>6</v>
      </c>
      <c r="I1227" s="167"/>
      <c r="J1227" s="168">
        <f t="shared" ref="J1227:J1268" si="0">ROUND(I1227*H1227,2)</f>
        <v>0</v>
      </c>
      <c r="K1227" s="164" t="s">
        <v>1</v>
      </c>
      <c r="L1227" s="34"/>
      <c r="M1227" s="169" t="s">
        <v>1</v>
      </c>
      <c r="N1227" s="170" t="s">
        <v>43</v>
      </c>
      <c r="O1227" s="59"/>
      <c r="P1227" s="171">
        <f t="shared" ref="P1227:P1268" si="1">O1227*H1227</f>
        <v>0</v>
      </c>
      <c r="Q1227" s="171">
        <v>0</v>
      </c>
      <c r="R1227" s="171">
        <f t="shared" ref="R1227:R1268" si="2">Q1227*H1227</f>
        <v>0</v>
      </c>
      <c r="S1227" s="171">
        <v>0</v>
      </c>
      <c r="T1227" s="172">
        <f t="shared" ref="T1227:T1268" si="3">S1227*H1227</f>
        <v>0</v>
      </c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R1227" s="173" t="s">
        <v>159</v>
      </c>
      <c r="AT1227" s="173" t="s">
        <v>155</v>
      </c>
      <c r="AU1227" s="173" t="s">
        <v>88</v>
      </c>
      <c r="AY1227" s="18" t="s">
        <v>153</v>
      </c>
      <c r="BE1227" s="174">
        <f t="shared" ref="BE1227:BE1268" si="4">IF(N1227="základní",J1227,0)</f>
        <v>0</v>
      </c>
      <c r="BF1227" s="174">
        <f t="shared" ref="BF1227:BF1268" si="5">IF(N1227="snížená",J1227,0)</f>
        <v>0</v>
      </c>
      <c r="BG1227" s="174">
        <f t="shared" ref="BG1227:BG1268" si="6">IF(N1227="zákl. přenesená",J1227,0)</f>
        <v>0</v>
      </c>
      <c r="BH1227" s="174">
        <f t="shared" ref="BH1227:BH1268" si="7">IF(N1227="sníž. přenesená",J1227,0)</f>
        <v>0</v>
      </c>
      <c r="BI1227" s="174">
        <f t="shared" ref="BI1227:BI1268" si="8">IF(N1227="nulová",J1227,0)</f>
        <v>0</v>
      </c>
      <c r="BJ1227" s="18" t="s">
        <v>86</v>
      </c>
      <c r="BK1227" s="174">
        <f t="shared" ref="BK1227:BK1268" si="9">ROUND(I1227*H1227,2)</f>
        <v>0</v>
      </c>
      <c r="BL1227" s="18" t="s">
        <v>159</v>
      </c>
      <c r="BM1227" s="173" t="s">
        <v>1614</v>
      </c>
    </row>
    <row r="1228" spans="1:65" s="2" customFormat="1" ht="48" customHeight="1">
      <c r="A1228" s="33"/>
      <c r="B1228" s="161"/>
      <c r="C1228" s="162" t="s">
        <v>1615</v>
      </c>
      <c r="D1228" s="162" t="s">
        <v>155</v>
      </c>
      <c r="E1228" s="163" t="s">
        <v>493</v>
      </c>
      <c r="F1228" s="164" t="s">
        <v>1616</v>
      </c>
      <c r="G1228" s="165" t="s">
        <v>465</v>
      </c>
      <c r="H1228" s="166">
        <v>1</v>
      </c>
      <c r="I1228" s="167"/>
      <c r="J1228" s="168">
        <f t="shared" si="0"/>
        <v>0</v>
      </c>
      <c r="K1228" s="164" t="s">
        <v>1</v>
      </c>
      <c r="L1228" s="34"/>
      <c r="M1228" s="169" t="s">
        <v>1</v>
      </c>
      <c r="N1228" s="170" t="s">
        <v>43</v>
      </c>
      <c r="O1228" s="59"/>
      <c r="P1228" s="171">
        <f t="shared" si="1"/>
        <v>0</v>
      </c>
      <c r="Q1228" s="171">
        <v>0</v>
      </c>
      <c r="R1228" s="171">
        <f t="shared" si="2"/>
        <v>0</v>
      </c>
      <c r="S1228" s="171">
        <v>0</v>
      </c>
      <c r="T1228" s="172">
        <f t="shared" si="3"/>
        <v>0</v>
      </c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R1228" s="173" t="s">
        <v>159</v>
      </c>
      <c r="AT1228" s="173" t="s">
        <v>155</v>
      </c>
      <c r="AU1228" s="173" t="s">
        <v>88</v>
      </c>
      <c r="AY1228" s="18" t="s">
        <v>153</v>
      </c>
      <c r="BE1228" s="174">
        <f t="shared" si="4"/>
        <v>0</v>
      </c>
      <c r="BF1228" s="174">
        <f t="shared" si="5"/>
        <v>0</v>
      </c>
      <c r="BG1228" s="174">
        <f t="shared" si="6"/>
        <v>0</v>
      </c>
      <c r="BH1228" s="174">
        <f t="shared" si="7"/>
        <v>0</v>
      </c>
      <c r="BI1228" s="174">
        <f t="shared" si="8"/>
        <v>0</v>
      </c>
      <c r="BJ1228" s="18" t="s">
        <v>86</v>
      </c>
      <c r="BK1228" s="174">
        <f t="shared" si="9"/>
        <v>0</v>
      </c>
      <c r="BL1228" s="18" t="s">
        <v>159</v>
      </c>
      <c r="BM1228" s="173" t="s">
        <v>1617</v>
      </c>
    </row>
    <row r="1229" spans="1:65" s="2" customFormat="1" ht="60" customHeight="1">
      <c r="A1229" s="33"/>
      <c r="B1229" s="161"/>
      <c r="C1229" s="162" t="s">
        <v>1618</v>
      </c>
      <c r="D1229" s="162" t="s">
        <v>155</v>
      </c>
      <c r="E1229" s="163" t="s">
        <v>1619</v>
      </c>
      <c r="F1229" s="164" t="s">
        <v>1620</v>
      </c>
      <c r="G1229" s="165" t="s">
        <v>465</v>
      </c>
      <c r="H1229" s="166">
        <v>2</v>
      </c>
      <c r="I1229" s="167"/>
      <c r="J1229" s="168">
        <f t="shared" si="0"/>
        <v>0</v>
      </c>
      <c r="K1229" s="164" t="s">
        <v>1</v>
      </c>
      <c r="L1229" s="34"/>
      <c r="M1229" s="169" t="s">
        <v>1</v>
      </c>
      <c r="N1229" s="170" t="s">
        <v>43</v>
      </c>
      <c r="O1229" s="59"/>
      <c r="P1229" s="171">
        <f t="shared" si="1"/>
        <v>0</v>
      </c>
      <c r="Q1229" s="171">
        <v>0</v>
      </c>
      <c r="R1229" s="171">
        <f t="shared" si="2"/>
        <v>0</v>
      </c>
      <c r="S1229" s="171">
        <v>0</v>
      </c>
      <c r="T1229" s="172">
        <f t="shared" si="3"/>
        <v>0</v>
      </c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R1229" s="173" t="s">
        <v>159</v>
      </c>
      <c r="AT1229" s="173" t="s">
        <v>155</v>
      </c>
      <c r="AU1229" s="173" t="s">
        <v>88</v>
      </c>
      <c r="AY1229" s="18" t="s">
        <v>153</v>
      </c>
      <c r="BE1229" s="174">
        <f t="shared" si="4"/>
        <v>0</v>
      </c>
      <c r="BF1229" s="174">
        <f t="shared" si="5"/>
        <v>0</v>
      </c>
      <c r="BG1229" s="174">
        <f t="shared" si="6"/>
        <v>0</v>
      </c>
      <c r="BH1229" s="174">
        <f t="shared" si="7"/>
        <v>0</v>
      </c>
      <c r="BI1229" s="174">
        <f t="shared" si="8"/>
        <v>0</v>
      </c>
      <c r="BJ1229" s="18" t="s">
        <v>86</v>
      </c>
      <c r="BK1229" s="174">
        <f t="shared" si="9"/>
        <v>0</v>
      </c>
      <c r="BL1229" s="18" t="s">
        <v>159</v>
      </c>
      <c r="BM1229" s="173" t="s">
        <v>1621</v>
      </c>
    </row>
    <row r="1230" spans="1:65" s="2" customFormat="1" ht="48" customHeight="1">
      <c r="A1230" s="33"/>
      <c r="B1230" s="161"/>
      <c r="C1230" s="162" t="s">
        <v>1622</v>
      </c>
      <c r="D1230" s="162" t="s">
        <v>155</v>
      </c>
      <c r="E1230" s="163" t="s">
        <v>1623</v>
      </c>
      <c r="F1230" s="164" t="s">
        <v>1624</v>
      </c>
      <c r="G1230" s="165" t="s">
        <v>465</v>
      </c>
      <c r="H1230" s="166">
        <v>7</v>
      </c>
      <c r="I1230" s="167"/>
      <c r="J1230" s="168">
        <f t="shared" si="0"/>
        <v>0</v>
      </c>
      <c r="K1230" s="164" t="s">
        <v>1</v>
      </c>
      <c r="L1230" s="34"/>
      <c r="M1230" s="169" t="s">
        <v>1</v>
      </c>
      <c r="N1230" s="170" t="s">
        <v>43</v>
      </c>
      <c r="O1230" s="59"/>
      <c r="P1230" s="171">
        <f t="shared" si="1"/>
        <v>0</v>
      </c>
      <c r="Q1230" s="171">
        <v>0</v>
      </c>
      <c r="R1230" s="171">
        <f t="shared" si="2"/>
        <v>0</v>
      </c>
      <c r="S1230" s="171">
        <v>0</v>
      </c>
      <c r="T1230" s="172">
        <f t="shared" si="3"/>
        <v>0</v>
      </c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R1230" s="173" t="s">
        <v>159</v>
      </c>
      <c r="AT1230" s="173" t="s">
        <v>155</v>
      </c>
      <c r="AU1230" s="173" t="s">
        <v>88</v>
      </c>
      <c r="AY1230" s="18" t="s">
        <v>153</v>
      </c>
      <c r="BE1230" s="174">
        <f t="shared" si="4"/>
        <v>0</v>
      </c>
      <c r="BF1230" s="174">
        <f t="shared" si="5"/>
        <v>0</v>
      </c>
      <c r="BG1230" s="174">
        <f t="shared" si="6"/>
        <v>0</v>
      </c>
      <c r="BH1230" s="174">
        <f t="shared" si="7"/>
        <v>0</v>
      </c>
      <c r="BI1230" s="174">
        <f t="shared" si="8"/>
        <v>0</v>
      </c>
      <c r="BJ1230" s="18" t="s">
        <v>86</v>
      </c>
      <c r="BK1230" s="174">
        <f t="shared" si="9"/>
        <v>0</v>
      </c>
      <c r="BL1230" s="18" t="s">
        <v>159</v>
      </c>
      <c r="BM1230" s="173" t="s">
        <v>1625</v>
      </c>
    </row>
    <row r="1231" spans="1:65" s="2" customFormat="1" ht="48" customHeight="1">
      <c r="A1231" s="33"/>
      <c r="B1231" s="161"/>
      <c r="C1231" s="162" t="s">
        <v>1626</v>
      </c>
      <c r="D1231" s="162" t="s">
        <v>155</v>
      </c>
      <c r="E1231" s="163" t="s">
        <v>1627</v>
      </c>
      <c r="F1231" s="164" t="s">
        <v>1628</v>
      </c>
      <c r="G1231" s="165" t="s">
        <v>465</v>
      </c>
      <c r="H1231" s="166">
        <v>1</v>
      </c>
      <c r="I1231" s="167"/>
      <c r="J1231" s="168">
        <f t="shared" si="0"/>
        <v>0</v>
      </c>
      <c r="K1231" s="164" t="s">
        <v>1</v>
      </c>
      <c r="L1231" s="34"/>
      <c r="M1231" s="169" t="s">
        <v>1</v>
      </c>
      <c r="N1231" s="170" t="s">
        <v>43</v>
      </c>
      <c r="O1231" s="59"/>
      <c r="P1231" s="171">
        <f t="shared" si="1"/>
        <v>0</v>
      </c>
      <c r="Q1231" s="171">
        <v>0</v>
      </c>
      <c r="R1231" s="171">
        <f t="shared" si="2"/>
        <v>0</v>
      </c>
      <c r="S1231" s="171">
        <v>0</v>
      </c>
      <c r="T1231" s="172">
        <f t="shared" si="3"/>
        <v>0</v>
      </c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R1231" s="173" t="s">
        <v>159</v>
      </c>
      <c r="AT1231" s="173" t="s">
        <v>155</v>
      </c>
      <c r="AU1231" s="173" t="s">
        <v>88</v>
      </c>
      <c r="AY1231" s="18" t="s">
        <v>153</v>
      </c>
      <c r="BE1231" s="174">
        <f t="shared" si="4"/>
        <v>0</v>
      </c>
      <c r="BF1231" s="174">
        <f t="shared" si="5"/>
        <v>0</v>
      </c>
      <c r="BG1231" s="174">
        <f t="shared" si="6"/>
        <v>0</v>
      </c>
      <c r="BH1231" s="174">
        <f t="shared" si="7"/>
        <v>0</v>
      </c>
      <c r="BI1231" s="174">
        <f t="shared" si="8"/>
        <v>0</v>
      </c>
      <c r="BJ1231" s="18" t="s">
        <v>86</v>
      </c>
      <c r="BK1231" s="174">
        <f t="shared" si="9"/>
        <v>0</v>
      </c>
      <c r="BL1231" s="18" t="s">
        <v>159</v>
      </c>
      <c r="BM1231" s="173" t="s">
        <v>1629</v>
      </c>
    </row>
    <row r="1232" spans="1:65" s="2" customFormat="1" ht="48" customHeight="1">
      <c r="A1232" s="33"/>
      <c r="B1232" s="161"/>
      <c r="C1232" s="162" t="s">
        <v>1630</v>
      </c>
      <c r="D1232" s="162" t="s">
        <v>155</v>
      </c>
      <c r="E1232" s="163" t="s">
        <v>1631</v>
      </c>
      <c r="F1232" s="164" t="s">
        <v>1632</v>
      </c>
      <c r="G1232" s="165" t="s">
        <v>465</v>
      </c>
      <c r="H1232" s="166">
        <v>1</v>
      </c>
      <c r="I1232" s="167"/>
      <c r="J1232" s="168">
        <f t="shared" si="0"/>
        <v>0</v>
      </c>
      <c r="K1232" s="164" t="s">
        <v>1</v>
      </c>
      <c r="L1232" s="34"/>
      <c r="M1232" s="169" t="s">
        <v>1</v>
      </c>
      <c r="N1232" s="170" t="s">
        <v>43</v>
      </c>
      <c r="O1232" s="59"/>
      <c r="P1232" s="171">
        <f t="shared" si="1"/>
        <v>0</v>
      </c>
      <c r="Q1232" s="171">
        <v>0</v>
      </c>
      <c r="R1232" s="171">
        <f t="shared" si="2"/>
        <v>0</v>
      </c>
      <c r="S1232" s="171">
        <v>0</v>
      </c>
      <c r="T1232" s="172">
        <f t="shared" si="3"/>
        <v>0</v>
      </c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R1232" s="173" t="s">
        <v>159</v>
      </c>
      <c r="AT1232" s="173" t="s">
        <v>155</v>
      </c>
      <c r="AU1232" s="173" t="s">
        <v>88</v>
      </c>
      <c r="AY1232" s="18" t="s">
        <v>153</v>
      </c>
      <c r="BE1232" s="174">
        <f t="shared" si="4"/>
        <v>0</v>
      </c>
      <c r="BF1232" s="174">
        <f t="shared" si="5"/>
        <v>0</v>
      </c>
      <c r="BG1232" s="174">
        <f t="shared" si="6"/>
        <v>0</v>
      </c>
      <c r="BH1232" s="174">
        <f t="shared" si="7"/>
        <v>0</v>
      </c>
      <c r="BI1232" s="174">
        <f t="shared" si="8"/>
        <v>0</v>
      </c>
      <c r="BJ1232" s="18" t="s">
        <v>86</v>
      </c>
      <c r="BK1232" s="174">
        <f t="shared" si="9"/>
        <v>0</v>
      </c>
      <c r="BL1232" s="18" t="s">
        <v>159</v>
      </c>
      <c r="BM1232" s="173" t="s">
        <v>1633</v>
      </c>
    </row>
    <row r="1233" spans="1:65" s="2" customFormat="1" ht="48" customHeight="1">
      <c r="A1233" s="33"/>
      <c r="B1233" s="161"/>
      <c r="C1233" s="162" t="s">
        <v>1634</v>
      </c>
      <c r="D1233" s="162" t="s">
        <v>155</v>
      </c>
      <c r="E1233" s="163" t="s">
        <v>1635</v>
      </c>
      <c r="F1233" s="164" t="s">
        <v>1636</v>
      </c>
      <c r="G1233" s="165" t="s">
        <v>465</v>
      </c>
      <c r="H1233" s="166">
        <v>6</v>
      </c>
      <c r="I1233" s="167"/>
      <c r="J1233" s="168">
        <f t="shared" si="0"/>
        <v>0</v>
      </c>
      <c r="K1233" s="164" t="s">
        <v>1</v>
      </c>
      <c r="L1233" s="34"/>
      <c r="M1233" s="169" t="s">
        <v>1</v>
      </c>
      <c r="N1233" s="170" t="s">
        <v>43</v>
      </c>
      <c r="O1233" s="59"/>
      <c r="P1233" s="171">
        <f t="shared" si="1"/>
        <v>0</v>
      </c>
      <c r="Q1233" s="171">
        <v>0</v>
      </c>
      <c r="R1233" s="171">
        <f t="shared" si="2"/>
        <v>0</v>
      </c>
      <c r="S1233" s="171">
        <v>0</v>
      </c>
      <c r="T1233" s="172">
        <f t="shared" si="3"/>
        <v>0</v>
      </c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R1233" s="173" t="s">
        <v>159</v>
      </c>
      <c r="AT1233" s="173" t="s">
        <v>155</v>
      </c>
      <c r="AU1233" s="173" t="s">
        <v>88</v>
      </c>
      <c r="AY1233" s="18" t="s">
        <v>153</v>
      </c>
      <c r="BE1233" s="174">
        <f t="shared" si="4"/>
        <v>0</v>
      </c>
      <c r="BF1233" s="174">
        <f t="shared" si="5"/>
        <v>0</v>
      </c>
      <c r="BG1233" s="174">
        <f t="shared" si="6"/>
        <v>0</v>
      </c>
      <c r="BH1233" s="174">
        <f t="shared" si="7"/>
        <v>0</v>
      </c>
      <c r="BI1233" s="174">
        <f t="shared" si="8"/>
        <v>0</v>
      </c>
      <c r="BJ1233" s="18" t="s">
        <v>86</v>
      </c>
      <c r="BK1233" s="174">
        <f t="shared" si="9"/>
        <v>0</v>
      </c>
      <c r="BL1233" s="18" t="s">
        <v>159</v>
      </c>
      <c r="BM1233" s="173" t="s">
        <v>1637</v>
      </c>
    </row>
    <row r="1234" spans="1:65" s="2" customFormat="1" ht="48" customHeight="1">
      <c r="A1234" s="33"/>
      <c r="B1234" s="161"/>
      <c r="C1234" s="162" t="s">
        <v>1638</v>
      </c>
      <c r="D1234" s="162" t="s">
        <v>155</v>
      </c>
      <c r="E1234" s="163" t="s">
        <v>1639</v>
      </c>
      <c r="F1234" s="164" t="s">
        <v>1640</v>
      </c>
      <c r="G1234" s="165" t="s">
        <v>465</v>
      </c>
      <c r="H1234" s="166">
        <v>9</v>
      </c>
      <c r="I1234" s="167"/>
      <c r="J1234" s="168">
        <f t="shared" si="0"/>
        <v>0</v>
      </c>
      <c r="K1234" s="164" t="s">
        <v>1</v>
      </c>
      <c r="L1234" s="34"/>
      <c r="M1234" s="169" t="s">
        <v>1</v>
      </c>
      <c r="N1234" s="170" t="s">
        <v>43</v>
      </c>
      <c r="O1234" s="59"/>
      <c r="P1234" s="171">
        <f t="shared" si="1"/>
        <v>0</v>
      </c>
      <c r="Q1234" s="171">
        <v>0</v>
      </c>
      <c r="R1234" s="171">
        <f t="shared" si="2"/>
        <v>0</v>
      </c>
      <c r="S1234" s="171">
        <v>0</v>
      </c>
      <c r="T1234" s="172">
        <f t="shared" si="3"/>
        <v>0</v>
      </c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R1234" s="173" t="s">
        <v>159</v>
      </c>
      <c r="AT1234" s="173" t="s">
        <v>155</v>
      </c>
      <c r="AU1234" s="173" t="s">
        <v>88</v>
      </c>
      <c r="AY1234" s="18" t="s">
        <v>153</v>
      </c>
      <c r="BE1234" s="174">
        <f t="shared" si="4"/>
        <v>0</v>
      </c>
      <c r="BF1234" s="174">
        <f t="shared" si="5"/>
        <v>0</v>
      </c>
      <c r="BG1234" s="174">
        <f t="shared" si="6"/>
        <v>0</v>
      </c>
      <c r="BH1234" s="174">
        <f t="shared" si="7"/>
        <v>0</v>
      </c>
      <c r="BI1234" s="174">
        <f t="shared" si="8"/>
        <v>0</v>
      </c>
      <c r="BJ1234" s="18" t="s">
        <v>86</v>
      </c>
      <c r="BK1234" s="174">
        <f t="shared" si="9"/>
        <v>0</v>
      </c>
      <c r="BL1234" s="18" t="s">
        <v>159</v>
      </c>
      <c r="BM1234" s="173" t="s">
        <v>1641</v>
      </c>
    </row>
    <row r="1235" spans="1:65" s="2" customFormat="1" ht="48" customHeight="1">
      <c r="A1235" s="33"/>
      <c r="B1235" s="161"/>
      <c r="C1235" s="162" t="s">
        <v>1642</v>
      </c>
      <c r="D1235" s="162" t="s">
        <v>155</v>
      </c>
      <c r="E1235" s="163" t="s">
        <v>1643</v>
      </c>
      <c r="F1235" s="164" t="s">
        <v>1644</v>
      </c>
      <c r="G1235" s="165" t="s">
        <v>465</v>
      </c>
      <c r="H1235" s="166">
        <v>1</v>
      </c>
      <c r="I1235" s="167"/>
      <c r="J1235" s="168">
        <f t="shared" si="0"/>
        <v>0</v>
      </c>
      <c r="K1235" s="164" t="s">
        <v>1</v>
      </c>
      <c r="L1235" s="34"/>
      <c r="M1235" s="169" t="s">
        <v>1</v>
      </c>
      <c r="N1235" s="170" t="s">
        <v>43</v>
      </c>
      <c r="O1235" s="59"/>
      <c r="P1235" s="171">
        <f t="shared" si="1"/>
        <v>0</v>
      </c>
      <c r="Q1235" s="171">
        <v>0</v>
      </c>
      <c r="R1235" s="171">
        <f t="shared" si="2"/>
        <v>0</v>
      </c>
      <c r="S1235" s="171">
        <v>0</v>
      </c>
      <c r="T1235" s="172">
        <f t="shared" si="3"/>
        <v>0</v>
      </c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R1235" s="173" t="s">
        <v>159</v>
      </c>
      <c r="AT1235" s="173" t="s">
        <v>155</v>
      </c>
      <c r="AU1235" s="173" t="s">
        <v>88</v>
      </c>
      <c r="AY1235" s="18" t="s">
        <v>153</v>
      </c>
      <c r="BE1235" s="174">
        <f t="shared" si="4"/>
        <v>0</v>
      </c>
      <c r="BF1235" s="174">
        <f t="shared" si="5"/>
        <v>0</v>
      </c>
      <c r="BG1235" s="174">
        <f t="shared" si="6"/>
        <v>0</v>
      </c>
      <c r="BH1235" s="174">
        <f t="shared" si="7"/>
        <v>0</v>
      </c>
      <c r="BI1235" s="174">
        <f t="shared" si="8"/>
        <v>0</v>
      </c>
      <c r="BJ1235" s="18" t="s">
        <v>86</v>
      </c>
      <c r="BK1235" s="174">
        <f t="shared" si="9"/>
        <v>0</v>
      </c>
      <c r="BL1235" s="18" t="s">
        <v>159</v>
      </c>
      <c r="BM1235" s="173" t="s">
        <v>1645</v>
      </c>
    </row>
    <row r="1236" spans="1:65" s="2" customFormat="1" ht="48" customHeight="1">
      <c r="A1236" s="33"/>
      <c r="B1236" s="161"/>
      <c r="C1236" s="162" t="s">
        <v>1646</v>
      </c>
      <c r="D1236" s="162" t="s">
        <v>155</v>
      </c>
      <c r="E1236" s="163" t="s">
        <v>1647</v>
      </c>
      <c r="F1236" s="164" t="s">
        <v>1648</v>
      </c>
      <c r="G1236" s="165" t="s">
        <v>465</v>
      </c>
      <c r="H1236" s="166">
        <v>1</v>
      </c>
      <c r="I1236" s="167"/>
      <c r="J1236" s="168">
        <f t="shared" si="0"/>
        <v>0</v>
      </c>
      <c r="K1236" s="164" t="s">
        <v>1</v>
      </c>
      <c r="L1236" s="34"/>
      <c r="M1236" s="169" t="s">
        <v>1</v>
      </c>
      <c r="N1236" s="170" t="s">
        <v>43</v>
      </c>
      <c r="O1236" s="59"/>
      <c r="P1236" s="171">
        <f t="shared" si="1"/>
        <v>0</v>
      </c>
      <c r="Q1236" s="171">
        <v>0</v>
      </c>
      <c r="R1236" s="171">
        <f t="shared" si="2"/>
        <v>0</v>
      </c>
      <c r="S1236" s="171">
        <v>0</v>
      </c>
      <c r="T1236" s="172">
        <f t="shared" si="3"/>
        <v>0</v>
      </c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R1236" s="173" t="s">
        <v>159</v>
      </c>
      <c r="AT1236" s="173" t="s">
        <v>155</v>
      </c>
      <c r="AU1236" s="173" t="s">
        <v>88</v>
      </c>
      <c r="AY1236" s="18" t="s">
        <v>153</v>
      </c>
      <c r="BE1236" s="174">
        <f t="shared" si="4"/>
        <v>0</v>
      </c>
      <c r="BF1236" s="174">
        <f t="shared" si="5"/>
        <v>0</v>
      </c>
      <c r="BG1236" s="174">
        <f t="shared" si="6"/>
        <v>0</v>
      </c>
      <c r="BH1236" s="174">
        <f t="shared" si="7"/>
        <v>0</v>
      </c>
      <c r="BI1236" s="174">
        <f t="shared" si="8"/>
        <v>0</v>
      </c>
      <c r="BJ1236" s="18" t="s">
        <v>86</v>
      </c>
      <c r="BK1236" s="174">
        <f t="shared" si="9"/>
        <v>0</v>
      </c>
      <c r="BL1236" s="18" t="s">
        <v>159</v>
      </c>
      <c r="BM1236" s="173" t="s">
        <v>1649</v>
      </c>
    </row>
    <row r="1237" spans="1:65" s="2" customFormat="1" ht="48" customHeight="1">
      <c r="A1237" s="33"/>
      <c r="B1237" s="161"/>
      <c r="C1237" s="162" t="s">
        <v>1650</v>
      </c>
      <c r="D1237" s="162" t="s">
        <v>155</v>
      </c>
      <c r="E1237" s="163" t="s">
        <v>1651</v>
      </c>
      <c r="F1237" s="164" t="s">
        <v>1652</v>
      </c>
      <c r="G1237" s="165" t="s">
        <v>465</v>
      </c>
      <c r="H1237" s="166">
        <v>2</v>
      </c>
      <c r="I1237" s="167"/>
      <c r="J1237" s="168">
        <f t="shared" si="0"/>
        <v>0</v>
      </c>
      <c r="K1237" s="164" t="s">
        <v>1</v>
      </c>
      <c r="L1237" s="34"/>
      <c r="M1237" s="169" t="s">
        <v>1</v>
      </c>
      <c r="N1237" s="170" t="s">
        <v>43</v>
      </c>
      <c r="O1237" s="59"/>
      <c r="P1237" s="171">
        <f t="shared" si="1"/>
        <v>0</v>
      </c>
      <c r="Q1237" s="171">
        <v>0</v>
      </c>
      <c r="R1237" s="171">
        <f t="shared" si="2"/>
        <v>0</v>
      </c>
      <c r="S1237" s="171">
        <v>0</v>
      </c>
      <c r="T1237" s="172">
        <f t="shared" si="3"/>
        <v>0</v>
      </c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R1237" s="173" t="s">
        <v>159</v>
      </c>
      <c r="AT1237" s="173" t="s">
        <v>155</v>
      </c>
      <c r="AU1237" s="173" t="s">
        <v>88</v>
      </c>
      <c r="AY1237" s="18" t="s">
        <v>153</v>
      </c>
      <c r="BE1237" s="174">
        <f t="shared" si="4"/>
        <v>0</v>
      </c>
      <c r="BF1237" s="174">
        <f t="shared" si="5"/>
        <v>0</v>
      </c>
      <c r="BG1237" s="174">
        <f t="shared" si="6"/>
        <v>0</v>
      </c>
      <c r="BH1237" s="174">
        <f t="shared" si="7"/>
        <v>0</v>
      </c>
      <c r="BI1237" s="174">
        <f t="shared" si="8"/>
        <v>0</v>
      </c>
      <c r="BJ1237" s="18" t="s">
        <v>86</v>
      </c>
      <c r="BK1237" s="174">
        <f t="shared" si="9"/>
        <v>0</v>
      </c>
      <c r="BL1237" s="18" t="s">
        <v>159</v>
      </c>
      <c r="BM1237" s="173" t="s">
        <v>1653</v>
      </c>
    </row>
    <row r="1238" spans="1:65" s="2" customFormat="1" ht="48" customHeight="1">
      <c r="A1238" s="33"/>
      <c r="B1238" s="161"/>
      <c r="C1238" s="162" t="s">
        <v>1654</v>
      </c>
      <c r="D1238" s="162" t="s">
        <v>155</v>
      </c>
      <c r="E1238" s="163" t="s">
        <v>1655</v>
      </c>
      <c r="F1238" s="164" t="s">
        <v>1656</v>
      </c>
      <c r="G1238" s="165" t="s">
        <v>465</v>
      </c>
      <c r="H1238" s="166">
        <v>9</v>
      </c>
      <c r="I1238" s="167"/>
      <c r="J1238" s="168">
        <f t="shared" si="0"/>
        <v>0</v>
      </c>
      <c r="K1238" s="164" t="s">
        <v>1</v>
      </c>
      <c r="L1238" s="34"/>
      <c r="M1238" s="169" t="s">
        <v>1</v>
      </c>
      <c r="N1238" s="170" t="s">
        <v>43</v>
      </c>
      <c r="O1238" s="59"/>
      <c r="P1238" s="171">
        <f t="shared" si="1"/>
        <v>0</v>
      </c>
      <c r="Q1238" s="171">
        <v>0</v>
      </c>
      <c r="R1238" s="171">
        <f t="shared" si="2"/>
        <v>0</v>
      </c>
      <c r="S1238" s="171">
        <v>0</v>
      </c>
      <c r="T1238" s="172">
        <f t="shared" si="3"/>
        <v>0</v>
      </c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R1238" s="173" t="s">
        <v>159</v>
      </c>
      <c r="AT1238" s="173" t="s">
        <v>155</v>
      </c>
      <c r="AU1238" s="173" t="s">
        <v>88</v>
      </c>
      <c r="AY1238" s="18" t="s">
        <v>153</v>
      </c>
      <c r="BE1238" s="174">
        <f t="shared" si="4"/>
        <v>0</v>
      </c>
      <c r="BF1238" s="174">
        <f t="shared" si="5"/>
        <v>0</v>
      </c>
      <c r="BG1238" s="174">
        <f t="shared" si="6"/>
        <v>0</v>
      </c>
      <c r="BH1238" s="174">
        <f t="shared" si="7"/>
        <v>0</v>
      </c>
      <c r="BI1238" s="174">
        <f t="shared" si="8"/>
        <v>0</v>
      </c>
      <c r="BJ1238" s="18" t="s">
        <v>86</v>
      </c>
      <c r="BK1238" s="174">
        <f t="shared" si="9"/>
        <v>0</v>
      </c>
      <c r="BL1238" s="18" t="s">
        <v>159</v>
      </c>
      <c r="BM1238" s="173" t="s">
        <v>1657</v>
      </c>
    </row>
    <row r="1239" spans="1:65" s="2" customFormat="1" ht="48" customHeight="1">
      <c r="A1239" s="33"/>
      <c r="B1239" s="161"/>
      <c r="C1239" s="162" t="s">
        <v>1658</v>
      </c>
      <c r="D1239" s="162" t="s">
        <v>155</v>
      </c>
      <c r="E1239" s="163" t="s">
        <v>1659</v>
      </c>
      <c r="F1239" s="164" t="s">
        <v>1660</v>
      </c>
      <c r="G1239" s="165" t="s">
        <v>465</v>
      </c>
      <c r="H1239" s="166">
        <v>1</v>
      </c>
      <c r="I1239" s="167"/>
      <c r="J1239" s="168">
        <f t="shared" si="0"/>
        <v>0</v>
      </c>
      <c r="K1239" s="164" t="s">
        <v>1</v>
      </c>
      <c r="L1239" s="34"/>
      <c r="M1239" s="169" t="s">
        <v>1</v>
      </c>
      <c r="N1239" s="170" t="s">
        <v>43</v>
      </c>
      <c r="O1239" s="59"/>
      <c r="P1239" s="171">
        <f t="shared" si="1"/>
        <v>0</v>
      </c>
      <c r="Q1239" s="171">
        <v>0</v>
      </c>
      <c r="R1239" s="171">
        <f t="shared" si="2"/>
        <v>0</v>
      </c>
      <c r="S1239" s="171">
        <v>0</v>
      </c>
      <c r="T1239" s="172">
        <f t="shared" si="3"/>
        <v>0</v>
      </c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R1239" s="173" t="s">
        <v>159</v>
      </c>
      <c r="AT1239" s="173" t="s">
        <v>155</v>
      </c>
      <c r="AU1239" s="173" t="s">
        <v>88</v>
      </c>
      <c r="AY1239" s="18" t="s">
        <v>153</v>
      </c>
      <c r="BE1239" s="174">
        <f t="shared" si="4"/>
        <v>0</v>
      </c>
      <c r="BF1239" s="174">
        <f t="shared" si="5"/>
        <v>0</v>
      </c>
      <c r="BG1239" s="174">
        <f t="shared" si="6"/>
        <v>0</v>
      </c>
      <c r="BH1239" s="174">
        <f t="shared" si="7"/>
        <v>0</v>
      </c>
      <c r="BI1239" s="174">
        <f t="shared" si="8"/>
        <v>0</v>
      </c>
      <c r="BJ1239" s="18" t="s">
        <v>86</v>
      </c>
      <c r="BK1239" s="174">
        <f t="shared" si="9"/>
        <v>0</v>
      </c>
      <c r="BL1239" s="18" t="s">
        <v>159</v>
      </c>
      <c r="BM1239" s="173" t="s">
        <v>1661</v>
      </c>
    </row>
    <row r="1240" spans="1:65" s="2" customFormat="1" ht="60" customHeight="1">
      <c r="A1240" s="33"/>
      <c r="B1240" s="161"/>
      <c r="C1240" s="162" t="s">
        <v>1662</v>
      </c>
      <c r="D1240" s="162" t="s">
        <v>155</v>
      </c>
      <c r="E1240" s="163" t="s">
        <v>1663</v>
      </c>
      <c r="F1240" s="164" t="s">
        <v>1664</v>
      </c>
      <c r="G1240" s="165" t="s">
        <v>465</v>
      </c>
      <c r="H1240" s="166">
        <v>6</v>
      </c>
      <c r="I1240" s="167"/>
      <c r="J1240" s="168">
        <f t="shared" si="0"/>
        <v>0</v>
      </c>
      <c r="K1240" s="164" t="s">
        <v>1</v>
      </c>
      <c r="L1240" s="34"/>
      <c r="M1240" s="169" t="s">
        <v>1</v>
      </c>
      <c r="N1240" s="170" t="s">
        <v>43</v>
      </c>
      <c r="O1240" s="59"/>
      <c r="P1240" s="171">
        <f t="shared" si="1"/>
        <v>0</v>
      </c>
      <c r="Q1240" s="171">
        <v>0</v>
      </c>
      <c r="R1240" s="171">
        <f t="shared" si="2"/>
        <v>0</v>
      </c>
      <c r="S1240" s="171">
        <v>0</v>
      </c>
      <c r="T1240" s="172">
        <f t="shared" si="3"/>
        <v>0</v>
      </c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R1240" s="173" t="s">
        <v>159</v>
      </c>
      <c r="AT1240" s="173" t="s">
        <v>155</v>
      </c>
      <c r="AU1240" s="173" t="s">
        <v>88</v>
      </c>
      <c r="AY1240" s="18" t="s">
        <v>153</v>
      </c>
      <c r="BE1240" s="174">
        <f t="shared" si="4"/>
        <v>0</v>
      </c>
      <c r="BF1240" s="174">
        <f t="shared" si="5"/>
        <v>0</v>
      </c>
      <c r="BG1240" s="174">
        <f t="shared" si="6"/>
        <v>0</v>
      </c>
      <c r="BH1240" s="174">
        <f t="shared" si="7"/>
        <v>0</v>
      </c>
      <c r="BI1240" s="174">
        <f t="shared" si="8"/>
        <v>0</v>
      </c>
      <c r="BJ1240" s="18" t="s">
        <v>86</v>
      </c>
      <c r="BK1240" s="174">
        <f t="shared" si="9"/>
        <v>0</v>
      </c>
      <c r="BL1240" s="18" t="s">
        <v>159</v>
      </c>
      <c r="BM1240" s="173" t="s">
        <v>1665</v>
      </c>
    </row>
    <row r="1241" spans="1:65" s="2" customFormat="1" ht="48" customHeight="1">
      <c r="A1241" s="33"/>
      <c r="B1241" s="161"/>
      <c r="C1241" s="162" t="s">
        <v>1666</v>
      </c>
      <c r="D1241" s="162" t="s">
        <v>155</v>
      </c>
      <c r="E1241" s="163" t="s">
        <v>1667</v>
      </c>
      <c r="F1241" s="164" t="s">
        <v>1668</v>
      </c>
      <c r="G1241" s="165" t="s">
        <v>465</v>
      </c>
      <c r="H1241" s="166">
        <v>1</v>
      </c>
      <c r="I1241" s="167"/>
      <c r="J1241" s="168">
        <f t="shared" si="0"/>
        <v>0</v>
      </c>
      <c r="K1241" s="164" t="s">
        <v>1</v>
      </c>
      <c r="L1241" s="34"/>
      <c r="M1241" s="169" t="s">
        <v>1</v>
      </c>
      <c r="N1241" s="170" t="s">
        <v>43</v>
      </c>
      <c r="O1241" s="59"/>
      <c r="P1241" s="171">
        <f t="shared" si="1"/>
        <v>0</v>
      </c>
      <c r="Q1241" s="171">
        <v>0</v>
      </c>
      <c r="R1241" s="171">
        <f t="shared" si="2"/>
        <v>0</v>
      </c>
      <c r="S1241" s="171">
        <v>0</v>
      </c>
      <c r="T1241" s="172">
        <f t="shared" si="3"/>
        <v>0</v>
      </c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R1241" s="173" t="s">
        <v>159</v>
      </c>
      <c r="AT1241" s="173" t="s">
        <v>155</v>
      </c>
      <c r="AU1241" s="173" t="s">
        <v>88</v>
      </c>
      <c r="AY1241" s="18" t="s">
        <v>153</v>
      </c>
      <c r="BE1241" s="174">
        <f t="shared" si="4"/>
        <v>0</v>
      </c>
      <c r="BF1241" s="174">
        <f t="shared" si="5"/>
        <v>0</v>
      </c>
      <c r="BG1241" s="174">
        <f t="shared" si="6"/>
        <v>0</v>
      </c>
      <c r="BH1241" s="174">
        <f t="shared" si="7"/>
        <v>0</v>
      </c>
      <c r="BI1241" s="174">
        <f t="shared" si="8"/>
        <v>0</v>
      </c>
      <c r="BJ1241" s="18" t="s">
        <v>86</v>
      </c>
      <c r="BK1241" s="174">
        <f t="shared" si="9"/>
        <v>0</v>
      </c>
      <c r="BL1241" s="18" t="s">
        <v>159</v>
      </c>
      <c r="BM1241" s="173" t="s">
        <v>1669</v>
      </c>
    </row>
    <row r="1242" spans="1:65" s="2" customFormat="1" ht="48" customHeight="1">
      <c r="A1242" s="33"/>
      <c r="B1242" s="161"/>
      <c r="C1242" s="162" t="s">
        <v>1670</v>
      </c>
      <c r="D1242" s="162" t="s">
        <v>155</v>
      </c>
      <c r="E1242" s="163" t="s">
        <v>1671</v>
      </c>
      <c r="F1242" s="164" t="s">
        <v>1672</v>
      </c>
      <c r="G1242" s="165" t="s">
        <v>465</v>
      </c>
      <c r="H1242" s="166">
        <v>1</v>
      </c>
      <c r="I1242" s="167"/>
      <c r="J1242" s="168">
        <f t="shared" si="0"/>
        <v>0</v>
      </c>
      <c r="K1242" s="164" t="s">
        <v>1</v>
      </c>
      <c r="L1242" s="34"/>
      <c r="M1242" s="169" t="s">
        <v>1</v>
      </c>
      <c r="N1242" s="170" t="s">
        <v>43</v>
      </c>
      <c r="O1242" s="59"/>
      <c r="P1242" s="171">
        <f t="shared" si="1"/>
        <v>0</v>
      </c>
      <c r="Q1242" s="171">
        <v>0</v>
      </c>
      <c r="R1242" s="171">
        <f t="shared" si="2"/>
        <v>0</v>
      </c>
      <c r="S1242" s="171">
        <v>0</v>
      </c>
      <c r="T1242" s="172">
        <f t="shared" si="3"/>
        <v>0</v>
      </c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R1242" s="173" t="s">
        <v>159</v>
      </c>
      <c r="AT1242" s="173" t="s">
        <v>155</v>
      </c>
      <c r="AU1242" s="173" t="s">
        <v>88</v>
      </c>
      <c r="AY1242" s="18" t="s">
        <v>153</v>
      </c>
      <c r="BE1242" s="174">
        <f t="shared" si="4"/>
        <v>0</v>
      </c>
      <c r="BF1242" s="174">
        <f t="shared" si="5"/>
        <v>0</v>
      </c>
      <c r="BG1242" s="174">
        <f t="shared" si="6"/>
        <v>0</v>
      </c>
      <c r="BH1242" s="174">
        <f t="shared" si="7"/>
        <v>0</v>
      </c>
      <c r="BI1242" s="174">
        <f t="shared" si="8"/>
        <v>0</v>
      </c>
      <c r="BJ1242" s="18" t="s">
        <v>86</v>
      </c>
      <c r="BK1242" s="174">
        <f t="shared" si="9"/>
        <v>0</v>
      </c>
      <c r="BL1242" s="18" t="s">
        <v>159</v>
      </c>
      <c r="BM1242" s="173" t="s">
        <v>1673</v>
      </c>
    </row>
    <row r="1243" spans="1:65" s="2" customFormat="1" ht="48" customHeight="1">
      <c r="A1243" s="33"/>
      <c r="B1243" s="161"/>
      <c r="C1243" s="162" t="s">
        <v>1674</v>
      </c>
      <c r="D1243" s="162" t="s">
        <v>155</v>
      </c>
      <c r="E1243" s="163" t="s">
        <v>1675</v>
      </c>
      <c r="F1243" s="164" t="s">
        <v>1676</v>
      </c>
      <c r="G1243" s="165" t="s">
        <v>465</v>
      </c>
      <c r="H1243" s="166">
        <v>1</v>
      </c>
      <c r="I1243" s="167"/>
      <c r="J1243" s="168">
        <f t="shared" si="0"/>
        <v>0</v>
      </c>
      <c r="K1243" s="164" t="s">
        <v>1</v>
      </c>
      <c r="L1243" s="34"/>
      <c r="M1243" s="169" t="s">
        <v>1</v>
      </c>
      <c r="N1243" s="170" t="s">
        <v>43</v>
      </c>
      <c r="O1243" s="59"/>
      <c r="P1243" s="171">
        <f t="shared" si="1"/>
        <v>0</v>
      </c>
      <c r="Q1243" s="171">
        <v>0</v>
      </c>
      <c r="R1243" s="171">
        <f t="shared" si="2"/>
        <v>0</v>
      </c>
      <c r="S1243" s="171">
        <v>0</v>
      </c>
      <c r="T1243" s="172">
        <f t="shared" si="3"/>
        <v>0</v>
      </c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R1243" s="173" t="s">
        <v>159</v>
      </c>
      <c r="AT1243" s="173" t="s">
        <v>155</v>
      </c>
      <c r="AU1243" s="173" t="s">
        <v>88</v>
      </c>
      <c r="AY1243" s="18" t="s">
        <v>153</v>
      </c>
      <c r="BE1243" s="174">
        <f t="shared" si="4"/>
        <v>0</v>
      </c>
      <c r="BF1243" s="174">
        <f t="shared" si="5"/>
        <v>0</v>
      </c>
      <c r="BG1243" s="174">
        <f t="shared" si="6"/>
        <v>0</v>
      </c>
      <c r="BH1243" s="174">
        <f t="shared" si="7"/>
        <v>0</v>
      </c>
      <c r="BI1243" s="174">
        <f t="shared" si="8"/>
        <v>0</v>
      </c>
      <c r="BJ1243" s="18" t="s">
        <v>86</v>
      </c>
      <c r="BK1243" s="174">
        <f t="shared" si="9"/>
        <v>0</v>
      </c>
      <c r="BL1243" s="18" t="s">
        <v>159</v>
      </c>
      <c r="BM1243" s="173" t="s">
        <v>1677</v>
      </c>
    </row>
    <row r="1244" spans="1:65" s="2" customFormat="1" ht="48" customHeight="1">
      <c r="A1244" s="33"/>
      <c r="B1244" s="161"/>
      <c r="C1244" s="162" t="s">
        <v>1678</v>
      </c>
      <c r="D1244" s="162" t="s">
        <v>155</v>
      </c>
      <c r="E1244" s="163" t="s">
        <v>1679</v>
      </c>
      <c r="F1244" s="164" t="s">
        <v>1680</v>
      </c>
      <c r="G1244" s="165" t="s">
        <v>465</v>
      </c>
      <c r="H1244" s="166">
        <v>2</v>
      </c>
      <c r="I1244" s="167"/>
      <c r="J1244" s="168">
        <f t="shared" si="0"/>
        <v>0</v>
      </c>
      <c r="K1244" s="164" t="s">
        <v>1</v>
      </c>
      <c r="L1244" s="34"/>
      <c r="M1244" s="169" t="s">
        <v>1</v>
      </c>
      <c r="N1244" s="170" t="s">
        <v>43</v>
      </c>
      <c r="O1244" s="59"/>
      <c r="P1244" s="171">
        <f t="shared" si="1"/>
        <v>0</v>
      </c>
      <c r="Q1244" s="171">
        <v>0</v>
      </c>
      <c r="R1244" s="171">
        <f t="shared" si="2"/>
        <v>0</v>
      </c>
      <c r="S1244" s="171">
        <v>0</v>
      </c>
      <c r="T1244" s="172">
        <f t="shared" si="3"/>
        <v>0</v>
      </c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R1244" s="173" t="s">
        <v>159</v>
      </c>
      <c r="AT1244" s="173" t="s">
        <v>155</v>
      </c>
      <c r="AU1244" s="173" t="s">
        <v>88</v>
      </c>
      <c r="AY1244" s="18" t="s">
        <v>153</v>
      </c>
      <c r="BE1244" s="174">
        <f t="shared" si="4"/>
        <v>0</v>
      </c>
      <c r="BF1244" s="174">
        <f t="shared" si="5"/>
        <v>0</v>
      </c>
      <c r="BG1244" s="174">
        <f t="shared" si="6"/>
        <v>0</v>
      </c>
      <c r="BH1244" s="174">
        <f t="shared" si="7"/>
        <v>0</v>
      </c>
      <c r="BI1244" s="174">
        <f t="shared" si="8"/>
        <v>0</v>
      </c>
      <c r="BJ1244" s="18" t="s">
        <v>86</v>
      </c>
      <c r="BK1244" s="174">
        <f t="shared" si="9"/>
        <v>0</v>
      </c>
      <c r="BL1244" s="18" t="s">
        <v>159</v>
      </c>
      <c r="BM1244" s="173" t="s">
        <v>1681</v>
      </c>
    </row>
    <row r="1245" spans="1:65" s="2" customFormat="1" ht="48" customHeight="1">
      <c r="A1245" s="33"/>
      <c r="B1245" s="161"/>
      <c r="C1245" s="162" t="s">
        <v>1682</v>
      </c>
      <c r="D1245" s="162" t="s">
        <v>155</v>
      </c>
      <c r="E1245" s="163" t="s">
        <v>1683</v>
      </c>
      <c r="F1245" s="164" t="s">
        <v>1684</v>
      </c>
      <c r="G1245" s="165" t="s">
        <v>465</v>
      </c>
      <c r="H1245" s="166">
        <v>1</v>
      </c>
      <c r="I1245" s="167"/>
      <c r="J1245" s="168">
        <f t="shared" si="0"/>
        <v>0</v>
      </c>
      <c r="K1245" s="164" t="s">
        <v>1</v>
      </c>
      <c r="L1245" s="34"/>
      <c r="M1245" s="169" t="s">
        <v>1</v>
      </c>
      <c r="N1245" s="170" t="s">
        <v>43</v>
      </c>
      <c r="O1245" s="59"/>
      <c r="P1245" s="171">
        <f t="shared" si="1"/>
        <v>0</v>
      </c>
      <c r="Q1245" s="171">
        <v>0</v>
      </c>
      <c r="R1245" s="171">
        <f t="shared" si="2"/>
        <v>0</v>
      </c>
      <c r="S1245" s="171">
        <v>0</v>
      </c>
      <c r="T1245" s="172">
        <f t="shared" si="3"/>
        <v>0</v>
      </c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R1245" s="173" t="s">
        <v>159</v>
      </c>
      <c r="AT1245" s="173" t="s">
        <v>155</v>
      </c>
      <c r="AU1245" s="173" t="s">
        <v>88</v>
      </c>
      <c r="AY1245" s="18" t="s">
        <v>153</v>
      </c>
      <c r="BE1245" s="174">
        <f t="shared" si="4"/>
        <v>0</v>
      </c>
      <c r="BF1245" s="174">
        <f t="shared" si="5"/>
        <v>0</v>
      </c>
      <c r="BG1245" s="174">
        <f t="shared" si="6"/>
        <v>0</v>
      </c>
      <c r="BH1245" s="174">
        <f t="shared" si="7"/>
        <v>0</v>
      </c>
      <c r="BI1245" s="174">
        <f t="shared" si="8"/>
        <v>0</v>
      </c>
      <c r="BJ1245" s="18" t="s">
        <v>86</v>
      </c>
      <c r="BK1245" s="174">
        <f t="shared" si="9"/>
        <v>0</v>
      </c>
      <c r="BL1245" s="18" t="s">
        <v>159</v>
      </c>
      <c r="BM1245" s="173" t="s">
        <v>1685</v>
      </c>
    </row>
    <row r="1246" spans="1:65" s="2" customFormat="1" ht="48" customHeight="1">
      <c r="A1246" s="33"/>
      <c r="B1246" s="161"/>
      <c r="C1246" s="162" t="s">
        <v>1686</v>
      </c>
      <c r="D1246" s="162" t="s">
        <v>155</v>
      </c>
      <c r="E1246" s="163" t="s">
        <v>1687</v>
      </c>
      <c r="F1246" s="164" t="s">
        <v>1688</v>
      </c>
      <c r="G1246" s="165" t="s">
        <v>465</v>
      </c>
      <c r="H1246" s="166">
        <v>1</v>
      </c>
      <c r="I1246" s="167"/>
      <c r="J1246" s="168">
        <f t="shared" si="0"/>
        <v>0</v>
      </c>
      <c r="K1246" s="164" t="s">
        <v>1</v>
      </c>
      <c r="L1246" s="34"/>
      <c r="M1246" s="169" t="s">
        <v>1</v>
      </c>
      <c r="N1246" s="170" t="s">
        <v>43</v>
      </c>
      <c r="O1246" s="59"/>
      <c r="P1246" s="171">
        <f t="shared" si="1"/>
        <v>0</v>
      </c>
      <c r="Q1246" s="171">
        <v>0</v>
      </c>
      <c r="R1246" s="171">
        <f t="shared" si="2"/>
        <v>0</v>
      </c>
      <c r="S1246" s="171">
        <v>0</v>
      </c>
      <c r="T1246" s="172">
        <f t="shared" si="3"/>
        <v>0</v>
      </c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R1246" s="173" t="s">
        <v>159</v>
      </c>
      <c r="AT1246" s="173" t="s">
        <v>155</v>
      </c>
      <c r="AU1246" s="173" t="s">
        <v>88</v>
      </c>
      <c r="AY1246" s="18" t="s">
        <v>153</v>
      </c>
      <c r="BE1246" s="174">
        <f t="shared" si="4"/>
        <v>0</v>
      </c>
      <c r="BF1246" s="174">
        <f t="shared" si="5"/>
        <v>0</v>
      </c>
      <c r="BG1246" s="174">
        <f t="shared" si="6"/>
        <v>0</v>
      </c>
      <c r="BH1246" s="174">
        <f t="shared" si="7"/>
        <v>0</v>
      </c>
      <c r="BI1246" s="174">
        <f t="shared" si="8"/>
        <v>0</v>
      </c>
      <c r="BJ1246" s="18" t="s">
        <v>86</v>
      </c>
      <c r="BK1246" s="174">
        <f t="shared" si="9"/>
        <v>0</v>
      </c>
      <c r="BL1246" s="18" t="s">
        <v>159</v>
      </c>
      <c r="BM1246" s="173" t="s">
        <v>1689</v>
      </c>
    </row>
    <row r="1247" spans="1:65" s="2" customFormat="1" ht="48" customHeight="1">
      <c r="A1247" s="33"/>
      <c r="B1247" s="161"/>
      <c r="C1247" s="162" t="s">
        <v>1690</v>
      </c>
      <c r="D1247" s="162" t="s">
        <v>155</v>
      </c>
      <c r="E1247" s="163" t="s">
        <v>1691</v>
      </c>
      <c r="F1247" s="164" t="s">
        <v>1692</v>
      </c>
      <c r="G1247" s="165" t="s">
        <v>465</v>
      </c>
      <c r="H1247" s="166">
        <v>2</v>
      </c>
      <c r="I1247" s="167"/>
      <c r="J1247" s="168">
        <f t="shared" si="0"/>
        <v>0</v>
      </c>
      <c r="K1247" s="164" t="s">
        <v>1</v>
      </c>
      <c r="L1247" s="34"/>
      <c r="M1247" s="169" t="s">
        <v>1</v>
      </c>
      <c r="N1247" s="170" t="s">
        <v>43</v>
      </c>
      <c r="O1247" s="59"/>
      <c r="P1247" s="171">
        <f t="shared" si="1"/>
        <v>0</v>
      </c>
      <c r="Q1247" s="171">
        <v>0</v>
      </c>
      <c r="R1247" s="171">
        <f t="shared" si="2"/>
        <v>0</v>
      </c>
      <c r="S1247" s="171">
        <v>0</v>
      </c>
      <c r="T1247" s="172">
        <f t="shared" si="3"/>
        <v>0</v>
      </c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R1247" s="173" t="s">
        <v>159</v>
      </c>
      <c r="AT1247" s="173" t="s">
        <v>155</v>
      </c>
      <c r="AU1247" s="173" t="s">
        <v>88</v>
      </c>
      <c r="AY1247" s="18" t="s">
        <v>153</v>
      </c>
      <c r="BE1247" s="174">
        <f t="shared" si="4"/>
        <v>0</v>
      </c>
      <c r="BF1247" s="174">
        <f t="shared" si="5"/>
        <v>0</v>
      </c>
      <c r="BG1247" s="174">
        <f t="shared" si="6"/>
        <v>0</v>
      </c>
      <c r="BH1247" s="174">
        <f t="shared" si="7"/>
        <v>0</v>
      </c>
      <c r="BI1247" s="174">
        <f t="shared" si="8"/>
        <v>0</v>
      </c>
      <c r="BJ1247" s="18" t="s">
        <v>86</v>
      </c>
      <c r="BK1247" s="174">
        <f t="shared" si="9"/>
        <v>0</v>
      </c>
      <c r="BL1247" s="18" t="s">
        <v>159</v>
      </c>
      <c r="BM1247" s="173" t="s">
        <v>1693</v>
      </c>
    </row>
    <row r="1248" spans="1:65" s="2" customFormat="1" ht="48" customHeight="1">
      <c r="A1248" s="33"/>
      <c r="B1248" s="161"/>
      <c r="C1248" s="162" t="s">
        <v>1694</v>
      </c>
      <c r="D1248" s="162" t="s">
        <v>155</v>
      </c>
      <c r="E1248" s="163" t="s">
        <v>1695</v>
      </c>
      <c r="F1248" s="164" t="s">
        <v>1696</v>
      </c>
      <c r="G1248" s="165" t="s">
        <v>465</v>
      </c>
      <c r="H1248" s="166">
        <v>1</v>
      </c>
      <c r="I1248" s="167"/>
      <c r="J1248" s="168">
        <f t="shared" si="0"/>
        <v>0</v>
      </c>
      <c r="K1248" s="164" t="s">
        <v>1</v>
      </c>
      <c r="L1248" s="34"/>
      <c r="M1248" s="169" t="s">
        <v>1</v>
      </c>
      <c r="N1248" s="170" t="s">
        <v>43</v>
      </c>
      <c r="O1248" s="59"/>
      <c r="P1248" s="171">
        <f t="shared" si="1"/>
        <v>0</v>
      </c>
      <c r="Q1248" s="171">
        <v>0</v>
      </c>
      <c r="R1248" s="171">
        <f t="shared" si="2"/>
        <v>0</v>
      </c>
      <c r="S1248" s="171">
        <v>0</v>
      </c>
      <c r="T1248" s="172">
        <f t="shared" si="3"/>
        <v>0</v>
      </c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R1248" s="173" t="s">
        <v>159</v>
      </c>
      <c r="AT1248" s="173" t="s">
        <v>155</v>
      </c>
      <c r="AU1248" s="173" t="s">
        <v>88</v>
      </c>
      <c r="AY1248" s="18" t="s">
        <v>153</v>
      </c>
      <c r="BE1248" s="174">
        <f t="shared" si="4"/>
        <v>0</v>
      </c>
      <c r="BF1248" s="174">
        <f t="shared" si="5"/>
        <v>0</v>
      </c>
      <c r="BG1248" s="174">
        <f t="shared" si="6"/>
        <v>0</v>
      </c>
      <c r="BH1248" s="174">
        <f t="shared" si="7"/>
        <v>0</v>
      </c>
      <c r="BI1248" s="174">
        <f t="shared" si="8"/>
        <v>0</v>
      </c>
      <c r="BJ1248" s="18" t="s">
        <v>86</v>
      </c>
      <c r="BK1248" s="174">
        <f t="shared" si="9"/>
        <v>0</v>
      </c>
      <c r="BL1248" s="18" t="s">
        <v>159</v>
      </c>
      <c r="BM1248" s="173" t="s">
        <v>1697</v>
      </c>
    </row>
    <row r="1249" spans="1:65" s="2" customFormat="1" ht="48" customHeight="1">
      <c r="A1249" s="33"/>
      <c r="B1249" s="161"/>
      <c r="C1249" s="162" t="s">
        <v>1698</v>
      </c>
      <c r="D1249" s="162" t="s">
        <v>155</v>
      </c>
      <c r="E1249" s="163" t="s">
        <v>1699</v>
      </c>
      <c r="F1249" s="164" t="s">
        <v>1700</v>
      </c>
      <c r="G1249" s="165" t="s">
        <v>465</v>
      </c>
      <c r="H1249" s="166">
        <v>1</v>
      </c>
      <c r="I1249" s="167"/>
      <c r="J1249" s="168">
        <f t="shared" si="0"/>
        <v>0</v>
      </c>
      <c r="K1249" s="164" t="s">
        <v>1</v>
      </c>
      <c r="L1249" s="34"/>
      <c r="M1249" s="169" t="s">
        <v>1</v>
      </c>
      <c r="N1249" s="170" t="s">
        <v>43</v>
      </c>
      <c r="O1249" s="59"/>
      <c r="P1249" s="171">
        <f t="shared" si="1"/>
        <v>0</v>
      </c>
      <c r="Q1249" s="171">
        <v>0</v>
      </c>
      <c r="R1249" s="171">
        <f t="shared" si="2"/>
        <v>0</v>
      </c>
      <c r="S1249" s="171">
        <v>0</v>
      </c>
      <c r="T1249" s="172">
        <f t="shared" si="3"/>
        <v>0</v>
      </c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R1249" s="173" t="s">
        <v>159</v>
      </c>
      <c r="AT1249" s="173" t="s">
        <v>155</v>
      </c>
      <c r="AU1249" s="173" t="s">
        <v>88</v>
      </c>
      <c r="AY1249" s="18" t="s">
        <v>153</v>
      </c>
      <c r="BE1249" s="174">
        <f t="shared" si="4"/>
        <v>0</v>
      </c>
      <c r="BF1249" s="174">
        <f t="shared" si="5"/>
        <v>0</v>
      </c>
      <c r="BG1249" s="174">
        <f t="shared" si="6"/>
        <v>0</v>
      </c>
      <c r="BH1249" s="174">
        <f t="shared" si="7"/>
        <v>0</v>
      </c>
      <c r="BI1249" s="174">
        <f t="shared" si="8"/>
        <v>0</v>
      </c>
      <c r="BJ1249" s="18" t="s">
        <v>86</v>
      </c>
      <c r="BK1249" s="174">
        <f t="shared" si="9"/>
        <v>0</v>
      </c>
      <c r="BL1249" s="18" t="s">
        <v>159</v>
      </c>
      <c r="BM1249" s="173" t="s">
        <v>1701</v>
      </c>
    </row>
    <row r="1250" spans="1:65" s="2" customFormat="1" ht="48" customHeight="1">
      <c r="A1250" s="33"/>
      <c r="B1250" s="161"/>
      <c r="C1250" s="162" t="s">
        <v>1702</v>
      </c>
      <c r="D1250" s="162" t="s">
        <v>155</v>
      </c>
      <c r="E1250" s="163" t="s">
        <v>1703</v>
      </c>
      <c r="F1250" s="164" t="s">
        <v>1704</v>
      </c>
      <c r="G1250" s="165" t="s">
        <v>465</v>
      </c>
      <c r="H1250" s="166">
        <v>8</v>
      </c>
      <c r="I1250" s="167"/>
      <c r="J1250" s="168">
        <f t="shared" si="0"/>
        <v>0</v>
      </c>
      <c r="K1250" s="164" t="s">
        <v>1</v>
      </c>
      <c r="L1250" s="34"/>
      <c r="M1250" s="169" t="s">
        <v>1</v>
      </c>
      <c r="N1250" s="170" t="s">
        <v>43</v>
      </c>
      <c r="O1250" s="59"/>
      <c r="P1250" s="171">
        <f t="shared" si="1"/>
        <v>0</v>
      </c>
      <c r="Q1250" s="171">
        <v>0</v>
      </c>
      <c r="R1250" s="171">
        <f t="shared" si="2"/>
        <v>0</v>
      </c>
      <c r="S1250" s="171">
        <v>0</v>
      </c>
      <c r="T1250" s="172">
        <f t="shared" si="3"/>
        <v>0</v>
      </c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R1250" s="173" t="s">
        <v>159</v>
      </c>
      <c r="AT1250" s="173" t="s">
        <v>155</v>
      </c>
      <c r="AU1250" s="173" t="s">
        <v>88</v>
      </c>
      <c r="AY1250" s="18" t="s">
        <v>153</v>
      </c>
      <c r="BE1250" s="174">
        <f t="shared" si="4"/>
        <v>0</v>
      </c>
      <c r="BF1250" s="174">
        <f t="shared" si="5"/>
        <v>0</v>
      </c>
      <c r="BG1250" s="174">
        <f t="shared" si="6"/>
        <v>0</v>
      </c>
      <c r="BH1250" s="174">
        <f t="shared" si="7"/>
        <v>0</v>
      </c>
      <c r="BI1250" s="174">
        <f t="shared" si="8"/>
        <v>0</v>
      </c>
      <c r="BJ1250" s="18" t="s">
        <v>86</v>
      </c>
      <c r="BK1250" s="174">
        <f t="shared" si="9"/>
        <v>0</v>
      </c>
      <c r="BL1250" s="18" t="s">
        <v>159</v>
      </c>
      <c r="BM1250" s="173" t="s">
        <v>1705</v>
      </c>
    </row>
    <row r="1251" spans="1:65" s="2" customFormat="1" ht="48" customHeight="1">
      <c r="A1251" s="33"/>
      <c r="B1251" s="161"/>
      <c r="C1251" s="162" t="s">
        <v>1706</v>
      </c>
      <c r="D1251" s="162" t="s">
        <v>155</v>
      </c>
      <c r="E1251" s="163" t="s">
        <v>1707</v>
      </c>
      <c r="F1251" s="164" t="s">
        <v>1708</v>
      </c>
      <c r="G1251" s="165" t="s">
        <v>465</v>
      </c>
      <c r="H1251" s="166">
        <v>4</v>
      </c>
      <c r="I1251" s="167"/>
      <c r="J1251" s="168">
        <f t="shared" si="0"/>
        <v>0</v>
      </c>
      <c r="K1251" s="164" t="s">
        <v>1</v>
      </c>
      <c r="L1251" s="34"/>
      <c r="M1251" s="169" t="s">
        <v>1</v>
      </c>
      <c r="N1251" s="170" t="s">
        <v>43</v>
      </c>
      <c r="O1251" s="59"/>
      <c r="P1251" s="171">
        <f t="shared" si="1"/>
        <v>0</v>
      </c>
      <c r="Q1251" s="171">
        <v>0</v>
      </c>
      <c r="R1251" s="171">
        <f t="shared" si="2"/>
        <v>0</v>
      </c>
      <c r="S1251" s="171">
        <v>0</v>
      </c>
      <c r="T1251" s="172">
        <f t="shared" si="3"/>
        <v>0</v>
      </c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R1251" s="173" t="s">
        <v>159</v>
      </c>
      <c r="AT1251" s="173" t="s">
        <v>155</v>
      </c>
      <c r="AU1251" s="173" t="s">
        <v>88</v>
      </c>
      <c r="AY1251" s="18" t="s">
        <v>153</v>
      </c>
      <c r="BE1251" s="174">
        <f t="shared" si="4"/>
        <v>0</v>
      </c>
      <c r="BF1251" s="174">
        <f t="shared" si="5"/>
        <v>0</v>
      </c>
      <c r="BG1251" s="174">
        <f t="shared" si="6"/>
        <v>0</v>
      </c>
      <c r="BH1251" s="174">
        <f t="shared" si="7"/>
        <v>0</v>
      </c>
      <c r="BI1251" s="174">
        <f t="shared" si="8"/>
        <v>0</v>
      </c>
      <c r="BJ1251" s="18" t="s">
        <v>86</v>
      </c>
      <c r="BK1251" s="174">
        <f t="shared" si="9"/>
        <v>0</v>
      </c>
      <c r="BL1251" s="18" t="s">
        <v>159</v>
      </c>
      <c r="BM1251" s="173" t="s">
        <v>1709</v>
      </c>
    </row>
    <row r="1252" spans="1:65" s="2" customFormat="1" ht="48" customHeight="1">
      <c r="A1252" s="33"/>
      <c r="B1252" s="161"/>
      <c r="C1252" s="162" t="s">
        <v>1710</v>
      </c>
      <c r="D1252" s="162" t="s">
        <v>155</v>
      </c>
      <c r="E1252" s="163" t="s">
        <v>1711</v>
      </c>
      <c r="F1252" s="164" t="s">
        <v>1712</v>
      </c>
      <c r="G1252" s="165" t="s">
        <v>465</v>
      </c>
      <c r="H1252" s="166">
        <v>2</v>
      </c>
      <c r="I1252" s="167"/>
      <c r="J1252" s="168">
        <f t="shared" si="0"/>
        <v>0</v>
      </c>
      <c r="K1252" s="164" t="s">
        <v>1</v>
      </c>
      <c r="L1252" s="34"/>
      <c r="M1252" s="169" t="s">
        <v>1</v>
      </c>
      <c r="N1252" s="170" t="s">
        <v>43</v>
      </c>
      <c r="O1252" s="59"/>
      <c r="P1252" s="171">
        <f t="shared" si="1"/>
        <v>0</v>
      </c>
      <c r="Q1252" s="171">
        <v>0</v>
      </c>
      <c r="R1252" s="171">
        <f t="shared" si="2"/>
        <v>0</v>
      </c>
      <c r="S1252" s="171">
        <v>0</v>
      </c>
      <c r="T1252" s="172">
        <f t="shared" si="3"/>
        <v>0</v>
      </c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R1252" s="173" t="s">
        <v>159</v>
      </c>
      <c r="AT1252" s="173" t="s">
        <v>155</v>
      </c>
      <c r="AU1252" s="173" t="s">
        <v>88</v>
      </c>
      <c r="AY1252" s="18" t="s">
        <v>153</v>
      </c>
      <c r="BE1252" s="174">
        <f t="shared" si="4"/>
        <v>0</v>
      </c>
      <c r="BF1252" s="174">
        <f t="shared" si="5"/>
        <v>0</v>
      </c>
      <c r="BG1252" s="174">
        <f t="shared" si="6"/>
        <v>0</v>
      </c>
      <c r="BH1252" s="174">
        <f t="shared" si="7"/>
        <v>0</v>
      </c>
      <c r="BI1252" s="174">
        <f t="shared" si="8"/>
        <v>0</v>
      </c>
      <c r="BJ1252" s="18" t="s">
        <v>86</v>
      </c>
      <c r="BK1252" s="174">
        <f t="shared" si="9"/>
        <v>0</v>
      </c>
      <c r="BL1252" s="18" t="s">
        <v>159</v>
      </c>
      <c r="BM1252" s="173" t="s">
        <v>1713</v>
      </c>
    </row>
    <row r="1253" spans="1:65" s="2" customFormat="1" ht="48" customHeight="1">
      <c r="A1253" s="33"/>
      <c r="B1253" s="161"/>
      <c r="C1253" s="162" t="s">
        <v>1714</v>
      </c>
      <c r="D1253" s="162" t="s">
        <v>155</v>
      </c>
      <c r="E1253" s="163" t="s">
        <v>1715</v>
      </c>
      <c r="F1253" s="164" t="s">
        <v>1716</v>
      </c>
      <c r="G1253" s="165" t="s">
        <v>465</v>
      </c>
      <c r="H1253" s="166">
        <v>4</v>
      </c>
      <c r="I1253" s="167"/>
      <c r="J1253" s="168">
        <f t="shared" si="0"/>
        <v>0</v>
      </c>
      <c r="K1253" s="164" t="s">
        <v>1</v>
      </c>
      <c r="L1253" s="34"/>
      <c r="M1253" s="169" t="s">
        <v>1</v>
      </c>
      <c r="N1253" s="170" t="s">
        <v>43</v>
      </c>
      <c r="O1253" s="59"/>
      <c r="P1253" s="171">
        <f t="shared" si="1"/>
        <v>0</v>
      </c>
      <c r="Q1253" s="171">
        <v>0</v>
      </c>
      <c r="R1253" s="171">
        <f t="shared" si="2"/>
        <v>0</v>
      </c>
      <c r="S1253" s="171">
        <v>0</v>
      </c>
      <c r="T1253" s="172">
        <f t="shared" si="3"/>
        <v>0</v>
      </c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R1253" s="173" t="s">
        <v>159</v>
      </c>
      <c r="AT1253" s="173" t="s">
        <v>155</v>
      </c>
      <c r="AU1253" s="173" t="s">
        <v>88</v>
      </c>
      <c r="AY1253" s="18" t="s">
        <v>153</v>
      </c>
      <c r="BE1253" s="174">
        <f t="shared" si="4"/>
        <v>0</v>
      </c>
      <c r="BF1253" s="174">
        <f t="shared" si="5"/>
        <v>0</v>
      </c>
      <c r="BG1253" s="174">
        <f t="shared" si="6"/>
        <v>0</v>
      </c>
      <c r="BH1253" s="174">
        <f t="shared" si="7"/>
        <v>0</v>
      </c>
      <c r="BI1253" s="174">
        <f t="shared" si="8"/>
        <v>0</v>
      </c>
      <c r="BJ1253" s="18" t="s">
        <v>86</v>
      </c>
      <c r="BK1253" s="174">
        <f t="shared" si="9"/>
        <v>0</v>
      </c>
      <c r="BL1253" s="18" t="s">
        <v>159</v>
      </c>
      <c r="BM1253" s="173" t="s">
        <v>1717</v>
      </c>
    </row>
    <row r="1254" spans="1:65" s="2" customFormat="1" ht="48" customHeight="1">
      <c r="A1254" s="33"/>
      <c r="B1254" s="161"/>
      <c r="C1254" s="162" t="s">
        <v>1718</v>
      </c>
      <c r="D1254" s="162" t="s">
        <v>155</v>
      </c>
      <c r="E1254" s="163" t="s">
        <v>1719</v>
      </c>
      <c r="F1254" s="164" t="s">
        <v>1720</v>
      </c>
      <c r="G1254" s="165" t="s">
        <v>465</v>
      </c>
      <c r="H1254" s="166">
        <v>1</v>
      </c>
      <c r="I1254" s="167"/>
      <c r="J1254" s="168">
        <f t="shared" si="0"/>
        <v>0</v>
      </c>
      <c r="K1254" s="164" t="s">
        <v>1</v>
      </c>
      <c r="L1254" s="34"/>
      <c r="M1254" s="169" t="s">
        <v>1</v>
      </c>
      <c r="N1254" s="170" t="s">
        <v>43</v>
      </c>
      <c r="O1254" s="59"/>
      <c r="P1254" s="171">
        <f t="shared" si="1"/>
        <v>0</v>
      </c>
      <c r="Q1254" s="171">
        <v>0</v>
      </c>
      <c r="R1254" s="171">
        <f t="shared" si="2"/>
        <v>0</v>
      </c>
      <c r="S1254" s="171">
        <v>0</v>
      </c>
      <c r="T1254" s="172">
        <f t="shared" si="3"/>
        <v>0</v>
      </c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R1254" s="173" t="s">
        <v>159</v>
      </c>
      <c r="AT1254" s="173" t="s">
        <v>155</v>
      </c>
      <c r="AU1254" s="173" t="s">
        <v>88</v>
      </c>
      <c r="AY1254" s="18" t="s">
        <v>153</v>
      </c>
      <c r="BE1254" s="174">
        <f t="shared" si="4"/>
        <v>0</v>
      </c>
      <c r="BF1254" s="174">
        <f t="shared" si="5"/>
        <v>0</v>
      </c>
      <c r="BG1254" s="174">
        <f t="shared" si="6"/>
        <v>0</v>
      </c>
      <c r="BH1254" s="174">
        <f t="shared" si="7"/>
        <v>0</v>
      </c>
      <c r="BI1254" s="174">
        <f t="shared" si="8"/>
        <v>0</v>
      </c>
      <c r="BJ1254" s="18" t="s">
        <v>86</v>
      </c>
      <c r="BK1254" s="174">
        <f t="shared" si="9"/>
        <v>0</v>
      </c>
      <c r="BL1254" s="18" t="s">
        <v>159</v>
      </c>
      <c r="BM1254" s="173" t="s">
        <v>1721</v>
      </c>
    </row>
    <row r="1255" spans="1:65" s="2" customFormat="1" ht="48" customHeight="1">
      <c r="A1255" s="33"/>
      <c r="B1255" s="161"/>
      <c r="C1255" s="162" t="s">
        <v>1722</v>
      </c>
      <c r="D1255" s="162" t="s">
        <v>155</v>
      </c>
      <c r="E1255" s="163" t="s">
        <v>1723</v>
      </c>
      <c r="F1255" s="164" t="s">
        <v>1724</v>
      </c>
      <c r="G1255" s="165" t="s">
        <v>465</v>
      </c>
      <c r="H1255" s="166">
        <v>1</v>
      </c>
      <c r="I1255" s="167"/>
      <c r="J1255" s="168">
        <f t="shared" si="0"/>
        <v>0</v>
      </c>
      <c r="K1255" s="164" t="s">
        <v>1</v>
      </c>
      <c r="L1255" s="34"/>
      <c r="M1255" s="169" t="s">
        <v>1</v>
      </c>
      <c r="N1255" s="170" t="s">
        <v>43</v>
      </c>
      <c r="O1255" s="59"/>
      <c r="P1255" s="171">
        <f t="shared" si="1"/>
        <v>0</v>
      </c>
      <c r="Q1255" s="171">
        <v>0</v>
      </c>
      <c r="R1255" s="171">
        <f t="shared" si="2"/>
        <v>0</v>
      </c>
      <c r="S1255" s="171">
        <v>0</v>
      </c>
      <c r="T1255" s="172">
        <f t="shared" si="3"/>
        <v>0</v>
      </c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R1255" s="173" t="s">
        <v>159</v>
      </c>
      <c r="AT1255" s="173" t="s">
        <v>155</v>
      </c>
      <c r="AU1255" s="173" t="s">
        <v>88</v>
      </c>
      <c r="AY1255" s="18" t="s">
        <v>153</v>
      </c>
      <c r="BE1255" s="174">
        <f t="shared" si="4"/>
        <v>0</v>
      </c>
      <c r="BF1255" s="174">
        <f t="shared" si="5"/>
        <v>0</v>
      </c>
      <c r="BG1255" s="174">
        <f t="shared" si="6"/>
        <v>0</v>
      </c>
      <c r="BH1255" s="174">
        <f t="shared" si="7"/>
        <v>0</v>
      </c>
      <c r="BI1255" s="174">
        <f t="shared" si="8"/>
        <v>0</v>
      </c>
      <c r="BJ1255" s="18" t="s">
        <v>86</v>
      </c>
      <c r="BK1255" s="174">
        <f t="shared" si="9"/>
        <v>0</v>
      </c>
      <c r="BL1255" s="18" t="s">
        <v>159</v>
      </c>
      <c r="BM1255" s="173" t="s">
        <v>1725</v>
      </c>
    </row>
    <row r="1256" spans="1:65" s="2" customFormat="1" ht="48" customHeight="1">
      <c r="A1256" s="33"/>
      <c r="B1256" s="161"/>
      <c r="C1256" s="162" t="s">
        <v>1726</v>
      </c>
      <c r="D1256" s="162" t="s">
        <v>155</v>
      </c>
      <c r="E1256" s="163" t="s">
        <v>1727</v>
      </c>
      <c r="F1256" s="164" t="s">
        <v>1728</v>
      </c>
      <c r="G1256" s="165" t="s">
        <v>465</v>
      </c>
      <c r="H1256" s="166">
        <v>1</v>
      </c>
      <c r="I1256" s="167"/>
      <c r="J1256" s="168">
        <f t="shared" si="0"/>
        <v>0</v>
      </c>
      <c r="K1256" s="164" t="s">
        <v>1</v>
      </c>
      <c r="L1256" s="34"/>
      <c r="M1256" s="169" t="s">
        <v>1</v>
      </c>
      <c r="N1256" s="170" t="s">
        <v>43</v>
      </c>
      <c r="O1256" s="59"/>
      <c r="P1256" s="171">
        <f t="shared" si="1"/>
        <v>0</v>
      </c>
      <c r="Q1256" s="171">
        <v>0</v>
      </c>
      <c r="R1256" s="171">
        <f t="shared" si="2"/>
        <v>0</v>
      </c>
      <c r="S1256" s="171">
        <v>0</v>
      </c>
      <c r="T1256" s="172">
        <f t="shared" si="3"/>
        <v>0</v>
      </c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R1256" s="173" t="s">
        <v>159</v>
      </c>
      <c r="AT1256" s="173" t="s">
        <v>155</v>
      </c>
      <c r="AU1256" s="173" t="s">
        <v>88</v>
      </c>
      <c r="AY1256" s="18" t="s">
        <v>153</v>
      </c>
      <c r="BE1256" s="174">
        <f t="shared" si="4"/>
        <v>0</v>
      </c>
      <c r="BF1256" s="174">
        <f t="shared" si="5"/>
        <v>0</v>
      </c>
      <c r="BG1256" s="174">
        <f t="shared" si="6"/>
        <v>0</v>
      </c>
      <c r="BH1256" s="174">
        <f t="shared" si="7"/>
        <v>0</v>
      </c>
      <c r="BI1256" s="174">
        <f t="shared" si="8"/>
        <v>0</v>
      </c>
      <c r="BJ1256" s="18" t="s">
        <v>86</v>
      </c>
      <c r="BK1256" s="174">
        <f t="shared" si="9"/>
        <v>0</v>
      </c>
      <c r="BL1256" s="18" t="s">
        <v>159</v>
      </c>
      <c r="BM1256" s="173" t="s">
        <v>1729</v>
      </c>
    </row>
    <row r="1257" spans="1:65" s="2" customFormat="1" ht="48" customHeight="1">
      <c r="A1257" s="33"/>
      <c r="B1257" s="161"/>
      <c r="C1257" s="162" t="s">
        <v>1730</v>
      </c>
      <c r="D1257" s="162" t="s">
        <v>155</v>
      </c>
      <c r="E1257" s="163" t="s">
        <v>1731</v>
      </c>
      <c r="F1257" s="164" t="s">
        <v>1732</v>
      </c>
      <c r="G1257" s="165" t="s">
        <v>465</v>
      </c>
      <c r="H1257" s="166">
        <v>6</v>
      </c>
      <c r="I1257" s="167"/>
      <c r="J1257" s="168">
        <f t="shared" si="0"/>
        <v>0</v>
      </c>
      <c r="K1257" s="164" t="s">
        <v>1</v>
      </c>
      <c r="L1257" s="34"/>
      <c r="M1257" s="169" t="s">
        <v>1</v>
      </c>
      <c r="N1257" s="170" t="s">
        <v>43</v>
      </c>
      <c r="O1257" s="59"/>
      <c r="P1257" s="171">
        <f t="shared" si="1"/>
        <v>0</v>
      </c>
      <c r="Q1257" s="171">
        <v>0</v>
      </c>
      <c r="R1257" s="171">
        <f t="shared" si="2"/>
        <v>0</v>
      </c>
      <c r="S1257" s="171">
        <v>0</v>
      </c>
      <c r="T1257" s="172">
        <f t="shared" si="3"/>
        <v>0</v>
      </c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R1257" s="173" t="s">
        <v>159</v>
      </c>
      <c r="AT1257" s="173" t="s">
        <v>155</v>
      </c>
      <c r="AU1257" s="173" t="s">
        <v>88</v>
      </c>
      <c r="AY1257" s="18" t="s">
        <v>153</v>
      </c>
      <c r="BE1257" s="174">
        <f t="shared" si="4"/>
        <v>0</v>
      </c>
      <c r="BF1257" s="174">
        <f t="shared" si="5"/>
        <v>0</v>
      </c>
      <c r="BG1257" s="174">
        <f t="shared" si="6"/>
        <v>0</v>
      </c>
      <c r="BH1257" s="174">
        <f t="shared" si="7"/>
        <v>0</v>
      </c>
      <c r="BI1257" s="174">
        <f t="shared" si="8"/>
        <v>0</v>
      </c>
      <c r="BJ1257" s="18" t="s">
        <v>86</v>
      </c>
      <c r="BK1257" s="174">
        <f t="shared" si="9"/>
        <v>0</v>
      </c>
      <c r="BL1257" s="18" t="s">
        <v>159</v>
      </c>
      <c r="BM1257" s="173" t="s">
        <v>1733</v>
      </c>
    </row>
    <row r="1258" spans="1:65" s="2" customFormat="1" ht="48" customHeight="1">
      <c r="A1258" s="33"/>
      <c r="B1258" s="161"/>
      <c r="C1258" s="162" t="s">
        <v>1734</v>
      </c>
      <c r="D1258" s="162" t="s">
        <v>155</v>
      </c>
      <c r="E1258" s="163" t="s">
        <v>1735</v>
      </c>
      <c r="F1258" s="164" t="s">
        <v>1736</v>
      </c>
      <c r="G1258" s="165" t="s">
        <v>465</v>
      </c>
      <c r="H1258" s="166">
        <v>4</v>
      </c>
      <c r="I1258" s="167"/>
      <c r="J1258" s="168">
        <f t="shared" si="0"/>
        <v>0</v>
      </c>
      <c r="K1258" s="164" t="s">
        <v>1</v>
      </c>
      <c r="L1258" s="34"/>
      <c r="M1258" s="169" t="s">
        <v>1</v>
      </c>
      <c r="N1258" s="170" t="s">
        <v>43</v>
      </c>
      <c r="O1258" s="59"/>
      <c r="P1258" s="171">
        <f t="shared" si="1"/>
        <v>0</v>
      </c>
      <c r="Q1258" s="171">
        <v>0</v>
      </c>
      <c r="R1258" s="171">
        <f t="shared" si="2"/>
        <v>0</v>
      </c>
      <c r="S1258" s="171">
        <v>0</v>
      </c>
      <c r="T1258" s="172">
        <f t="shared" si="3"/>
        <v>0</v>
      </c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R1258" s="173" t="s">
        <v>159</v>
      </c>
      <c r="AT1258" s="173" t="s">
        <v>155</v>
      </c>
      <c r="AU1258" s="173" t="s">
        <v>88</v>
      </c>
      <c r="AY1258" s="18" t="s">
        <v>153</v>
      </c>
      <c r="BE1258" s="174">
        <f t="shared" si="4"/>
        <v>0</v>
      </c>
      <c r="BF1258" s="174">
        <f t="shared" si="5"/>
        <v>0</v>
      </c>
      <c r="BG1258" s="174">
        <f t="shared" si="6"/>
        <v>0</v>
      </c>
      <c r="BH1258" s="174">
        <f t="shared" si="7"/>
        <v>0</v>
      </c>
      <c r="BI1258" s="174">
        <f t="shared" si="8"/>
        <v>0</v>
      </c>
      <c r="BJ1258" s="18" t="s">
        <v>86</v>
      </c>
      <c r="BK1258" s="174">
        <f t="shared" si="9"/>
        <v>0</v>
      </c>
      <c r="BL1258" s="18" t="s">
        <v>159</v>
      </c>
      <c r="BM1258" s="173" t="s">
        <v>1737</v>
      </c>
    </row>
    <row r="1259" spans="1:65" s="2" customFormat="1" ht="48" customHeight="1">
      <c r="A1259" s="33"/>
      <c r="B1259" s="161"/>
      <c r="C1259" s="162" t="s">
        <v>1738</v>
      </c>
      <c r="D1259" s="162" t="s">
        <v>155</v>
      </c>
      <c r="E1259" s="163" t="s">
        <v>1739</v>
      </c>
      <c r="F1259" s="164" t="s">
        <v>1740</v>
      </c>
      <c r="G1259" s="165" t="s">
        <v>465</v>
      </c>
      <c r="H1259" s="166">
        <v>1</v>
      </c>
      <c r="I1259" s="167"/>
      <c r="J1259" s="168">
        <f t="shared" si="0"/>
        <v>0</v>
      </c>
      <c r="K1259" s="164" t="s">
        <v>1</v>
      </c>
      <c r="L1259" s="34"/>
      <c r="M1259" s="169" t="s">
        <v>1</v>
      </c>
      <c r="N1259" s="170" t="s">
        <v>43</v>
      </c>
      <c r="O1259" s="59"/>
      <c r="P1259" s="171">
        <f t="shared" si="1"/>
        <v>0</v>
      </c>
      <c r="Q1259" s="171">
        <v>0</v>
      </c>
      <c r="R1259" s="171">
        <f t="shared" si="2"/>
        <v>0</v>
      </c>
      <c r="S1259" s="171">
        <v>0</v>
      </c>
      <c r="T1259" s="172">
        <f t="shared" si="3"/>
        <v>0</v>
      </c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R1259" s="173" t="s">
        <v>159</v>
      </c>
      <c r="AT1259" s="173" t="s">
        <v>155</v>
      </c>
      <c r="AU1259" s="173" t="s">
        <v>88</v>
      </c>
      <c r="AY1259" s="18" t="s">
        <v>153</v>
      </c>
      <c r="BE1259" s="174">
        <f t="shared" si="4"/>
        <v>0</v>
      </c>
      <c r="BF1259" s="174">
        <f t="shared" si="5"/>
        <v>0</v>
      </c>
      <c r="BG1259" s="174">
        <f t="shared" si="6"/>
        <v>0</v>
      </c>
      <c r="BH1259" s="174">
        <f t="shared" si="7"/>
        <v>0</v>
      </c>
      <c r="BI1259" s="174">
        <f t="shared" si="8"/>
        <v>0</v>
      </c>
      <c r="BJ1259" s="18" t="s">
        <v>86</v>
      </c>
      <c r="BK1259" s="174">
        <f t="shared" si="9"/>
        <v>0</v>
      </c>
      <c r="BL1259" s="18" t="s">
        <v>159</v>
      </c>
      <c r="BM1259" s="173" t="s">
        <v>1741</v>
      </c>
    </row>
    <row r="1260" spans="1:65" s="2" customFormat="1" ht="48" customHeight="1">
      <c r="A1260" s="33"/>
      <c r="B1260" s="161"/>
      <c r="C1260" s="162" t="s">
        <v>1742</v>
      </c>
      <c r="D1260" s="162" t="s">
        <v>155</v>
      </c>
      <c r="E1260" s="163" t="s">
        <v>1743</v>
      </c>
      <c r="F1260" s="164" t="s">
        <v>1744</v>
      </c>
      <c r="G1260" s="165" t="s">
        <v>465</v>
      </c>
      <c r="H1260" s="166">
        <v>5</v>
      </c>
      <c r="I1260" s="167"/>
      <c r="J1260" s="168">
        <f t="shared" si="0"/>
        <v>0</v>
      </c>
      <c r="K1260" s="164" t="s">
        <v>1</v>
      </c>
      <c r="L1260" s="34"/>
      <c r="M1260" s="169" t="s">
        <v>1</v>
      </c>
      <c r="N1260" s="170" t="s">
        <v>43</v>
      </c>
      <c r="O1260" s="59"/>
      <c r="P1260" s="171">
        <f t="shared" si="1"/>
        <v>0</v>
      </c>
      <c r="Q1260" s="171">
        <v>0</v>
      </c>
      <c r="R1260" s="171">
        <f t="shared" si="2"/>
        <v>0</v>
      </c>
      <c r="S1260" s="171">
        <v>0</v>
      </c>
      <c r="T1260" s="172">
        <f t="shared" si="3"/>
        <v>0</v>
      </c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R1260" s="173" t="s">
        <v>159</v>
      </c>
      <c r="AT1260" s="173" t="s">
        <v>155</v>
      </c>
      <c r="AU1260" s="173" t="s">
        <v>88</v>
      </c>
      <c r="AY1260" s="18" t="s">
        <v>153</v>
      </c>
      <c r="BE1260" s="174">
        <f t="shared" si="4"/>
        <v>0</v>
      </c>
      <c r="BF1260" s="174">
        <f t="shared" si="5"/>
        <v>0</v>
      </c>
      <c r="BG1260" s="174">
        <f t="shared" si="6"/>
        <v>0</v>
      </c>
      <c r="BH1260" s="174">
        <f t="shared" si="7"/>
        <v>0</v>
      </c>
      <c r="BI1260" s="174">
        <f t="shared" si="8"/>
        <v>0</v>
      </c>
      <c r="BJ1260" s="18" t="s">
        <v>86</v>
      </c>
      <c r="BK1260" s="174">
        <f t="shared" si="9"/>
        <v>0</v>
      </c>
      <c r="BL1260" s="18" t="s">
        <v>159</v>
      </c>
      <c r="BM1260" s="173" t="s">
        <v>1745</v>
      </c>
    </row>
    <row r="1261" spans="1:65" s="2" customFormat="1" ht="48" customHeight="1">
      <c r="A1261" s="33"/>
      <c r="B1261" s="161"/>
      <c r="C1261" s="162" t="s">
        <v>1746</v>
      </c>
      <c r="D1261" s="162" t="s">
        <v>155</v>
      </c>
      <c r="E1261" s="163" t="s">
        <v>1747</v>
      </c>
      <c r="F1261" s="164" t="s">
        <v>1748</v>
      </c>
      <c r="G1261" s="165" t="s">
        <v>465</v>
      </c>
      <c r="H1261" s="166">
        <v>4</v>
      </c>
      <c r="I1261" s="167"/>
      <c r="J1261" s="168">
        <f t="shared" si="0"/>
        <v>0</v>
      </c>
      <c r="K1261" s="164" t="s">
        <v>1</v>
      </c>
      <c r="L1261" s="34"/>
      <c r="M1261" s="169" t="s">
        <v>1</v>
      </c>
      <c r="N1261" s="170" t="s">
        <v>43</v>
      </c>
      <c r="O1261" s="59"/>
      <c r="P1261" s="171">
        <f t="shared" si="1"/>
        <v>0</v>
      </c>
      <c r="Q1261" s="171">
        <v>0</v>
      </c>
      <c r="R1261" s="171">
        <f t="shared" si="2"/>
        <v>0</v>
      </c>
      <c r="S1261" s="171">
        <v>0</v>
      </c>
      <c r="T1261" s="172">
        <f t="shared" si="3"/>
        <v>0</v>
      </c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R1261" s="173" t="s">
        <v>159</v>
      </c>
      <c r="AT1261" s="173" t="s">
        <v>155</v>
      </c>
      <c r="AU1261" s="173" t="s">
        <v>88</v>
      </c>
      <c r="AY1261" s="18" t="s">
        <v>153</v>
      </c>
      <c r="BE1261" s="174">
        <f t="shared" si="4"/>
        <v>0</v>
      </c>
      <c r="BF1261" s="174">
        <f t="shared" si="5"/>
        <v>0</v>
      </c>
      <c r="BG1261" s="174">
        <f t="shared" si="6"/>
        <v>0</v>
      </c>
      <c r="BH1261" s="174">
        <f t="shared" si="7"/>
        <v>0</v>
      </c>
      <c r="BI1261" s="174">
        <f t="shared" si="8"/>
        <v>0</v>
      </c>
      <c r="BJ1261" s="18" t="s">
        <v>86</v>
      </c>
      <c r="BK1261" s="174">
        <f t="shared" si="9"/>
        <v>0</v>
      </c>
      <c r="BL1261" s="18" t="s">
        <v>159</v>
      </c>
      <c r="BM1261" s="173" t="s">
        <v>1749</v>
      </c>
    </row>
    <row r="1262" spans="1:65" s="2" customFormat="1" ht="48" customHeight="1">
      <c r="A1262" s="33"/>
      <c r="B1262" s="161"/>
      <c r="C1262" s="162" t="s">
        <v>1750</v>
      </c>
      <c r="D1262" s="162" t="s">
        <v>155</v>
      </c>
      <c r="E1262" s="163" t="s">
        <v>1751</v>
      </c>
      <c r="F1262" s="164" t="s">
        <v>1752</v>
      </c>
      <c r="G1262" s="165" t="s">
        <v>465</v>
      </c>
      <c r="H1262" s="166">
        <v>2</v>
      </c>
      <c r="I1262" s="167"/>
      <c r="J1262" s="168">
        <f t="shared" si="0"/>
        <v>0</v>
      </c>
      <c r="K1262" s="164" t="s">
        <v>1</v>
      </c>
      <c r="L1262" s="34"/>
      <c r="M1262" s="169" t="s">
        <v>1</v>
      </c>
      <c r="N1262" s="170" t="s">
        <v>43</v>
      </c>
      <c r="O1262" s="59"/>
      <c r="P1262" s="171">
        <f t="shared" si="1"/>
        <v>0</v>
      </c>
      <c r="Q1262" s="171">
        <v>0</v>
      </c>
      <c r="R1262" s="171">
        <f t="shared" si="2"/>
        <v>0</v>
      </c>
      <c r="S1262" s="171">
        <v>0</v>
      </c>
      <c r="T1262" s="172">
        <f t="shared" si="3"/>
        <v>0</v>
      </c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R1262" s="173" t="s">
        <v>159</v>
      </c>
      <c r="AT1262" s="173" t="s">
        <v>155</v>
      </c>
      <c r="AU1262" s="173" t="s">
        <v>88</v>
      </c>
      <c r="AY1262" s="18" t="s">
        <v>153</v>
      </c>
      <c r="BE1262" s="174">
        <f t="shared" si="4"/>
        <v>0</v>
      </c>
      <c r="BF1262" s="174">
        <f t="shared" si="5"/>
        <v>0</v>
      </c>
      <c r="BG1262" s="174">
        <f t="shared" si="6"/>
        <v>0</v>
      </c>
      <c r="BH1262" s="174">
        <f t="shared" si="7"/>
        <v>0</v>
      </c>
      <c r="BI1262" s="174">
        <f t="shared" si="8"/>
        <v>0</v>
      </c>
      <c r="BJ1262" s="18" t="s">
        <v>86</v>
      </c>
      <c r="BK1262" s="174">
        <f t="shared" si="9"/>
        <v>0</v>
      </c>
      <c r="BL1262" s="18" t="s">
        <v>159</v>
      </c>
      <c r="BM1262" s="173" t="s">
        <v>1753</v>
      </c>
    </row>
    <row r="1263" spans="1:65" s="2" customFormat="1" ht="48" customHeight="1">
      <c r="A1263" s="33"/>
      <c r="B1263" s="161"/>
      <c r="C1263" s="162" t="s">
        <v>1754</v>
      </c>
      <c r="D1263" s="162" t="s">
        <v>155</v>
      </c>
      <c r="E1263" s="163" t="s">
        <v>1755</v>
      </c>
      <c r="F1263" s="164" t="s">
        <v>1756</v>
      </c>
      <c r="G1263" s="165" t="s">
        <v>465</v>
      </c>
      <c r="H1263" s="166">
        <v>2</v>
      </c>
      <c r="I1263" s="167"/>
      <c r="J1263" s="168">
        <f t="shared" si="0"/>
        <v>0</v>
      </c>
      <c r="K1263" s="164" t="s">
        <v>1</v>
      </c>
      <c r="L1263" s="34"/>
      <c r="M1263" s="169" t="s">
        <v>1</v>
      </c>
      <c r="N1263" s="170" t="s">
        <v>43</v>
      </c>
      <c r="O1263" s="59"/>
      <c r="P1263" s="171">
        <f t="shared" si="1"/>
        <v>0</v>
      </c>
      <c r="Q1263" s="171">
        <v>0</v>
      </c>
      <c r="R1263" s="171">
        <f t="shared" si="2"/>
        <v>0</v>
      </c>
      <c r="S1263" s="171">
        <v>0</v>
      </c>
      <c r="T1263" s="172">
        <f t="shared" si="3"/>
        <v>0</v>
      </c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R1263" s="173" t="s">
        <v>159</v>
      </c>
      <c r="AT1263" s="173" t="s">
        <v>155</v>
      </c>
      <c r="AU1263" s="173" t="s">
        <v>88</v>
      </c>
      <c r="AY1263" s="18" t="s">
        <v>153</v>
      </c>
      <c r="BE1263" s="174">
        <f t="shared" si="4"/>
        <v>0</v>
      </c>
      <c r="BF1263" s="174">
        <f t="shared" si="5"/>
        <v>0</v>
      </c>
      <c r="BG1263" s="174">
        <f t="shared" si="6"/>
        <v>0</v>
      </c>
      <c r="BH1263" s="174">
        <f t="shared" si="7"/>
        <v>0</v>
      </c>
      <c r="BI1263" s="174">
        <f t="shared" si="8"/>
        <v>0</v>
      </c>
      <c r="BJ1263" s="18" t="s">
        <v>86</v>
      </c>
      <c r="BK1263" s="174">
        <f t="shared" si="9"/>
        <v>0</v>
      </c>
      <c r="BL1263" s="18" t="s">
        <v>159</v>
      </c>
      <c r="BM1263" s="173" t="s">
        <v>1757</v>
      </c>
    </row>
    <row r="1264" spans="1:65" s="2" customFormat="1" ht="48" customHeight="1">
      <c r="A1264" s="33"/>
      <c r="B1264" s="161"/>
      <c r="C1264" s="162" t="s">
        <v>1758</v>
      </c>
      <c r="D1264" s="162" t="s">
        <v>155</v>
      </c>
      <c r="E1264" s="163" t="s">
        <v>1759</v>
      </c>
      <c r="F1264" s="164" t="s">
        <v>1760</v>
      </c>
      <c r="G1264" s="165" t="s">
        <v>465</v>
      </c>
      <c r="H1264" s="166">
        <v>1</v>
      </c>
      <c r="I1264" s="167"/>
      <c r="J1264" s="168">
        <f t="shared" si="0"/>
        <v>0</v>
      </c>
      <c r="K1264" s="164" t="s">
        <v>1</v>
      </c>
      <c r="L1264" s="34"/>
      <c r="M1264" s="169" t="s">
        <v>1</v>
      </c>
      <c r="N1264" s="170" t="s">
        <v>43</v>
      </c>
      <c r="O1264" s="59"/>
      <c r="P1264" s="171">
        <f t="shared" si="1"/>
        <v>0</v>
      </c>
      <c r="Q1264" s="171">
        <v>0</v>
      </c>
      <c r="R1264" s="171">
        <f t="shared" si="2"/>
        <v>0</v>
      </c>
      <c r="S1264" s="171">
        <v>0</v>
      </c>
      <c r="T1264" s="172">
        <f t="shared" si="3"/>
        <v>0</v>
      </c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R1264" s="173" t="s">
        <v>159</v>
      </c>
      <c r="AT1264" s="173" t="s">
        <v>155</v>
      </c>
      <c r="AU1264" s="173" t="s">
        <v>88</v>
      </c>
      <c r="AY1264" s="18" t="s">
        <v>153</v>
      </c>
      <c r="BE1264" s="174">
        <f t="shared" si="4"/>
        <v>0</v>
      </c>
      <c r="BF1264" s="174">
        <f t="shared" si="5"/>
        <v>0</v>
      </c>
      <c r="BG1264" s="174">
        <f t="shared" si="6"/>
        <v>0</v>
      </c>
      <c r="BH1264" s="174">
        <f t="shared" si="7"/>
        <v>0</v>
      </c>
      <c r="BI1264" s="174">
        <f t="shared" si="8"/>
        <v>0</v>
      </c>
      <c r="BJ1264" s="18" t="s">
        <v>86</v>
      </c>
      <c r="BK1264" s="174">
        <f t="shared" si="9"/>
        <v>0</v>
      </c>
      <c r="BL1264" s="18" t="s">
        <v>159</v>
      </c>
      <c r="BM1264" s="173" t="s">
        <v>1761</v>
      </c>
    </row>
    <row r="1265" spans="1:65" s="2" customFormat="1" ht="48" customHeight="1">
      <c r="A1265" s="33"/>
      <c r="B1265" s="161"/>
      <c r="C1265" s="162" t="s">
        <v>1762</v>
      </c>
      <c r="D1265" s="162" t="s">
        <v>155</v>
      </c>
      <c r="E1265" s="163" t="s">
        <v>1763</v>
      </c>
      <c r="F1265" s="164" t="s">
        <v>1764</v>
      </c>
      <c r="G1265" s="165" t="s">
        <v>465</v>
      </c>
      <c r="H1265" s="166">
        <v>2</v>
      </c>
      <c r="I1265" s="167"/>
      <c r="J1265" s="168">
        <f t="shared" si="0"/>
        <v>0</v>
      </c>
      <c r="K1265" s="164" t="s">
        <v>1</v>
      </c>
      <c r="L1265" s="34"/>
      <c r="M1265" s="169" t="s">
        <v>1</v>
      </c>
      <c r="N1265" s="170" t="s">
        <v>43</v>
      </c>
      <c r="O1265" s="59"/>
      <c r="P1265" s="171">
        <f t="shared" si="1"/>
        <v>0</v>
      </c>
      <c r="Q1265" s="171">
        <v>0</v>
      </c>
      <c r="R1265" s="171">
        <f t="shared" si="2"/>
        <v>0</v>
      </c>
      <c r="S1265" s="171">
        <v>0</v>
      </c>
      <c r="T1265" s="172">
        <f t="shared" si="3"/>
        <v>0</v>
      </c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R1265" s="173" t="s">
        <v>159</v>
      </c>
      <c r="AT1265" s="173" t="s">
        <v>155</v>
      </c>
      <c r="AU1265" s="173" t="s">
        <v>88</v>
      </c>
      <c r="AY1265" s="18" t="s">
        <v>153</v>
      </c>
      <c r="BE1265" s="174">
        <f t="shared" si="4"/>
        <v>0</v>
      </c>
      <c r="BF1265" s="174">
        <f t="shared" si="5"/>
        <v>0</v>
      </c>
      <c r="BG1265" s="174">
        <f t="shared" si="6"/>
        <v>0</v>
      </c>
      <c r="BH1265" s="174">
        <f t="shared" si="7"/>
        <v>0</v>
      </c>
      <c r="BI1265" s="174">
        <f t="shared" si="8"/>
        <v>0</v>
      </c>
      <c r="BJ1265" s="18" t="s">
        <v>86</v>
      </c>
      <c r="BK1265" s="174">
        <f t="shared" si="9"/>
        <v>0</v>
      </c>
      <c r="BL1265" s="18" t="s">
        <v>159</v>
      </c>
      <c r="BM1265" s="173" t="s">
        <v>1765</v>
      </c>
    </row>
    <row r="1266" spans="1:65" s="2" customFormat="1" ht="48" customHeight="1">
      <c r="A1266" s="33"/>
      <c r="B1266" s="161"/>
      <c r="C1266" s="162" t="s">
        <v>1766</v>
      </c>
      <c r="D1266" s="162" t="s">
        <v>155</v>
      </c>
      <c r="E1266" s="163" t="s">
        <v>1767</v>
      </c>
      <c r="F1266" s="164" t="s">
        <v>1768</v>
      </c>
      <c r="G1266" s="165" t="s">
        <v>465</v>
      </c>
      <c r="H1266" s="166">
        <v>2</v>
      </c>
      <c r="I1266" s="167"/>
      <c r="J1266" s="168">
        <f t="shared" si="0"/>
        <v>0</v>
      </c>
      <c r="K1266" s="164" t="s">
        <v>1</v>
      </c>
      <c r="L1266" s="34"/>
      <c r="M1266" s="169" t="s">
        <v>1</v>
      </c>
      <c r="N1266" s="170" t="s">
        <v>43</v>
      </c>
      <c r="O1266" s="59"/>
      <c r="P1266" s="171">
        <f t="shared" si="1"/>
        <v>0</v>
      </c>
      <c r="Q1266" s="171">
        <v>0</v>
      </c>
      <c r="R1266" s="171">
        <f t="shared" si="2"/>
        <v>0</v>
      </c>
      <c r="S1266" s="171">
        <v>0</v>
      </c>
      <c r="T1266" s="172">
        <f t="shared" si="3"/>
        <v>0</v>
      </c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R1266" s="173" t="s">
        <v>159</v>
      </c>
      <c r="AT1266" s="173" t="s">
        <v>155</v>
      </c>
      <c r="AU1266" s="173" t="s">
        <v>88</v>
      </c>
      <c r="AY1266" s="18" t="s">
        <v>153</v>
      </c>
      <c r="BE1266" s="174">
        <f t="shared" si="4"/>
        <v>0</v>
      </c>
      <c r="BF1266" s="174">
        <f t="shared" si="5"/>
        <v>0</v>
      </c>
      <c r="BG1266" s="174">
        <f t="shared" si="6"/>
        <v>0</v>
      </c>
      <c r="BH1266" s="174">
        <f t="shared" si="7"/>
        <v>0</v>
      </c>
      <c r="BI1266" s="174">
        <f t="shared" si="8"/>
        <v>0</v>
      </c>
      <c r="BJ1266" s="18" t="s">
        <v>86</v>
      </c>
      <c r="BK1266" s="174">
        <f t="shared" si="9"/>
        <v>0</v>
      </c>
      <c r="BL1266" s="18" t="s">
        <v>159</v>
      </c>
      <c r="BM1266" s="173" t="s">
        <v>1769</v>
      </c>
    </row>
    <row r="1267" spans="1:65" s="2" customFormat="1" ht="48" customHeight="1">
      <c r="A1267" s="33"/>
      <c r="B1267" s="161"/>
      <c r="C1267" s="162" t="s">
        <v>1770</v>
      </c>
      <c r="D1267" s="162" t="s">
        <v>155</v>
      </c>
      <c r="E1267" s="163" t="s">
        <v>1771</v>
      </c>
      <c r="F1267" s="164" t="s">
        <v>1772</v>
      </c>
      <c r="G1267" s="165" t="s">
        <v>465</v>
      </c>
      <c r="H1267" s="166">
        <v>1</v>
      </c>
      <c r="I1267" s="167"/>
      <c r="J1267" s="168">
        <f t="shared" si="0"/>
        <v>0</v>
      </c>
      <c r="K1267" s="164" t="s">
        <v>1</v>
      </c>
      <c r="L1267" s="34"/>
      <c r="M1267" s="169" t="s">
        <v>1</v>
      </c>
      <c r="N1267" s="170" t="s">
        <v>43</v>
      </c>
      <c r="O1267" s="59"/>
      <c r="P1267" s="171">
        <f t="shared" si="1"/>
        <v>0</v>
      </c>
      <c r="Q1267" s="171">
        <v>0</v>
      </c>
      <c r="R1267" s="171">
        <f t="shared" si="2"/>
        <v>0</v>
      </c>
      <c r="S1267" s="171">
        <v>0</v>
      </c>
      <c r="T1267" s="172">
        <f t="shared" si="3"/>
        <v>0</v>
      </c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R1267" s="173" t="s">
        <v>159</v>
      </c>
      <c r="AT1267" s="173" t="s">
        <v>155</v>
      </c>
      <c r="AU1267" s="173" t="s">
        <v>88</v>
      </c>
      <c r="AY1267" s="18" t="s">
        <v>153</v>
      </c>
      <c r="BE1267" s="174">
        <f t="shared" si="4"/>
        <v>0</v>
      </c>
      <c r="BF1267" s="174">
        <f t="shared" si="5"/>
        <v>0</v>
      </c>
      <c r="BG1267" s="174">
        <f t="shared" si="6"/>
        <v>0</v>
      </c>
      <c r="BH1267" s="174">
        <f t="shared" si="7"/>
        <v>0</v>
      </c>
      <c r="BI1267" s="174">
        <f t="shared" si="8"/>
        <v>0</v>
      </c>
      <c r="BJ1267" s="18" t="s">
        <v>86</v>
      </c>
      <c r="BK1267" s="174">
        <f t="shared" si="9"/>
        <v>0</v>
      </c>
      <c r="BL1267" s="18" t="s">
        <v>159</v>
      </c>
      <c r="BM1267" s="173" t="s">
        <v>1773</v>
      </c>
    </row>
    <row r="1268" spans="1:65" s="2" customFormat="1" ht="36" customHeight="1">
      <c r="A1268" s="33"/>
      <c r="B1268" s="161"/>
      <c r="C1268" s="162" t="s">
        <v>1774</v>
      </c>
      <c r="D1268" s="162" t="s">
        <v>155</v>
      </c>
      <c r="E1268" s="163" t="s">
        <v>497</v>
      </c>
      <c r="F1268" s="164" t="s">
        <v>498</v>
      </c>
      <c r="G1268" s="165" t="s">
        <v>470</v>
      </c>
      <c r="H1268" s="210"/>
      <c r="I1268" s="167"/>
      <c r="J1268" s="168">
        <f t="shared" si="0"/>
        <v>0</v>
      </c>
      <c r="K1268" s="164" t="s">
        <v>254</v>
      </c>
      <c r="L1268" s="34"/>
      <c r="M1268" s="169" t="s">
        <v>1</v>
      </c>
      <c r="N1268" s="170" t="s">
        <v>43</v>
      </c>
      <c r="O1268" s="59"/>
      <c r="P1268" s="171">
        <f t="shared" si="1"/>
        <v>0</v>
      </c>
      <c r="Q1268" s="171">
        <v>0</v>
      </c>
      <c r="R1268" s="171">
        <f t="shared" si="2"/>
        <v>0</v>
      </c>
      <c r="S1268" s="171">
        <v>0</v>
      </c>
      <c r="T1268" s="172">
        <f t="shared" si="3"/>
        <v>0</v>
      </c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R1268" s="173" t="s">
        <v>239</v>
      </c>
      <c r="AT1268" s="173" t="s">
        <v>155</v>
      </c>
      <c r="AU1268" s="173" t="s">
        <v>88</v>
      </c>
      <c r="AY1268" s="18" t="s">
        <v>153</v>
      </c>
      <c r="BE1268" s="174">
        <f t="shared" si="4"/>
        <v>0</v>
      </c>
      <c r="BF1268" s="174">
        <f t="shared" si="5"/>
        <v>0</v>
      </c>
      <c r="BG1268" s="174">
        <f t="shared" si="6"/>
        <v>0</v>
      </c>
      <c r="BH1268" s="174">
        <f t="shared" si="7"/>
        <v>0</v>
      </c>
      <c r="BI1268" s="174">
        <f t="shared" si="8"/>
        <v>0</v>
      </c>
      <c r="BJ1268" s="18" t="s">
        <v>86</v>
      </c>
      <c r="BK1268" s="174">
        <f t="shared" si="9"/>
        <v>0</v>
      </c>
      <c r="BL1268" s="18" t="s">
        <v>239</v>
      </c>
      <c r="BM1268" s="173" t="s">
        <v>1775</v>
      </c>
    </row>
    <row r="1269" spans="1:65" s="12" customFormat="1" ht="22.8" customHeight="1">
      <c r="B1269" s="148"/>
      <c r="D1269" s="149" t="s">
        <v>77</v>
      </c>
      <c r="E1269" s="159" t="s">
        <v>500</v>
      </c>
      <c r="F1269" s="159" t="s">
        <v>501</v>
      </c>
      <c r="I1269" s="151"/>
      <c r="J1269" s="160">
        <f>BK1269</f>
        <v>0</v>
      </c>
      <c r="L1269" s="148"/>
      <c r="M1269" s="153"/>
      <c r="N1269" s="154"/>
      <c r="O1269" s="154"/>
      <c r="P1269" s="155">
        <f>SUM(P1270:P1295)</f>
        <v>0</v>
      </c>
      <c r="Q1269" s="154"/>
      <c r="R1269" s="155">
        <f>SUM(R1270:R1295)</f>
        <v>0</v>
      </c>
      <c r="S1269" s="154"/>
      <c r="T1269" s="156">
        <f>SUM(T1270:T1295)</f>
        <v>0</v>
      </c>
      <c r="AR1269" s="149" t="s">
        <v>88</v>
      </c>
      <c r="AT1269" s="157" t="s">
        <v>77</v>
      </c>
      <c r="AU1269" s="157" t="s">
        <v>86</v>
      </c>
      <c r="AY1269" s="149" t="s">
        <v>153</v>
      </c>
      <c r="BK1269" s="158">
        <f>SUM(BK1270:BK1295)</f>
        <v>0</v>
      </c>
    </row>
    <row r="1270" spans="1:65" s="2" customFormat="1" ht="48" customHeight="1">
      <c r="A1270" s="33"/>
      <c r="B1270" s="161"/>
      <c r="C1270" s="162" t="s">
        <v>1776</v>
      </c>
      <c r="D1270" s="162" t="s">
        <v>155</v>
      </c>
      <c r="E1270" s="163" t="s">
        <v>503</v>
      </c>
      <c r="F1270" s="164" t="s">
        <v>1777</v>
      </c>
      <c r="G1270" s="165" t="s">
        <v>505</v>
      </c>
      <c r="H1270" s="166">
        <v>1</v>
      </c>
      <c r="I1270" s="167"/>
      <c r="J1270" s="168">
        <f t="shared" ref="J1270:J1281" si="10">ROUND(I1270*H1270,2)</f>
        <v>0</v>
      </c>
      <c r="K1270" s="164" t="s">
        <v>1</v>
      </c>
      <c r="L1270" s="34"/>
      <c r="M1270" s="169" t="s">
        <v>1</v>
      </c>
      <c r="N1270" s="170" t="s">
        <v>43</v>
      </c>
      <c r="O1270" s="59"/>
      <c r="P1270" s="171">
        <f t="shared" ref="P1270:P1281" si="11">O1270*H1270</f>
        <v>0</v>
      </c>
      <c r="Q1270" s="171">
        <v>0</v>
      </c>
      <c r="R1270" s="171">
        <f t="shared" ref="R1270:R1281" si="12">Q1270*H1270</f>
        <v>0</v>
      </c>
      <c r="S1270" s="171">
        <v>0</v>
      </c>
      <c r="T1270" s="172">
        <f t="shared" ref="T1270:T1281" si="13">S1270*H1270</f>
        <v>0</v>
      </c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R1270" s="173" t="s">
        <v>159</v>
      </c>
      <c r="AT1270" s="173" t="s">
        <v>155</v>
      </c>
      <c r="AU1270" s="173" t="s">
        <v>88</v>
      </c>
      <c r="AY1270" s="18" t="s">
        <v>153</v>
      </c>
      <c r="BE1270" s="174">
        <f t="shared" ref="BE1270:BE1281" si="14">IF(N1270="základní",J1270,0)</f>
        <v>0</v>
      </c>
      <c r="BF1270" s="174">
        <f t="shared" ref="BF1270:BF1281" si="15">IF(N1270="snížená",J1270,0)</f>
        <v>0</v>
      </c>
      <c r="BG1270" s="174">
        <f t="shared" ref="BG1270:BG1281" si="16">IF(N1270="zákl. přenesená",J1270,0)</f>
        <v>0</v>
      </c>
      <c r="BH1270" s="174">
        <f t="shared" ref="BH1270:BH1281" si="17">IF(N1270="sníž. přenesená",J1270,0)</f>
        <v>0</v>
      </c>
      <c r="BI1270" s="174">
        <f t="shared" ref="BI1270:BI1281" si="18">IF(N1270="nulová",J1270,0)</f>
        <v>0</v>
      </c>
      <c r="BJ1270" s="18" t="s">
        <v>86</v>
      </c>
      <c r="BK1270" s="174">
        <f t="shared" ref="BK1270:BK1281" si="19">ROUND(I1270*H1270,2)</f>
        <v>0</v>
      </c>
      <c r="BL1270" s="18" t="s">
        <v>159</v>
      </c>
      <c r="BM1270" s="173" t="s">
        <v>1778</v>
      </c>
    </row>
    <row r="1271" spans="1:65" s="2" customFormat="1" ht="48" customHeight="1">
      <c r="A1271" s="33"/>
      <c r="B1271" s="161"/>
      <c r="C1271" s="162" t="s">
        <v>1779</v>
      </c>
      <c r="D1271" s="162" t="s">
        <v>155</v>
      </c>
      <c r="E1271" s="163" t="s">
        <v>508</v>
      </c>
      <c r="F1271" s="164" t="s">
        <v>1780</v>
      </c>
      <c r="G1271" s="165" t="s">
        <v>505</v>
      </c>
      <c r="H1271" s="166">
        <v>6</v>
      </c>
      <c r="I1271" s="167"/>
      <c r="J1271" s="168">
        <f t="shared" si="10"/>
        <v>0</v>
      </c>
      <c r="K1271" s="164" t="s">
        <v>1</v>
      </c>
      <c r="L1271" s="34"/>
      <c r="M1271" s="169" t="s">
        <v>1</v>
      </c>
      <c r="N1271" s="170" t="s">
        <v>43</v>
      </c>
      <c r="O1271" s="59"/>
      <c r="P1271" s="171">
        <f t="shared" si="11"/>
        <v>0</v>
      </c>
      <c r="Q1271" s="171">
        <v>0</v>
      </c>
      <c r="R1271" s="171">
        <f t="shared" si="12"/>
        <v>0</v>
      </c>
      <c r="S1271" s="171">
        <v>0</v>
      </c>
      <c r="T1271" s="172">
        <f t="shared" si="13"/>
        <v>0</v>
      </c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R1271" s="173" t="s">
        <v>159</v>
      </c>
      <c r="AT1271" s="173" t="s">
        <v>155</v>
      </c>
      <c r="AU1271" s="173" t="s">
        <v>88</v>
      </c>
      <c r="AY1271" s="18" t="s">
        <v>153</v>
      </c>
      <c r="BE1271" s="174">
        <f t="shared" si="14"/>
        <v>0</v>
      </c>
      <c r="BF1271" s="174">
        <f t="shared" si="15"/>
        <v>0</v>
      </c>
      <c r="BG1271" s="174">
        <f t="shared" si="16"/>
        <v>0</v>
      </c>
      <c r="BH1271" s="174">
        <f t="shared" si="17"/>
        <v>0</v>
      </c>
      <c r="BI1271" s="174">
        <f t="shared" si="18"/>
        <v>0</v>
      </c>
      <c r="BJ1271" s="18" t="s">
        <v>86</v>
      </c>
      <c r="BK1271" s="174">
        <f t="shared" si="19"/>
        <v>0</v>
      </c>
      <c r="BL1271" s="18" t="s">
        <v>159</v>
      </c>
      <c r="BM1271" s="173" t="s">
        <v>1781</v>
      </c>
    </row>
    <row r="1272" spans="1:65" s="2" customFormat="1" ht="48" customHeight="1">
      <c r="A1272" s="33"/>
      <c r="B1272" s="161"/>
      <c r="C1272" s="162" t="s">
        <v>1782</v>
      </c>
      <c r="D1272" s="162" t="s">
        <v>155</v>
      </c>
      <c r="E1272" s="163" t="s">
        <v>1783</v>
      </c>
      <c r="F1272" s="164" t="s">
        <v>1784</v>
      </c>
      <c r="G1272" s="165" t="s">
        <v>505</v>
      </c>
      <c r="H1272" s="166">
        <v>1</v>
      </c>
      <c r="I1272" s="167"/>
      <c r="J1272" s="168">
        <f t="shared" si="10"/>
        <v>0</v>
      </c>
      <c r="K1272" s="164" t="s">
        <v>1</v>
      </c>
      <c r="L1272" s="34"/>
      <c r="M1272" s="169" t="s">
        <v>1</v>
      </c>
      <c r="N1272" s="170" t="s">
        <v>43</v>
      </c>
      <c r="O1272" s="59"/>
      <c r="P1272" s="171">
        <f t="shared" si="11"/>
        <v>0</v>
      </c>
      <c r="Q1272" s="171">
        <v>0</v>
      </c>
      <c r="R1272" s="171">
        <f t="shared" si="12"/>
        <v>0</v>
      </c>
      <c r="S1272" s="171">
        <v>0</v>
      </c>
      <c r="T1272" s="172">
        <f t="shared" si="13"/>
        <v>0</v>
      </c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R1272" s="173" t="s">
        <v>159</v>
      </c>
      <c r="AT1272" s="173" t="s">
        <v>155</v>
      </c>
      <c r="AU1272" s="173" t="s">
        <v>88</v>
      </c>
      <c r="AY1272" s="18" t="s">
        <v>153</v>
      </c>
      <c r="BE1272" s="174">
        <f t="shared" si="14"/>
        <v>0</v>
      </c>
      <c r="BF1272" s="174">
        <f t="shared" si="15"/>
        <v>0</v>
      </c>
      <c r="BG1272" s="174">
        <f t="shared" si="16"/>
        <v>0</v>
      </c>
      <c r="BH1272" s="174">
        <f t="shared" si="17"/>
        <v>0</v>
      </c>
      <c r="BI1272" s="174">
        <f t="shared" si="18"/>
        <v>0</v>
      </c>
      <c r="BJ1272" s="18" t="s">
        <v>86</v>
      </c>
      <c r="BK1272" s="174">
        <f t="shared" si="19"/>
        <v>0</v>
      </c>
      <c r="BL1272" s="18" t="s">
        <v>159</v>
      </c>
      <c r="BM1272" s="173" t="s">
        <v>1785</v>
      </c>
    </row>
    <row r="1273" spans="1:65" s="2" customFormat="1" ht="48" customHeight="1">
      <c r="A1273" s="33"/>
      <c r="B1273" s="161"/>
      <c r="C1273" s="162" t="s">
        <v>1786</v>
      </c>
      <c r="D1273" s="162" t="s">
        <v>155</v>
      </c>
      <c r="E1273" s="163" t="s">
        <v>1787</v>
      </c>
      <c r="F1273" s="164" t="s">
        <v>1788</v>
      </c>
      <c r="G1273" s="165" t="s">
        <v>505</v>
      </c>
      <c r="H1273" s="166">
        <v>1</v>
      </c>
      <c r="I1273" s="167"/>
      <c r="J1273" s="168">
        <f t="shared" si="10"/>
        <v>0</v>
      </c>
      <c r="K1273" s="164" t="s">
        <v>1</v>
      </c>
      <c r="L1273" s="34"/>
      <c r="M1273" s="169" t="s">
        <v>1</v>
      </c>
      <c r="N1273" s="170" t="s">
        <v>43</v>
      </c>
      <c r="O1273" s="59"/>
      <c r="P1273" s="171">
        <f t="shared" si="11"/>
        <v>0</v>
      </c>
      <c r="Q1273" s="171">
        <v>0</v>
      </c>
      <c r="R1273" s="171">
        <f t="shared" si="12"/>
        <v>0</v>
      </c>
      <c r="S1273" s="171">
        <v>0</v>
      </c>
      <c r="T1273" s="172">
        <f t="shared" si="13"/>
        <v>0</v>
      </c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R1273" s="173" t="s">
        <v>159</v>
      </c>
      <c r="AT1273" s="173" t="s">
        <v>155</v>
      </c>
      <c r="AU1273" s="173" t="s">
        <v>88</v>
      </c>
      <c r="AY1273" s="18" t="s">
        <v>153</v>
      </c>
      <c r="BE1273" s="174">
        <f t="shared" si="14"/>
        <v>0</v>
      </c>
      <c r="BF1273" s="174">
        <f t="shared" si="15"/>
        <v>0</v>
      </c>
      <c r="BG1273" s="174">
        <f t="shared" si="16"/>
        <v>0</v>
      </c>
      <c r="BH1273" s="174">
        <f t="shared" si="17"/>
        <v>0</v>
      </c>
      <c r="BI1273" s="174">
        <f t="shared" si="18"/>
        <v>0</v>
      </c>
      <c r="BJ1273" s="18" t="s">
        <v>86</v>
      </c>
      <c r="BK1273" s="174">
        <f t="shared" si="19"/>
        <v>0</v>
      </c>
      <c r="BL1273" s="18" t="s">
        <v>159</v>
      </c>
      <c r="BM1273" s="173" t="s">
        <v>1789</v>
      </c>
    </row>
    <row r="1274" spans="1:65" s="2" customFormat="1" ht="48" customHeight="1">
      <c r="A1274" s="33"/>
      <c r="B1274" s="161"/>
      <c r="C1274" s="162" t="s">
        <v>1790</v>
      </c>
      <c r="D1274" s="162" t="s">
        <v>155</v>
      </c>
      <c r="E1274" s="163" t="s">
        <v>1791</v>
      </c>
      <c r="F1274" s="164" t="s">
        <v>1792</v>
      </c>
      <c r="G1274" s="165" t="s">
        <v>505</v>
      </c>
      <c r="H1274" s="166">
        <v>1</v>
      </c>
      <c r="I1274" s="167"/>
      <c r="J1274" s="168">
        <f t="shared" si="10"/>
        <v>0</v>
      </c>
      <c r="K1274" s="164" t="s">
        <v>1</v>
      </c>
      <c r="L1274" s="34"/>
      <c r="M1274" s="169" t="s">
        <v>1</v>
      </c>
      <c r="N1274" s="170" t="s">
        <v>43</v>
      </c>
      <c r="O1274" s="59"/>
      <c r="P1274" s="171">
        <f t="shared" si="11"/>
        <v>0</v>
      </c>
      <c r="Q1274" s="171">
        <v>0</v>
      </c>
      <c r="R1274" s="171">
        <f t="shared" si="12"/>
        <v>0</v>
      </c>
      <c r="S1274" s="171">
        <v>0</v>
      </c>
      <c r="T1274" s="172">
        <f t="shared" si="13"/>
        <v>0</v>
      </c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R1274" s="173" t="s">
        <v>159</v>
      </c>
      <c r="AT1274" s="173" t="s">
        <v>155</v>
      </c>
      <c r="AU1274" s="173" t="s">
        <v>88</v>
      </c>
      <c r="AY1274" s="18" t="s">
        <v>153</v>
      </c>
      <c r="BE1274" s="174">
        <f t="shared" si="14"/>
        <v>0</v>
      </c>
      <c r="BF1274" s="174">
        <f t="shared" si="15"/>
        <v>0</v>
      </c>
      <c r="BG1274" s="174">
        <f t="shared" si="16"/>
        <v>0</v>
      </c>
      <c r="BH1274" s="174">
        <f t="shared" si="17"/>
        <v>0</v>
      </c>
      <c r="BI1274" s="174">
        <f t="shared" si="18"/>
        <v>0</v>
      </c>
      <c r="BJ1274" s="18" t="s">
        <v>86</v>
      </c>
      <c r="BK1274" s="174">
        <f t="shared" si="19"/>
        <v>0</v>
      </c>
      <c r="BL1274" s="18" t="s">
        <v>159</v>
      </c>
      <c r="BM1274" s="173" t="s">
        <v>1793</v>
      </c>
    </row>
    <row r="1275" spans="1:65" s="2" customFormat="1" ht="48" customHeight="1">
      <c r="A1275" s="33"/>
      <c r="B1275" s="161"/>
      <c r="C1275" s="162" t="s">
        <v>1794</v>
      </c>
      <c r="D1275" s="162" t="s">
        <v>155</v>
      </c>
      <c r="E1275" s="163" t="s">
        <v>1795</v>
      </c>
      <c r="F1275" s="164" t="s">
        <v>1796</v>
      </c>
      <c r="G1275" s="165" t="s">
        <v>505</v>
      </c>
      <c r="H1275" s="166">
        <v>1</v>
      </c>
      <c r="I1275" s="167"/>
      <c r="J1275" s="168">
        <f t="shared" si="10"/>
        <v>0</v>
      </c>
      <c r="K1275" s="164" t="s">
        <v>1</v>
      </c>
      <c r="L1275" s="34"/>
      <c r="M1275" s="169" t="s">
        <v>1</v>
      </c>
      <c r="N1275" s="170" t="s">
        <v>43</v>
      </c>
      <c r="O1275" s="59"/>
      <c r="P1275" s="171">
        <f t="shared" si="11"/>
        <v>0</v>
      </c>
      <c r="Q1275" s="171">
        <v>0</v>
      </c>
      <c r="R1275" s="171">
        <f t="shared" si="12"/>
        <v>0</v>
      </c>
      <c r="S1275" s="171">
        <v>0</v>
      </c>
      <c r="T1275" s="172">
        <f t="shared" si="13"/>
        <v>0</v>
      </c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R1275" s="173" t="s">
        <v>159</v>
      </c>
      <c r="AT1275" s="173" t="s">
        <v>155</v>
      </c>
      <c r="AU1275" s="173" t="s">
        <v>88</v>
      </c>
      <c r="AY1275" s="18" t="s">
        <v>153</v>
      </c>
      <c r="BE1275" s="174">
        <f t="shared" si="14"/>
        <v>0</v>
      </c>
      <c r="BF1275" s="174">
        <f t="shared" si="15"/>
        <v>0</v>
      </c>
      <c r="BG1275" s="174">
        <f t="shared" si="16"/>
        <v>0</v>
      </c>
      <c r="BH1275" s="174">
        <f t="shared" si="17"/>
        <v>0</v>
      </c>
      <c r="BI1275" s="174">
        <f t="shared" si="18"/>
        <v>0</v>
      </c>
      <c r="BJ1275" s="18" t="s">
        <v>86</v>
      </c>
      <c r="BK1275" s="174">
        <f t="shared" si="19"/>
        <v>0</v>
      </c>
      <c r="BL1275" s="18" t="s">
        <v>159</v>
      </c>
      <c r="BM1275" s="173" t="s">
        <v>1797</v>
      </c>
    </row>
    <row r="1276" spans="1:65" s="2" customFormat="1" ht="48" customHeight="1">
      <c r="A1276" s="33"/>
      <c r="B1276" s="161"/>
      <c r="C1276" s="162" t="s">
        <v>1798</v>
      </c>
      <c r="D1276" s="162" t="s">
        <v>155</v>
      </c>
      <c r="E1276" s="163" t="s">
        <v>1799</v>
      </c>
      <c r="F1276" s="164" t="s">
        <v>1800</v>
      </c>
      <c r="G1276" s="165" t="s">
        <v>505</v>
      </c>
      <c r="H1276" s="166">
        <v>1</v>
      </c>
      <c r="I1276" s="167"/>
      <c r="J1276" s="168">
        <f t="shared" si="10"/>
        <v>0</v>
      </c>
      <c r="K1276" s="164" t="s">
        <v>1</v>
      </c>
      <c r="L1276" s="34"/>
      <c r="M1276" s="169" t="s">
        <v>1</v>
      </c>
      <c r="N1276" s="170" t="s">
        <v>43</v>
      </c>
      <c r="O1276" s="59"/>
      <c r="P1276" s="171">
        <f t="shared" si="11"/>
        <v>0</v>
      </c>
      <c r="Q1276" s="171">
        <v>0</v>
      </c>
      <c r="R1276" s="171">
        <f t="shared" si="12"/>
        <v>0</v>
      </c>
      <c r="S1276" s="171">
        <v>0</v>
      </c>
      <c r="T1276" s="172">
        <f t="shared" si="13"/>
        <v>0</v>
      </c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R1276" s="173" t="s">
        <v>159</v>
      </c>
      <c r="AT1276" s="173" t="s">
        <v>155</v>
      </c>
      <c r="AU1276" s="173" t="s">
        <v>88</v>
      </c>
      <c r="AY1276" s="18" t="s">
        <v>153</v>
      </c>
      <c r="BE1276" s="174">
        <f t="shared" si="14"/>
        <v>0</v>
      </c>
      <c r="BF1276" s="174">
        <f t="shared" si="15"/>
        <v>0</v>
      </c>
      <c r="BG1276" s="174">
        <f t="shared" si="16"/>
        <v>0</v>
      </c>
      <c r="BH1276" s="174">
        <f t="shared" si="17"/>
        <v>0</v>
      </c>
      <c r="BI1276" s="174">
        <f t="shared" si="18"/>
        <v>0</v>
      </c>
      <c r="BJ1276" s="18" t="s">
        <v>86</v>
      </c>
      <c r="BK1276" s="174">
        <f t="shared" si="19"/>
        <v>0</v>
      </c>
      <c r="BL1276" s="18" t="s">
        <v>159</v>
      </c>
      <c r="BM1276" s="173" t="s">
        <v>1801</v>
      </c>
    </row>
    <row r="1277" spans="1:65" s="2" customFormat="1" ht="48" customHeight="1">
      <c r="A1277" s="33"/>
      <c r="B1277" s="161"/>
      <c r="C1277" s="162" t="s">
        <v>1802</v>
      </c>
      <c r="D1277" s="162" t="s">
        <v>155</v>
      </c>
      <c r="E1277" s="163" t="s">
        <v>1803</v>
      </c>
      <c r="F1277" s="164" t="s">
        <v>1804</v>
      </c>
      <c r="G1277" s="165" t="s">
        <v>505</v>
      </c>
      <c r="H1277" s="166">
        <v>1</v>
      </c>
      <c r="I1277" s="167"/>
      <c r="J1277" s="168">
        <f t="shared" si="10"/>
        <v>0</v>
      </c>
      <c r="K1277" s="164" t="s">
        <v>1</v>
      </c>
      <c r="L1277" s="34"/>
      <c r="M1277" s="169" t="s">
        <v>1</v>
      </c>
      <c r="N1277" s="170" t="s">
        <v>43</v>
      </c>
      <c r="O1277" s="59"/>
      <c r="P1277" s="171">
        <f t="shared" si="11"/>
        <v>0</v>
      </c>
      <c r="Q1277" s="171">
        <v>0</v>
      </c>
      <c r="R1277" s="171">
        <f t="shared" si="12"/>
        <v>0</v>
      </c>
      <c r="S1277" s="171">
        <v>0</v>
      </c>
      <c r="T1277" s="172">
        <f t="shared" si="13"/>
        <v>0</v>
      </c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R1277" s="173" t="s">
        <v>159</v>
      </c>
      <c r="AT1277" s="173" t="s">
        <v>155</v>
      </c>
      <c r="AU1277" s="173" t="s">
        <v>88</v>
      </c>
      <c r="AY1277" s="18" t="s">
        <v>153</v>
      </c>
      <c r="BE1277" s="174">
        <f t="shared" si="14"/>
        <v>0</v>
      </c>
      <c r="BF1277" s="174">
        <f t="shared" si="15"/>
        <v>0</v>
      </c>
      <c r="BG1277" s="174">
        <f t="shared" si="16"/>
        <v>0</v>
      </c>
      <c r="BH1277" s="174">
        <f t="shared" si="17"/>
        <v>0</v>
      </c>
      <c r="BI1277" s="174">
        <f t="shared" si="18"/>
        <v>0</v>
      </c>
      <c r="BJ1277" s="18" t="s">
        <v>86</v>
      </c>
      <c r="BK1277" s="174">
        <f t="shared" si="19"/>
        <v>0</v>
      </c>
      <c r="BL1277" s="18" t="s">
        <v>159</v>
      </c>
      <c r="BM1277" s="173" t="s">
        <v>1805</v>
      </c>
    </row>
    <row r="1278" spans="1:65" s="2" customFormat="1" ht="48" customHeight="1">
      <c r="A1278" s="33"/>
      <c r="B1278" s="161"/>
      <c r="C1278" s="162" t="s">
        <v>1806</v>
      </c>
      <c r="D1278" s="162" t="s">
        <v>155</v>
      </c>
      <c r="E1278" s="163" t="s">
        <v>831</v>
      </c>
      <c r="F1278" s="164" t="s">
        <v>1807</v>
      </c>
      <c r="G1278" s="165" t="s">
        <v>505</v>
      </c>
      <c r="H1278" s="166">
        <v>2</v>
      </c>
      <c r="I1278" s="167"/>
      <c r="J1278" s="168">
        <f t="shared" si="10"/>
        <v>0</v>
      </c>
      <c r="K1278" s="164" t="s">
        <v>1</v>
      </c>
      <c r="L1278" s="34"/>
      <c r="M1278" s="169" t="s">
        <v>1</v>
      </c>
      <c r="N1278" s="170" t="s">
        <v>43</v>
      </c>
      <c r="O1278" s="59"/>
      <c r="P1278" s="171">
        <f t="shared" si="11"/>
        <v>0</v>
      </c>
      <c r="Q1278" s="171">
        <v>0</v>
      </c>
      <c r="R1278" s="171">
        <f t="shared" si="12"/>
        <v>0</v>
      </c>
      <c r="S1278" s="171">
        <v>0</v>
      </c>
      <c r="T1278" s="172">
        <f t="shared" si="13"/>
        <v>0</v>
      </c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R1278" s="173" t="s">
        <v>159</v>
      </c>
      <c r="AT1278" s="173" t="s">
        <v>155</v>
      </c>
      <c r="AU1278" s="173" t="s">
        <v>88</v>
      </c>
      <c r="AY1278" s="18" t="s">
        <v>153</v>
      </c>
      <c r="BE1278" s="174">
        <f t="shared" si="14"/>
        <v>0</v>
      </c>
      <c r="BF1278" s="174">
        <f t="shared" si="15"/>
        <v>0</v>
      </c>
      <c r="BG1278" s="174">
        <f t="shared" si="16"/>
        <v>0</v>
      </c>
      <c r="BH1278" s="174">
        <f t="shared" si="17"/>
        <v>0</v>
      </c>
      <c r="BI1278" s="174">
        <f t="shared" si="18"/>
        <v>0</v>
      </c>
      <c r="BJ1278" s="18" t="s">
        <v>86</v>
      </c>
      <c r="BK1278" s="174">
        <f t="shared" si="19"/>
        <v>0</v>
      </c>
      <c r="BL1278" s="18" t="s">
        <v>159</v>
      </c>
      <c r="BM1278" s="173" t="s">
        <v>1808</v>
      </c>
    </row>
    <row r="1279" spans="1:65" s="2" customFormat="1" ht="48" customHeight="1">
      <c r="A1279" s="33"/>
      <c r="B1279" s="161"/>
      <c r="C1279" s="162" t="s">
        <v>1809</v>
      </c>
      <c r="D1279" s="162" t="s">
        <v>155</v>
      </c>
      <c r="E1279" s="163" t="s">
        <v>1810</v>
      </c>
      <c r="F1279" s="164" t="s">
        <v>1811</v>
      </c>
      <c r="G1279" s="165" t="s">
        <v>505</v>
      </c>
      <c r="H1279" s="166">
        <v>1</v>
      </c>
      <c r="I1279" s="167"/>
      <c r="J1279" s="168">
        <f t="shared" si="10"/>
        <v>0</v>
      </c>
      <c r="K1279" s="164" t="s">
        <v>1</v>
      </c>
      <c r="L1279" s="34"/>
      <c r="M1279" s="169" t="s">
        <v>1</v>
      </c>
      <c r="N1279" s="170" t="s">
        <v>43</v>
      </c>
      <c r="O1279" s="59"/>
      <c r="P1279" s="171">
        <f t="shared" si="11"/>
        <v>0</v>
      </c>
      <c r="Q1279" s="171">
        <v>0</v>
      </c>
      <c r="R1279" s="171">
        <f t="shared" si="12"/>
        <v>0</v>
      </c>
      <c r="S1279" s="171">
        <v>0</v>
      </c>
      <c r="T1279" s="172">
        <f t="shared" si="13"/>
        <v>0</v>
      </c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R1279" s="173" t="s">
        <v>159</v>
      </c>
      <c r="AT1279" s="173" t="s">
        <v>155</v>
      </c>
      <c r="AU1279" s="173" t="s">
        <v>88</v>
      </c>
      <c r="AY1279" s="18" t="s">
        <v>153</v>
      </c>
      <c r="BE1279" s="174">
        <f t="shared" si="14"/>
        <v>0</v>
      </c>
      <c r="BF1279" s="174">
        <f t="shared" si="15"/>
        <v>0</v>
      </c>
      <c r="BG1279" s="174">
        <f t="shared" si="16"/>
        <v>0</v>
      </c>
      <c r="BH1279" s="174">
        <f t="shared" si="17"/>
        <v>0</v>
      </c>
      <c r="BI1279" s="174">
        <f t="shared" si="18"/>
        <v>0</v>
      </c>
      <c r="BJ1279" s="18" t="s">
        <v>86</v>
      </c>
      <c r="BK1279" s="174">
        <f t="shared" si="19"/>
        <v>0</v>
      </c>
      <c r="BL1279" s="18" t="s">
        <v>159</v>
      </c>
      <c r="BM1279" s="173" t="s">
        <v>1812</v>
      </c>
    </row>
    <row r="1280" spans="1:65" s="2" customFormat="1" ht="48" customHeight="1">
      <c r="A1280" s="33"/>
      <c r="B1280" s="161"/>
      <c r="C1280" s="162" t="s">
        <v>1813</v>
      </c>
      <c r="D1280" s="162" t="s">
        <v>155</v>
      </c>
      <c r="E1280" s="163" t="s">
        <v>1814</v>
      </c>
      <c r="F1280" s="164" t="s">
        <v>1815</v>
      </c>
      <c r="G1280" s="165" t="s">
        <v>505</v>
      </c>
      <c r="H1280" s="166">
        <v>3</v>
      </c>
      <c r="I1280" s="167"/>
      <c r="J1280" s="168">
        <f t="shared" si="10"/>
        <v>0</v>
      </c>
      <c r="K1280" s="164" t="s">
        <v>1</v>
      </c>
      <c r="L1280" s="34"/>
      <c r="M1280" s="169" t="s">
        <v>1</v>
      </c>
      <c r="N1280" s="170" t="s">
        <v>43</v>
      </c>
      <c r="O1280" s="59"/>
      <c r="P1280" s="171">
        <f t="shared" si="11"/>
        <v>0</v>
      </c>
      <c r="Q1280" s="171">
        <v>0</v>
      </c>
      <c r="R1280" s="171">
        <f t="shared" si="12"/>
        <v>0</v>
      </c>
      <c r="S1280" s="171">
        <v>0</v>
      </c>
      <c r="T1280" s="172">
        <f t="shared" si="13"/>
        <v>0</v>
      </c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R1280" s="173" t="s">
        <v>159</v>
      </c>
      <c r="AT1280" s="173" t="s">
        <v>155</v>
      </c>
      <c r="AU1280" s="173" t="s">
        <v>88</v>
      </c>
      <c r="AY1280" s="18" t="s">
        <v>153</v>
      </c>
      <c r="BE1280" s="174">
        <f t="shared" si="14"/>
        <v>0</v>
      </c>
      <c r="BF1280" s="174">
        <f t="shared" si="15"/>
        <v>0</v>
      </c>
      <c r="BG1280" s="174">
        <f t="shared" si="16"/>
        <v>0</v>
      </c>
      <c r="BH1280" s="174">
        <f t="shared" si="17"/>
        <v>0</v>
      </c>
      <c r="BI1280" s="174">
        <f t="shared" si="18"/>
        <v>0</v>
      </c>
      <c r="BJ1280" s="18" t="s">
        <v>86</v>
      </c>
      <c r="BK1280" s="174">
        <f t="shared" si="19"/>
        <v>0</v>
      </c>
      <c r="BL1280" s="18" t="s">
        <v>159</v>
      </c>
      <c r="BM1280" s="173" t="s">
        <v>1816</v>
      </c>
    </row>
    <row r="1281" spans="1:65" s="2" customFormat="1" ht="60" customHeight="1">
      <c r="A1281" s="33"/>
      <c r="B1281" s="161"/>
      <c r="C1281" s="162" t="s">
        <v>1817</v>
      </c>
      <c r="D1281" s="162" t="s">
        <v>155</v>
      </c>
      <c r="E1281" s="163" t="s">
        <v>1818</v>
      </c>
      <c r="F1281" s="164" t="s">
        <v>1819</v>
      </c>
      <c r="G1281" s="165" t="s">
        <v>479</v>
      </c>
      <c r="H1281" s="166">
        <v>5</v>
      </c>
      <c r="I1281" s="167"/>
      <c r="J1281" s="168">
        <f t="shared" si="10"/>
        <v>0</v>
      </c>
      <c r="K1281" s="164" t="s">
        <v>1</v>
      </c>
      <c r="L1281" s="34"/>
      <c r="M1281" s="169" t="s">
        <v>1</v>
      </c>
      <c r="N1281" s="170" t="s">
        <v>43</v>
      </c>
      <c r="O1281" s="59"/>
      <c r="P1281" s="171">
        <f t="shared" si="11"/>
        <v>0</v>
      </c>
      <c r="Q1281" s="171">
        <v>0</v>
      </c>
      <c r="R1281" s="171">
        <f t="shared" si="12"/>
        <v>0</v>
      </c>
      <c r="S1281" s="171">
        <v>0</v>
      </c>
      <c r="T1281" s="172">
        <f t="shared" si="13"/>
        <v>0</v>
      </c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R1281" s="173" t="s">
        <v>159</v>
      </c>
      <c r="AT1281" s="173" t="s">
        <v>155</v>
      </c>
      <c r="AU1281" s="173" t="s">
        <v>88</v>
      </c>
      <c r="AY1281" s="18" t="s">
        <v>153</v>
      </c>
      <c r="BE1281" s="174">
        <f t="shared" si="14"/>
        <v>0</v>
      </c>
      <c r="BF1281" s="174">
        <f t="shared" si="15"/>
        <v>0</v>
      </c>
      <c r="BG1281" s="174">
        <f t="shared" si="16"/>
        <v>0</v>
      </c>
      <c r="BH1281" s="174">
        <f t="shared" si="17"/>
        <v>0</v>
      </c>
      <c r="BI1281" s="174">
        <f t="shared" si="18"/>
        <v>0</v>
      </c>
      <c r="BJ1281" s="18" t="s">
        <v>86</v>
      </c>
      <c r="BK1281" s="174">
        <f t="shared" si="19"/>
        <v>0</v>
      </c>
      <c r="BL1281" s="18" t="s">
        <v>159</v>
      </c>
      <c r="BM1281" s="173" t="s">
        <v>1820</v>
      </c>
    </row>
    <row r="1282" spans="1:65" s="14" customFormat="1" ht="10.199999999999999">
      <c r="B1282" s="183"/>
      <c r="D1282" s="176" t="s">
        <v>161</v>
      </c>
      <c r="E1282" s="184" t="s">
        <v>1</v>
      </c>
      <c r="F1282" s="185" t="s">
        <v>178</v>
      </c>
      <c r="H1282" s="186">
        <v>5</v>
      </c>
      <c r="I1282" s="187"/>
      <c r="L1282" s="183"/>
      <c r="M1282" s="188"/>
      <c r="N1282" s="189"/>
      <c r="O1282" s="189"/>
      <c r="P1282" s="189"/>
      <c r="Q1282" s="189"/>
      <c r="R1282" s="189"/>
      <c r="S1282" s="189"/>
      <c r="T1282" s="190"/>
      <c r="AT1282" s="184" t="s">
        <v>161</v>
      </c>
      <c r="AU1282" s="184" t="s">
        <v>88</v>
      </c>
      <c r="AV1282" s="14" t="s">
        <v>88</v>
      </c>
      <c r="AW1282" s="14" t="s">
        <v>34</v>
      </c>
      <c r="AX1282" s="14" t="s">
        <v>78</v>
      </c>
      <c r="AY1282" s="184" t="s">
        <v>153</v>
      </c>
    </row>
    <row r="1283" spans="1:65" s="15" customFormat="1" ht="10.199999999999999">
      <c r="B1283" s="191"/>
      <c r="D1283" s="176" t="s">
        <v>161</v>
      </c>
      <c r="E1283" s="192" t="s">
        <v>1</v>
      </c>
      <c r="F1283" s="193" t="s">
        <v>165</v>
      </c>
      <c r="H1283" s="194">
        <v>5</v>
      </c>
      <c r="I1283" s="195"/>
      <c r="L1283" s="191"/>
      <c r="M1283" s="196"/>
      <c r="N1283" s="197"/>
      <c r="O1283" s="197"/>
      <c r="P1283" s="197"/>
      <c r="Q1283" s="197"/>
      <c r="R1283" s="197"/>
      <c r="S1283" s="197"/>
      <c r="T1283" s="198"/>
      <c r="AT1283" s="192" t="s">
        <v>161</v>
      </c>
      <c r="AU1283" s="192" t="s">
        <v>88</v>
      </c>
      <c r="AV1283" s="15" t="s">
        <v>159</v>
      </c>
      <c r="AW1283" s="15" t="s">
        <v>34</v>
      </c>
      <c r="AX1283" s="15" t="s">
        <v>86</v>
      </c>
      <c r="AY1283" s="192" t="s">
        <v>153</v>
      </c>
    </row>
    <row r="1284" spans="1:65" s="2" customFormat="1" ht="48" customHeight="1">
      <c r="A1284" s="33"/>
      <c r="B1284" s="161"/>
      <c r="C1284" s="162" t="s">
        <v>1821</v>
      </c>
      <c r="D1284" s="162" t="s">
        <v>155</v>
      </c>
      <c r="E1284" s="163" t="s">
        <v>1822</v>
      </c>
      <c r="F1284" s="164" t="s">
        <v>1823</v>
      </c>
      <c r="G1284" s="165" t="s">
        <v>465</v>
      </c>
      <c r="H1284" s="166">
        <v>1</v>
      </c>
      <c r="I1284" s="167"/>
      <c r="J1284" s="168">
        <f>ROUND(I1284*H1284,2)</f>
        <v>0</v>
      </c>
      <c r="K1284" s="164" t="s">
        <v>1</v>
      </c>
      <c r="L1284" s="34"/>
      <c r="M1284" s="169" t="s">
        <v>1</v>
      </c>
      <c r="N1284" s="170" t="s">
        <v>43</v>
      </c>
      <c r="O1284" s="59"/>
      <c r="P1284" s="171">
        <f>O1284*H1284</f>
        <v>0</v>
      </c>
      <c r="Q1284" s="171">
        <v>0</v>
      </c>
      <c r="R1284" s="171">
        <f>Q1284*H1284</f>
        <v>0</v>
      </c>
      <c r="S1284" s="171">
        <v>0</v>
      </c>
      <c r="T1284" s="172">
        <f>S1284*H1284</f>
        <v>0</v>
      </c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R1284" s="173" t="s">
        <v>159</v>
      </c>
      <c r="AT1284" s="173" t="s">
        <v>155</v>
      </c>
      <c r="AU1284" s="173" t="s">
        <v>88</v>
      </c>
      <c r="AY1284" s="18" t="s">
        <v>153</v>
      </c>
      <c r="BE1284" s="174">
        <f>IF(N1284="základní",J1284,0)</f>
        <v>0</v>
      </c>
      <c r="BF1284" s="174">
        <f>IF(N1284="snížená",J1284,0)</f>
        <v>0</v>
      </c>
      <c r="BG1284" s="174">
        <f>IF(N1284="zákl. přenesená",J1284,0)</f>
        <v>0</v>
      </c>
      <c r="BH1284" s="174">
        <f>IF(N1284="sníž. přenesená",J1284,0)</f>
        <v>0</v>
      </c>
      <c r="BI1284" s="174">
        <f>IF(N1284="nulová",J1284,0)</f>
        <v>0</v>
      </c>
      <c r="BJ1284" s="18" t="s">
        <v>86</v>
      </c>
      <c r="BK1284" s="174">
        <f>ROUND(I1284*H1284,2)</f>
        <v>0</v>
      </c>
      <c r="BL1284" s="18" t="s">
        <v>159</v>
      </c>
      <c r="BM1284" s="173" t="s">
        <v>1824</v>
      </c>
    </row>
    <row r="1285" spans="1:65" s="2" customFormat="1" ht="48" customHeight="1">
      <c r="A1285" s="33"/>
      <c r="B1285" s="161"/>
      <c r="C1285" s="162" t="s">
        <v>1825</v>
      </c>
      <c r="D1285" s="162" t="s">
        <v>155</v>
      </c>
      <c r="E1285" s="163" t="s">
        <v>1826</v>
      </c>
      <c r="F1285" s="164" t="s">
        <v>1827</v>
      </c>
      <c r="G1285" s="165" t="s">
        <v>465</v>
      </c>
      <c r="H1285" s="166">
        <v>1</v>
      </c>
      <c r="I1285" s="167"/>
      <c r="J1285" s="168">
        <f>ROUND(I1285*H1285,2)</f>
        <v>0</v>
      </c>
      <c r="K1285" s="164" t="s">
        <v>1</v>
      </c>
      <c r="L1285" s="34"/>
      <c r="M1285" s="169" t="s">
        <v>1</v>
      </c>
      <c r="N1285" s="170" t="s">
        <v>43</v>
      </c>
      <c r="O1285" s="59"/>
      <c r="P1285" s="171">
        <f>O1285*H1285</f>
        <v>0</v>
      </c>
      <c r="Q1285" s="171">
        <v>0</v>
      </c>
      <c r="R1285" s="171">
        <f>Q1285*H1285</f>
        <v>0</v>
      </c>
      <c r="S1285" s="171">
        <v>0</v>
      </c>
      <c r="T1285" s="172">
        <f>S1285*H1285</f>
        <v>0</v>
      </c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R1285" s="173" t="s">
        <v>159</v>
      </c>
      <c r="AT1285" s="173" t="s">
        <v>155</v>
      </c>
      <c r="AU1285" s="173" t="s">
        <v>88</v>
      </c>
      <c r="AY1285" s="18" t="s">
        <v>153</v>
      </c>
      <c r="BE1285" s="174">
        <f>IF(N1285="základní",J1285,0)</f>
        <v>0</v>
      </c>
      <c r="BF1285" s="174">
        <f>IF(N1285="snížená",J1285,0)</f>
        <v>0</v>
      </c>
      <c r="BG1285" s="174">
        <f>IF(N1285="zákl. přenesená",J1285,0)</f>
        <v>0</v>
      </c>
      <c r="BH1285" s="174">
        <f>IF(N1285="sníž. přenesená",J1285,0)</f>
        <v>0</v>
      </c>
      <c r="BI1285" s="174">
        <f>IF(N1285="nulová",J1285,0)</f>
        <v>0</v>
      </c>
      <c r="BJ1285" s="18" t="s">
        <v>86</v>
      </c>
      <c r="BK1285" s="174">
        <f>ROUND(I1285*H1285,2)</f>
        <v>0</v>
      </c>
      <c r="BL1285" s="18" t="s">
        <v>159</v>
      </c>
      <c r="BM1285" s="173" t="s">
        <v>1828</v>
      </c>
    </row>
    <row r="1286" spans="1:65" s="2" customFormat="1" ht="16.5" customHeight="1">
      <c r="A1286" s="33"/>
      <c r="B1286" s="161"/>
      <c r="C1286" s="162" t="s">
        <v>1829</v>
      </c>
      <c r="D1286" s="162" t="s">
        <v>155</v>
      </c>
      <c r="E1286" s="163" t="s">
        <v>1830</v>
      </c>
      <c r="F1286" s="164" t="s">
        <v>1831</v>
      </c>
      <c r="G1286" s="165" t="s">
        <v>505</v>
      </c>
      <c r="H1286" s="166">
        <v>11</v>
      </c>
      <c r="I1286" s="167"/>
      <c r="J1286" s="168">
        <f>ROUND(I1286*H1286,2)</f>
        <v>0</v>
      </c>
      <c r="K1286" s="164" t="s">
        <v>1</v>
      </c>
      <c r="L1286" s="34"/>
      <c r="M1286" s="169" t="s">
        <v>1</v>
      </c>
      <c r="N1286" s="170" t="s">
        <v>43</v>
      </c>
      <c r="O1286" s="59"/>
      <c r="P1286" s="171">
        <f>O1286*H1286</f>
        <v>0</v>
      </c>
      <c r="Q1286" s="171">
        <v>0</v>
      </c>
      <c r="R1286" s="171">
        <f>Q1286*H1286</f>
        <v>0</v>
      </c>
      <c r="S1286" s="171">
        <v>0</v>
      </c>
      <c r="T1286" s="172">
        <f>S1286*H1286</f>
        <v>0</v>
      </c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R1286" s="173" t="s">
        <v>159</v>
      </c>
      <c r="AT1286" s="173" t="s">
        <v>155</v>
      </c>
      <c r="AU1286" s="173" t="s">
        <v>88</v>
      </c>
      <c r="AY1286" s="18" t="s">
        <v>153</v>
      </c>
      <c r="BE1286" s="174">
        <f>IF(N1286="základní",J1286,0)</f>
        <v>0</v>
      </c>
      <c r="BF1286" s="174">
        <f>IF(N1286="snížená",J1286,0)</f>
        <v>0</v>
      </c>
      <c r="BG1286" s="174">
        <f>IF(N1286="zákl. přenesená",J1286,0)</f>
        <v>0</v>
      </c>
      <c r="BH1286" s="174">
        <f>IF(N1286="sníž. přenesená",J1286,0)</f>
        <v>0</v>
      </c>
      <c r="BI1286" s="174">
        <f>IF(N1286="nulová",J1286,0)</f>
        <v>0</v>
      </c>
      <c r="BJ1286" s="18" t="s">
        <v>86</v>
      </c>
      <c r="BK1286" s="174">
        <f>ROUND(I1286*H1286,2)</f>
        <v>0</v>
      </c>
      <c r="BL1286" s="18" t="s">
        <v>159</v>
      </c>
      <c r="BM1286" s="173" t="s">
        <v>1832</v>
      </c>
    </row>
    <row r="1287" spans="1:65" s="14" customFormat="1" ht="10.199999999999999">
      <c r="B1287" s="183"/>
      <c r="D1287" s="176" t="s">
        <v>161</v>
      </c>
      <c r="E1287" s="184" t="s">
        <v>1</v>
      </c>
      <c r="F1287" s="185" t="s">
        <v>214</v>
      </c>
      <c r="H1287" s="186">
        <v>11</v>
      </c>
      <c r="I1287" s="187"/>
      <c r="L1287" s="183"/>
      <c r="M1287" s="188"/>
      <c r="N1287" s="189"/>
      <c r="O1287" s="189"/>
      <c r="P1287" s="189"/>
      <c r="Q1287" s="189"/>
      <c r="R1287" s="189"/>
      <c r="S1287" s="189"/>
      <c r="T1287" s="190"/>
      <c r="AT1287" s="184" t="s">
        <v>161</v>
      </c>
      <c r="AU1287" s="184" t="s">
        <v>88</v>
      </c>
      <c r="AV1287" s="14" t="s">
        <v>88</v>
      </c>
      <c r="AW1287" s="14" t="s">
        <v>34</v>
      </c>
      <c r="AX1287" s="14" t="s">
        <v>78</v>
      </c>
      <c r="AY1287" s="184" t="s">
        <v>153</v>
      </c>
    </row>
    <row r="1288" spans="1:65" s="15" customFormat="1" ht="10.199999999999999">
      <c r="B1288" s="191"/>
      <c r="D1288" s="176" t="s">
        <v>161</v>
      </c>
      <c r="E1288" s="192" t="s">
        <v>1</v>
      </c>
      <c r="F1288" s="193" t="s">
        <v>165</v>
      </c>
      <c r="H1288" s="194">
        <v>11</v>
      </c>
      <c r="I1288" s="195"/>
      <c r="L1288" s="191"/>
      <c r="M1288" s="196"/>
      <c r="N1288" s="197"/>
      <c r="O1288" s="197"/>
      <c r="P1288" s="197"/>
      <c r="Q1288" s="197"/>
      <c r="R1288" s="197"/>
      <c r="S1288" s="197"/>
      <c r="T1288" s="198"/>
      <c r="AT1288" s="192" t="s">
        <v>161</v>
      </c>
      <c r="AU1288" s="192" t="s">
        <v>88</v>
      </c>
      <c r="AV1288" s="15" t="s">
        <v>159</v>
      </c>
      <c r="AW1288" s="15" t="s">
        <v>34</v>
      </c>
      <c r="AX1288" s="15" t="s">
        <v>86</v>
      </c>
      <c r="AY1288" s="192" t="s">
        <v>153</v>
      </c>
    </row>
    <row r="1289" spans="1:65" s="2" customFormat="1" ht="36" customHeight="1">
      <c r="A1289" s="33"/>
      <c r="B1289" s="161"/>
      <c r="C1289" s="162" t="s">
        <v>1833</v>
      </c>
      <c r="D1289" s="162" t="s">
        <v>155</v>
      </c>
      <c r="E1289" s="163" t="s">
        <v>1834</v>
      </c>
      <c r="F1289" s="164" t="s">
        <v>1835</v>
      </c>
      <c r="G1289" s="165" t="s">
        <v>505</v>
      </c>
      <c r="H1289" s="166">
        <v>3</v>
      </c>
      <c r="I1289" s="167"/>
      <c r="J1289" s="168">
        <f>ROUND(I1289*H1289,2)</f>
        <v>0</v>
      </c>
      <c r="K1289" s="164" t="s">
        <v>1</v>
      </c>
      <c r="L1289" s="34"/>
      <c r="M1289" s="169" t="s">
        <v>1</v>
      </c>
      <c r="N1289" s="170" t="s">
        <v>43</v>
      </c>
      <c r="O1289" s="59"/>
      <c r="P1289" s="171">
        <f>O1289*H1289</f>
        <v>0</v>
      </c>
      <c r="Q1289" s="171">
        <v>0</v>
      </c>
      <c r="R1289" s="171">
        <f>Q1289*H1289</f>
        <v>0</v>
      </c>
      <c r="S1289" s="171">
        <v>0</v>
      </c>
      <c r="T1289" s="172">
        <f>S1289*H1289</f>
        <v>0</v>
      </c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R1289" s="173" t="s">
        <v>159</v>
      </c>
      <c r="AT1289" s="173" t="s">
        <v>155</v>
      </c>
      <c r="AU1289" s="173" t="s">
        <v>88</v>
      </c>
      <c r="AY1289" s="18" t="s">
        <v>153</v>
      </c>
      <c r="BE1289" s="174">
        <f>IF(N1289="základní",J1289,0)</f>
        <v>0</v>
      </c>
      <c r="BF1289" s="174">
        <f>IF(N1289="snížená",J1289,0)</f>
        <v>0</v>
      </c>
      <c r="BG1289" s="174">
        <f>IF(N1289="zákl. přenesená",J1289,0)</f>
        <v>0</v>
      </c>
      <c r="BH1289" s="174">
        <f>IF(N1289="sníž. přenesená",J1289,0)</f>
        <v>0</v>
      </c>
      <c r="BI1289" s="174">
        <f>IF(N1289="nulová",J1289,0)</f>
        <v>0</v>
      </c>
      <c r="BJ1289" s="18" t="s">
        <v>86</v>
      </c>
      <c r="BK1289" s="174">
        <f>ROUND(I1289*H1289,2)</f>
        <v>0</v>
      </c>
      <c r="BL1289" s="18" t="s">
        <v>159</v>
      </c>
      <c r="BM1289" s="173" t="s">
        <v>1836</v>
      </c>
    </row>
    <row r="1290" spans="1:65" s="14" customFormat="1" ht="10.199999999999999">
      <c r="B1290" s="183"/>
      <c r="D1290" s="176" t="s">
        <v>161</v>
      </c>
      <c r="E1290" s="184" t="s">
        <v>1</v>
      </c>
      <c r="F1290" s="185" t="s">
        <v>169</v>
      </c>
      <c r="H1290" s="186">
        <v>3</v>
      </c>
      <c r="I1290" s="187"/>
      <c r="L1290" s="183"/>
      <c r="M1290" s="188"/>
      <c r="N1290" s="189"/>
      <c r="O1290" s="189"/>
      <c r="P1290" s="189"/>
      <c r="Q1290" s="189"/>
      <c r="R1290" s="189"/>
      <c r="S1290" s="189"/>
      <c r="T1290" s="190"/>
      <c r="AT1290" s="184" t="s">
        <v>161</v>
      </c>
      <c r="AU1290" s="184" t="s">
        <v>88</v>
      </c>
      <c r="AV1290" s="14" t="s">
        <v>88</v>
      </c>
      <c r="AW1290" s="14" t="s">
        <v>34</v>
      </c>
      <c r="AX1290" s="14" t="s">
        <v>78</v>
      </c>
      <c r="AY1290" s="184" t="s">
        <v>153</v>
      </c>
    </row>
    <row r="1291" spans="1:65" s="15" customFormat="1" ht="10.199999999999999">
      <c r="B1291" s="191"/>
      <c r="D1291" s="176" t="s">
        <v>161</v>
      </c>
      <c r="E1291" s="192" t="s">
        <v>1</v>
      </c>
      <c r="F1291" s="193" t="s">
        <v>165</v>
      </c>
      <c r="H1291" s="194">
        <v>3</v>
      </c>
      <c r="I1291" s="195"/>
      <c r="L1291" s="191"/>
      <c r="M1291" s="196"/>
      <c r="N1291" s="197"/>
      <c r="O1291" s="197"/>
      <c r="P1291" s="197"/>
      <c r="Q1291" s="197"/>
      <c r="R1291" s="197"/>
      <c r="S1291" s="197"/>
      <c r="T1291" s="198"/>
      <c r="AT1291" s="192" t="s">
        <v>161</v>
      </c>
      <c r="AU1291" s="192" t="s">
        <v>88</v>
      </c>
      <c r="AV1291" s="15" t="s">
        <v>159</v>
      </c>
      <c r="AW1291" s="15" t="s">
        <v>34</v>
      </c>
      <c r="AX1291" s="15" t="s">
        <v>86</v>
      </c>
      <c r="AY1291" s="192" t="s">
        <v>153</v>
      </c>
    </row>
    <row r="1292" spans="1:65" s="2" customFormat="1" ht="36" customHeight="1">
      <c r="A1292" s="33"/>
      <c r="B1292" s="161"/>
      <c r="C1292" s="162" t="s">
        <v>1837</v>
      </c>
      <c r="D1292" s="162" t="s">
        <v>155</v>
      </c>
      <c r="E1292" s="163" t="s">
        <v>1838</v>
      </c>
      <c r="F1292" s="164" t="s">
        <v>1839</v>
      </c>
      <c r="G1292" s="165" t="s">
        <v>465</v>
      </c>
      <c r="H1292" s="166">
        <v>1</v>
      </c>
      <c r="I1292" s="167"/>
      <c r="J1292" s="168">
        <f>ROUND(I1292*H1292,2)</f>
        <v>0</v>
      </c>
      <c r="K1292" s="164" t="s">
        <v>1</v>
      </c>
      <c r="L1292" s="34"/>
      <c r="M1292" s="169" t="s">
        <v>1</v>
      </c>
      <c r="N1292" s="170" t="s">
        <v>43</v>
      </c>
      <c r="O1292" s="59"/>
      <c r="P1292" s="171">
        <f>O1292*H1292</f>
        <v>0</v>
      </c>
      <c r="Q1292" s="171">
        <v>0</v>
      </c>
      <c r="R1292" s="171">
        <f>Q1292*H1292</f>
        <v>0</v>
      </c>
      <c r="S1292" s="171">
        <v>0</v>
      </c>
      <c r="T1292" s="172">
        <f>S1292*H1292</f>
        <v>0</v>
      </c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R1292" s="173" t="s">
        <v>159</v>
      </c>
      <c r="AT1292" s="173" t="s">
        <v>155</v>
      </c>
      <c r="AU1292" s="173" t="s">
        <v>88</v>
      </c>
      <c r="AY1292" s="18" t="s">
        <v>153</v>
      </c>
      <c r="BE1292" s="174">
        <f>IF(N1292="základní",J1292,0)</f>
        <v>0</v>
      </c>
      <c r="BF1292" s="174">
        <f>IF(N1292="snížená",J1292,0)</f>
        <v>0</v>
      </c>
      <c r="BG1292" s="174">
        <f>IF(N1292="zákl. přenesená",J1292,0)</f>
        <v>0</v>
      </c>
      <c r="BH1292" s="174">
        <f>IF(N1292="sníž. přenesená",J1292,0)</f>
        <v>0</v>
      </c>
      <c r="BI1292" s="174">
        <f>IF(N1292="nulová",J1292,0)</f>
        <v>0</v>
      </c>
      <c r="BJ1292" s="18" t="s">
        <v>86</v>
      </c>
      <c r="BK1292" s="174">
        <f>ROUND(I1292*H1292,2)</f>
        <v>0</v>
      </c>
      <c r="BL1292" s="18" t="s">
        <v>159</v>
      </c>
      <c r="BM1292" s="173" t="s">
        <v>1840</v>
      </c>
    </row>
    <row r="1293" spans="1:65" s="14" customFormat="1" ht="10.199999999999999">
      <c r="B1293" s="183"/>
      <c r="D1293" s="176" t="s">
        <v>161</v>
      </c>
      <c r="E1293" s="184" t="s">
        <v>1</v>
      </c>
      <c r="F1293" s="185" t="s">
        <v>86</v>
      </c>
      <c r="H1293" s="186">
        <v>1</v>
      </c>
      <c r="I1293" s="187"/>
      <c r="L1293" s="183"/>
      <c r="M1293" s="188"/>
      <c r="N1293" s="189"/>
      <c r="O1293" s="189"/>
      <c r="P1293" s="189"/>
      <c r="Q1293" s="189"/>
      <c r="R1293" s="189"/>
      <c r="S1293" s="189"/>
      <c r="T1293" s="190"/>
      <c r="AT1293" s="184" t="s">
        <v>161</v>
      </c>
      <c r="AU1293" s="184" t="s">
        <v>88</v>
      </c>
      <c r="AV1293" s="14" t="s">
        <v>88</v>
      </c>
      <c r="AW1293" s="14" t="s">
        <v>34</v>
      </c>
      <c r="AX1293" s="14" t="s">
        <v>78</v>
      </c>
      <c r="AY1293" s="184" t="s">
        <v>153</v>
      </c>
    </row>
    <row r="1294" spans="1:65" s="15" customFormat="1" ht="10.199999999999999">
      <c r="B1294" s="191"/>
      <c r="D1294" s="176" t="s">
        <v>161</v>
      </c>
      <c r="E1294" s="192" t="s">
        <v>1</v>
      </c>
      <c r="F1294" s="193" t="s">
        <v>165</v>
      </c>
      <c r="H1294" s="194">
        <v>1</v>
      </c>
      <c r="I1294" s="195"/>
      <c r="L1294" s="191"/>
      <c r="M1294" s="196"/>
      <c r="N1294" s="197"/>
      <c r="O1294" s="197"/>
      <c r="P1294" s="197"/>
      <c r="Q1294" s="197"/>
      <c r="R1294" s="197"/>
      <c r="S1294" s="197"/>
      <c r="T1294" s="198"/>
      <c r="AT1294" s="192" t="s">
        <v>161</v>
      </c>
      <c r="AU1294" s="192" t="s">
        <v>88</v>
      </c>
      <c r="AV1294" s="15" t="s">
        <v>159</v>
      </c>
      <c r="AW1294" s="15" t="s">
        <v>34</v>
      </c>
      <c r="AX1294" s="15" t="s">
        <v>86</v>
      </c>
      <c r="AY1294" s="192" t="s">
        <v>153</v>
      </c>
    </row>
    <row r="1295" spans="1:65" s="2" customFormat="1" ht="36" customHeight="1">
      <c r="A1295" s="33"/>
      <c r="B1295" s="161"/>
      <c r="C1295" s="162" t="s">
        <v>1841</v>
      </c>
      <c r="D1295" s="162" t="s">
        <v>155</v>
      </c>
      <c r="E1295" s="163" t="s">
        <v>512</v>
      </c>
      <c r="F1295" s="164" t="s">
        <v>513</v>
      </c>
      <c r="G1295" s="165" t="s">
        <v>470</v>
      </c>
      <c r="H1295" s="210"/>
      <c r="I1295" s="167"/>
      <c r="J1295" s="168">
        <f>ROUND(I1295*H1295,2)</f>
        <v>0</v>
      </c>
      <c r="K1295" s="164" t="s">
        <v>254</v>
      </c>
      <c r="L1295" s="34"/>
      <c r="M1295" s="169" t="s">
        <v>1</v>
      </c>
      <c r="N1295" s="170" t="s">
        <v>43</v>
      </c>
      <c r="O1295" s="59"/>
      <c r="P1295" s="171">
        <f>O1295*H1295</f>
        <v>0</v>
      </c>
      <c r="Q1295" s="171">
        <v>0</v>
      </c>
      <c r="R1295" s="171">
        <f>Q1295*H1295</f>
        <v>0</v>
      </c>
      <c r="S1295" s="171">
        <v>0</v>
      </c>
      <c r="T1295" s="172">
        <f>S1295*H1295</f>
        <v>0</v>
      </c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R1295" s="173" t="s">
        <v>239</v>
      </c>
      <c r="AT1295" s="173" t="s">
        <v>155</v>
      </c>
      <c r="AU1295" s="173" t="s">
        <v>88</v>
      </c>
      <c r="AY1295" s="18" t="s">
        <v>153</v>
      </c>
      <c r="BE1295" s="174">
        <f>IF(N1295="základní",J1295,0)</f>
        <v>0</v>
      </c>
      <c r="BF1295" s="174">
        <f>IF(N1295="snížená",J1295,0)</f>
        <v>0</v>
      </c>
      <c r="BG1295" s="174">
        <f>IF(N1295="zákl. přenesená",J1295,0)</f>
        <v>0</v>
      </c>
      <c r="BH1295" s="174">
        <f>IF(N1295="sníž. přenesená",J1295,0)</f>
        <v>0</v>
      </c>
      <c r="BI1295" s="174">
        <f>IF(N1295="nulová",J1295,0)</f>
        <v>0</v>
      </c>
      <c r="BJ1295" s="18" t="s">
        <v>86</v>
      </c>
      <c r="BK1295" s="174">
        <f>ROUND(I1295*H1295,2)</f>
        <v>0</v>
      </c>
      <c r="BL1295" s="18" t="s">
        <v>239</v>
      </c>
      <c r="BM1295" s="173" t="s">
        <v>1842</v>
      </c>
    </row>
    <row r="1296" spans="1:65" s="12" customFormat="1" ht="22.8" customHeight="1">
      <c r="B1296" s="148"/>
      <c r="D1296" s="149" t="s">
        <v>77</v>
      </c>
      <c r="E1296" s="159" t="s">
        <v>300</v>
      </c>
      <c r="F1296" s="159" t="s">
        <v>301</v>
      </c>
      <c r="I1296" s="151"/>
      <c r="J1296" s="160">
        <f>BK1296</f>
        <v>0</v>
      </c>
      <c r="L1296" s="148"/>
      <c r="M1296" s="153"/>
      <c r="N1296" s="154"/>
      <c r="O1296" s="154"/>
      <c r="P1296" s="155">
        <f>SUM(P1297:P1320)</f>
        <v>0</v>
      </c>
      <c r="Q1296" s="154"/>
      <c r="R1296" s="155">
        <f>SUM(R1297:R1320)</f>
        <v>0.88672000000000017</v>
      </c>
      <c r="S1296" s="154"/>
      <c r="T1296" s="156">
        <f>SUM(T1297:T1320)</f>
        <v>0.41584999999999994</v>
      </c>
      <c r="AR1296" s="149" t="s">
        <v>88</v>
      </c>
      <c r="AT1296" s="157" t="s">
        <v>77</v>
      </c>
      <c r="AU1296" s="157" t="s">
        <v>86</v>
      </c>
      <c r="AY1296" s="149" t="s">
        <v>153</v>
      </c>
      <c r="BK1296" s="158">
        <f>SUM(BK1297:BK1320)</f>
        <v>0</v>
      </c>
    </row>
    <row r="1297" spans="1:65" s="2" customFormat="1" ht="24" customHeight="1">
      <c r="A1297" s="33"/>
      <c r="B1297" s="161"/>
      <c r="C1297" s="162" t="s">
        <v>1843</v>
      </c>
      <c r="D1297" s="162" t="s">
        <v>155</v>
      </c>
      <c r="E1297" s="163" t="s">
        <v>1844</v>
      </c>
      <c r="F1297" s="164" t="s">
        <v>1845</v>
      </c>
      <c r="G1297" s="165" t="s">
        <v>235</v>
      </c>
      <c r="H1297" s="166">
        <v>11.8</v>
      </c>
      <c r="I1297" s="167"/>
      <c r="J1297" s="168">
        <f>ROUND(I1297*H1297,2)</f>
        <v>0</v>
      </c>
      <c r="K1297" s="164" t="s">
        <v>254</v>
      </c>
      <c r="L1297" s="34"/>
      <c r="M1297" s="169" t="s">
        <v>1</v>
      </c>
      <c r="N1297" s="170" t="s">
        <v>43</v>
      </c>
      <c r="O1297" s="59"/>
      <c r="P1297" s="171">
        <f>O1297*H1297</f>
        <v>0</v>
      </c>
      <c r="Q1297" s="171">
        <v>2.9999999999999997E-4</v>
      </c>
      <c r="R1297" s="171">
        <f>Q1297*H1297</f>
        <v>3.5399999999999997E-3</v>
      </c>
      <c r="S1297" s="171">
        <v>0</v>
      </c>
      <c r="T1297" s="172">
        <f>S1297*H1297</f>
        <v>0</v>
      </c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R1297" s="173" t="s">
        <v>239</v>
      </c>
      <c r="AT1297" s="173" t="s">
        <v>155</v>
      </c>
      <c r="AU1297" s="173" t="s">
        <v>88</v>
      </c>
      <c r="AY1297" s="18" t="s">
        <v>153</v>
      </c>
      <c r="BE1297" s="174">
        <f>IF(N1297="základní",J1297,0)</f>
        <v>0</v>
      </c>
      <c r="BF1297" s="174">
        <f>IF(N1297="snížená",J1297,0)</f>
        <v>0</v>
      </c>
      <c r="BG1297" s="174">
        <f>IF(N1297="zákl. přenesená",J1297,0)</f>
        <v>0</v>
      </c>
      <c r="BH1297" s="174">
        <f>IF(N1297="sníž. přenesená",J1297,0)</f>
        <v>0</v>
      </c>
      <c r="BI1297" s="174">
        <f>IF(N1297="nulová",J1297,0)</f>
        <v>0</v>
      </c>
      <c r="BJ1297" s="18" t="s">
        <v>86</v>
      </c>
      <c r="BK1297" s="174">
        <f>ROUND(I1297*H1297,2)</f>
        <v>0</v>
      </c>
      <c r="BL1297" s="18" t="s">
        <v>239</v>
      </c>
      <c r="BM1297" s="173" t="s">
        <v>1846</v>
      </c>
    </row>
    <row r="1298" spans="1:65" s="13" customFormat="1" ht="10.199999999999999">
      <c r="B1298" s="175"/>
      <c r="D1298" s="176" t="s">
        <v>161</v>
      </c>
      <c r="E1298" s="177" t="s">
        <v>1</v>
      </c>
      <c r="F1298" s="178" t="s">
        <v>1135</v>
      </c>
      <c r="H1298" s="177" t="s">
        <v>1</v>
      </c>
      <c r="I1298" s="179"/>
      <c r="L1298" s="175"/>
      <c r="M1298" s="180"/>
      <c r="N1298" s="181"/>
      <c r="O1298" s="181"/>
      <c r="P1298" s="181"/>
      <c r="Q1298" s="181"/>
      <c r="R1298" s="181"/>
      <c r="S1298" s="181"/>
      <c r="T1298" s="182"/>
      <c r="AT1298" s="177" t="s">
        <v>161</v>
      </c>
      <c r="AU1298" s="177" t="s">
        <v>88</v>
      </c>
      <c r="AV1298" s="13" t="s">
        <v>86</v>
      </c>
      <c r="AW1298" s="13" t="s">
        <v>34</v>
      </c>
      <c r="AX1298" s="13" t="s">
        <v>78</v>
      </c>
      <c r="AY1298" s="177" t="s">
        <v>153</v>
      </c>
    </row>
    <row r="1299" spans="1:65" s="14" customFormat="1" ht="10.199999999999999">
      <c r="B1299" s="183"/>
      <c r="D1299" s="176" t="s">
        <v>161</v>
      </c>
      <c r="E1299" s="184" t="s">
        <v>1</v>
      </c>
      <c r="F1299" s="185" t="s">
        <v>1847</v>
      </c>
      <c r="H1299" s="186">
        <v>4.24</v>
      </c>
      <c r="I1299" s="187"/>
      <c r="L1299" s="183"/>
      <c r="M1299" s="188"/>
      <c r="N1299" s="189"/>
      <c r="O1299" s="189"/>
      <c r="P1299" s="189"/>
      <c r="Q1299" s="189"/>
      <c r="R1299" s="189"/>
      <c r="S1299" s="189"/>
      <c r="T1299" s="190"/>
      <c r="AT1299" s="184" t="s">
        <v>161</v>
      </c>
      <c r="AU1299" s="184" t="s">
        <v>88</v>
      </c>
      <c r="AV1299" s="14" t="s">
        <v>88</v>
      </c>
      <c r="AW1299" s="14" t="s">
        <v>34</v>
      </c>
      <c r="AX1299" s="14" t="s">
        <v>78</v>
      </c>
      <c r="AY1299" s="184" t="s">
        <v>153</v>
      </c>
    </row>
    <row r="1300" spans="1:65" s="14" customFormat="1" ht="10.199999999999999">
      <c r="B1300" s="183"/>
      <c r="D1300" s="176" t="s">
        <v>161</v>
      </c>
      <c r="E1300" s="184" t="s">
        <v>1</v>
      </c>
      <c r="F1300" s="185" t="s">
        <v>1848</v>
      </c>
      <c r="H1300" s="186">
        <v>2.61</v>
      </c>
      <c r="I1300" s="187"/>
      <c r="L1300" s="183"/>
      <c r="M1300" s="188"/>
      <c r="N1300" s="189"/>
      <c r="O1300" s="189"/>
      <c r="P1300" s="189"/>
      <c r="Q1300" s="189"/>
      <c r="R1300" s="189"/>
      <c r="S1300" s="189"/>
      <c r="T1300" s="190"/>
      <c r="AT1300" s="184" t="s">
        <v>161</v>
      </c>
      <c r="AU1300" s="184" t="s">
        <v>88</v>
      </c>
      <c r="AV1300" s="14" t="s">
        <v>88</v>
      </c>
      <c r="AW1300" s="14" t="s">
        <v>34</v>
      </c>
      <c r="AX1300" s="14" t="s">
        <v>78</v>
      </c>
      <c r="AY1300" s="184" t="s">
        <v>153</v>
      </c>
    </row>
    <row r="1301" spans="1:65" s="14" customFormat="1" ht="10.199999999999999">
      <c r="B1301" s="183"/>
      <c r="D1301" s="176" t="s">
        <v>161</v>
      </c>
      <c r="E1301" s="184" t="s">
        <v>1</v>
      </c>
      <c r="F1301" s="185" t="s">
        <v>1849</v>
      </c>
      <c r="H1301" s="186">
        <v>4.95</v>
      </c>
      <c r="I1301" s="187"/>
      <c r="L1301" s="183"/>
      <c r="M1301" s="188"/>
      <c r="N1301" s="189"/>
      <c r="O1301" s="189"/>
      <c r="P1301" s="189"/>
      <c r="Q1301" s="189"/>
      <c r="R1301" s="189"/>
      <c r="S1301" s="189"/>
      <c r="T1301" s="190"/>
      <c r="AT1301" s="184" t="s">
        <v>161</v>
      </c>
      <c r="AU1301" s="184" t="s">
        <v>88</v>
      </c>
      <c r="AV1301" s="14" t="s">
        <v>88</v>
      </c>
      <c r="AW1301" s="14" t="s">
        <v>34</v>
      </c>
      <c r="AX1301" s="14" t="s">
        <v>78</v>
      </c>
      <c r="AY1301" s="184" t="s">
        <v>153</v>
      </c>
    </row>
    <row r="1302" spans="1:65" s="15" customFormat="1" ht="10.199999999999999">
      <c r="B1302" s="191"/>
      <c r="D1302" s="176" t="s">
        <v>161</v>
      </c>
      <c r="E1302" s="192" t="s">
        <v>1</v>
      </c>
      <c r="F1302" s="193" t="s">
        <v>165</v>
      </c>
      <c r="H1302" s="194">
        <v>11.8</v>
      </c>
      <c r="I1302" s="195"/>
      <c r="L1302" s="191"/>
      <c r="M1302" s="196"/>
      <c r="N1302" s="197"/>
      <c r="O1302" s="197"/>
      <c r="P1302" s="197"/>
      <c r="Q1302" s="197"/>
      <c r="R1302" s="197"/>
      <c r="S1302" s="197"/>
      <c r="T1302" s="198"/>
      <c r="AT1302" s="192" t="s">
        <v>161</v>
      </c>
      <c r="AU1302" s="192" t="s">
        <v>88</v>
      </c>
      <c r="AV1302" s="15" t="s">
        <v>159</v>
      </c>
      <c r="AW1302" s="15" t="s">
        <v>34</v>
      </c>
      <c r="AX1302" s="15" t="s">
        <v>86</v>
      </c>
      <c r="AY1302" s="192" t="s">
        <v>153</v>
      </c>
    </row>
    <row r="1303" spans="1:65" s="2" customFormat="1" ht="36" customHeight="1">
      <c r="A1303" s="33"/>
      <c r="B1303" s="161"/>
      <c r="C1303" s="162" t="s">
        <v>1850</v>
      </c>
      <c r="D1303" s="162" t="s">
        <v>155</v>
      </c>
      <c r="E1303" s="163" t="s">
        <v>1851</v>
      </c>
      <c r="F1303" s="164" t="s">
        <v>1852</v>
      </c>
      <c r="G1303" s="165" t="s">
        <v>235</v>
      </c>
      <c r="H1303" s="166">
        <v>11.8</v>
      </c>
      <c r="I1303" s="167"/>
      <c r="J1303" s="168">
        <f>ROUND(I1303*H1303,2)</f>
        <v>0</v>
      </c>
      <c r="K1303" s="164" t="s">
        <v>254</v>
      </c>
      <c r="L1303" s="34"/>
      <c r="M1303" s="169" t="s">
        <v>1</v>
      </c>
      <c r="N1303" s="170" t="s">
        <v>43</v>
      </c>
      <c r="O1303" s="59"/>
      <c r="P1303" s="171">
        <f>O1303*H1303</f>
        <v>0</v>
      </c>
      <c r="Q1303" s="171">
        <v>3.78E-2</v>
      </c>
      <c r="R1303" s="171">
        <f>Q1303*H1303</f>
        <v>0.44604000000000005</v>
      </c>
      <c r="S1303" s="171">
        <v>0</v>
      </c>
      <c r="T1303" s="172">
        <f>S1303*H1303</f>
        <v>0</v>
      </c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R1303" s="173" t="s">
        <v>239</v>
      </c>
      <c r="AT1303" s="173" t="s">
        <v>155</v>
      </c>
      <c r="AU1303" s="173" t="s">
        <v>88</v>
      </c>
      <c r="AY1303" s="18" t="s">
        <v>153</v>
      </c>
      <c r="BE1303" s="174">
        <f>IF(N1303="základní",J1303,0)</f>
        <v>0</v>
      </c>
      <c r="BF1303" s="174">
        <f>IF(N1303="snížená",J1303,0)</f>
        <v>0</v>
      </c>
      <c r="BG1303" s="174">
        <f>IF(N1303="zákl. přenesená",J1303,0)</f>
        <v>0</v>
      </c>
      <c r="BH1303" s="174">
        <f>IF(N1303="sníž. přenesená",J1303,0)</f>
        <v>0</v>
      </c>
      <c r="BI1303" s="174">
        <f>IF(N1303="nulová",J1303,0)</f>
        <v>0</v>
      </c>
      <c r="BJ1303" s="18" t="s">
        <v>86</v>
      </c>
      <c r="BK1303" s="174">
        <f>ROUND(I1303*H1303,2)</f>
        <v>0</v>
      </c>
      <c r="BL1303" s="18" t="s">
        <v>239</v>
      </c>
      <c r="BM1303" s="173" t="s">
        <v>1853</v>
      </c>
    </row>
    <row r="1304" spans="1:65" s="2" customFormat="1" ht="16.5" customHeight="1">
      <c r="A1304" s="33"/>
      <c r="B1304" s="161"/>
      <c r="C1304" s="211" t="s">
        <v>1854</v>
      </c>
      <c r="D1304" s="211" t="s">
        <v>707</v>
      </c>
      <c r="E1304" s="212" t="s">
        <v>1855</v>
      </c>
      <c r="F1304" s="213" t="s">
        <v>1856</v>
      </c>
      <c r="G1304" s="214" t="s">
        <v>235</v>
      </c>
      <c r="H1304" s="215">
        <v>12.98</v>
      </c>
      <c r="I1304" s="216"/>
      <c r="J1304" s="217">
        <f>ROUND(I1304*H1304,2)</f>
        <v>0</v>
      </c>
      <c r="K1304" s="213" t="s">
        <v>1</v>
      </c>
      <c r="L1304" s="218"/>
      <c r="M1304" s="219" t="s">
        <v>1</v>
      </c>
      <c r="N1304" s="220" t="s">
        <v>43</v>
      </c>
      <c r="O1304" s="59"/>
      <c r="P1304" s="171">
        <f>O1304*H1304</f>
        <v>0</v>
      </c>
      <c r="Q1304" s="171">
        <v>2.3E-2</v>
      </c>
      <c r="R1304" s="171">
        <f>Q1304*H1304</f>
        <v>0.29854000000000003</v>
      </c>
      <c r="S1304" s="171">
        <v>0</v>
      </c>
      <c r="T1304" s="172">
        <f>S1304*H1304</f>
        <v>0</v>
      </c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R1304" s="173" t="s">
        <v>467</v>
      </c>
      <c r="AT1304" s="173" t="s">
        <v>707</v>
      </c>
      <c r="AU1304" s="173" t="s">
        <v>88</v>
      </c>
      <c r="AY1304" s="18" t="s">
        <v>153</v>
      </c>
      <c r="BE1304" s="174">
        <f>IF(N1304="základní",J1304,0)</f>
        <v>0</v>
      </c>
      <c r="BF1304" s="174">
        <f>IF(N1304="snížená",J1304,0)</f>
        <v>0</v>
      </c>
      <c r="BG1304" s="174">
        <f>IF(N1304="zákl. přenesená",J1304,0)</f>
        <v>0</v>
      </c>
      <c r="BH1304" s="174">
        <f>IF(N1304="sníž. přenesená",J1304,0)</f>
        <v>0</v>
      </c>
      <c r="BI1304" s="174">
        <f>IF(N1304="nulová",J1304,0)</f>
        <v>0</v>
      </c>
      <c r="BJ1304" s="18" t="s">
        <v>86</v>
      </c>
      <c r="BK1304" s="174">
        <f>ROUND(I1304*H1304,2)</f>
        <v>0</v>
      </c>
      <c r="BL1304" s="18" t="s">
        <v>239</v>
      </c>
      <c r="BM1304" s="173" t="s">
        <v>1857</v>
      </c>
    </row>
    <row r="1305" spans="1:65" s="2" customFormat="1" ht="19.2">
      <c r="A1305" s="33"/>
      <c r="B1305" s="34"/>
      <c r="C1305" s="33"/>
      <c r="D1305" s="176" t="s">
        <v>711</v>
      </c>
      <c r="E1305" s="33"/>
      <c r="F1305" s="221" t="s">
        <v>1858</v>
      </c>
      <c r="G1305" s="33"/>
      <c r="H1305" s="33"/>
      <c r="I1305" s="97"/>
      <c r="J1305" s="33"/>
      <c r="K1305" s="33"/>
      <c r="L1305" s="34"/>
      <c r="M1305" s="222"/>
      <c r="N1305" s="223"/>
      <c r="O1305" s="59"/>
      <c r="P1305" s="59"/>
      <c r="Q1305" s="59"/>
      <c r="R1305" s="59"/>
      <c r="S1305" s="59"/>
      <c r="T1305" s="60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T1305" s="18" t="s">
        <v>711</v>
      </c>
      <c r="AU1305" s="18" t="s">
        <v>88</v>
      </c>
    </row>
    <row r="1306" spans="1:65" s="13" customFormat="1" ht="10.199999999999999">
      <c r="B1306" s="175"/>
      <c r="D1306" s="176" t="s">
        <v>161</v>
      </c>
      <c r="E1306" s="177" t="s">
        <v>1</v>
      </c>
      <c r="F1306" s="178" t="s">
        <v>1135</v>
      </c>
      <c r="H1306" s="177" t="s">
        <v>1</v>
      </c>
      <c r="I1306" s="179"/>
      <c r="L1306" s="175"/>
      <c r="M1306" s="180"/>
      <c r="N1306" s="181"/>
      <c r="O1306" s="181"/>
      <c r="P1306" s="181"/>
      <c r="Q1306" s="181"/>
      <c r="R1306" s="181"/>
      <c r="S1306" s="181"/>
      <c r="T1306" s="182"/>
      <c r="AT1306" s="177" t="s">
        <v>161</v>
      </c>
      <c r="AU1306" s="177" t="s">
        <v>88</v>
      </c>
      <c r="AV1306" s="13" t="s">
        <v>86</v>
      </c>
      <c r="AW1306" s="13" t="s">
        <v>34</v>
      </c>
      <c r="AX1306" s="13" t="s">
        <v>78</v>
      </c>
      <c r="AY1306" s="177" t="s">
        <v>153</v>
      </c>
    </row>
    <row r="1307" spans="1:65" s="14" customFormat="1" ht="10.199999999999999">
      <c r="B1307" s="183"/>
      <c r="D1307" s="176" t="s">
        <v>161</v>
      </c>
      <c r="E1307" s="184" t="s">
        <v>1</v>
      </c>
      <c r="F1307" s="185" t="s">
        <v>1847</v>
      </c>
      <c r="H1307" s="186">
        <v>4.24</v>
      </c>
      <c r="I1307" s="187"/>
      <c r="L1307" s="183"/>
      <c r="M1307" s="188"/>
      <c r="N1307" s="189"/>
      <c r="O1307" s="189"/>
      <c r="P1307" s="189"/>
      <c r="Q1307" s="189"/>
      <c r="R1307" s="189"/>
      <c r="S1307" s="189"/>
      <c r="T1307" s="190"/>
      <c r="AT1307" s="184" t="s">
        <v>161</v>
      </c>
      <c r="AU1307" s="184" t="s">
        <v>88</v>
      </c>
      <c r="AV1307" s="14" t="s">
        <v>88</v>
      </c>
      <c r="AW1307" s="14" t="s">
        <v>34</v>
      </c>
      <c r="AX1307" s="14" t="s">
        <v>78</v>
      </c>
      <c r="AY1307" s="184" t="s">
        <v>153</v>
      </c>
    </row>
    <row r="1308" spans="1:65" s="14" customFormat="1" ht="10.199999999999999">
      <c r="B1308" s="183"/>
      <c r="D1308" s="176" t="s">
        <v>161</v>
      </c>
      <c r="E1308" s="184" t="s">
        <v>1</v>
      </c>
      <c r="F1308" s="185" t="s">
        <v>1848</v>
      </c>
      <c r="H1308" s="186">
        <v>2.61</v>
      </c>
      <c r="I1308" s="187"/>
      <c r="L1308" s="183"/>
      <c r="M1308" s="188"/>
      <c r="N1308" s="189"/>
      <c r="O1308" s="189"/>
      <c r="P1308" s="189"/>
      <c r="Q1308" s="189"/>
      <c r="R1308" s="189"/>
      <c r="S1308" s="189"/>
      <c r="T1308" s="190"/>
      <c r="AT1308" s="184" t="s">
        <v>161</v>
      </c>
      <c r="AU1308" s="184" t="s">
        <v>88</v>
      </c>
      <c r="AV1308" s="14" t="s">
        <v>88</v>
      </c>
      <c r="AW1308" s="14" t="s">
        <v>34</v>
      </c>
      <c r="AX1308" s="14" t="s">
        <v>78</v>
      </c>
      <c r="AY1308" s="184" t="s">
        <v>153</v>
      </c>
    </row>
    <row r="1309" spans="1:65" s="14" customFormat="1" ht="10.199999999999999">
      <c r="B1309" s="183"/>
      <c r="D1309" s="176" t="s">
        <v>161</v>
      </c>
      <c r="E1309" s="184" t="s">
        <v>1</v>
      </c>
      <c r="F1309" s="185" t="s">
        <v>1849</v>
      </c>
      <c r="H1309" s="186">
        <v>4.95</v>
      </c>
      <c r="I1309" s="187"/>
      <c r="L1309" s="183"/>
      <c r="M1309" s="188"/>
      <c r="N1309" s="189"/>
      <c r="O1309" s="189"/>
      <c r="P1309" s="189"/>
      <c r="Q1309" s="189"/>
      <c r="R1309" s="189"/>
      <c r="S1309" s="189"/>
      <c r="T1309" s="190"/>
      <c r="AT1309" s="184" t="s">
        <v>161</v>
      </c>
      <c r="AU1309" s="184" t="s">
        <v>88</v>
      </c>
      <c r="AV1309" s="14" t="s">
        <v>88</v>
      </c>
      <c r="AW1309" s="14" t="s">
        <v>34</v>
      </c>
      <c r="AX1309" s="14" t="s">
        <v>78</v>
      </c>
      <c r="AY1309" s="184" t="s">
        <v>153</v>
      </c>
    </row>
    <row r="1310" spans="1:65" s="15" customFormat="1" ht="10.199999999999999">
      <c r="B1310" s="191"/>
      <c r="D1310" s="176" t="s">
        <v>161</v>
      </c>
      <c r="E1310" s="192" t="s">
        <v>1</v>
      </c>
      <c r="F1310" s="193" t="s">
        <v>165</v>
      </c>
      <c r="H1310" s="194">
        <v>11.8</v>
      </c>
      <c r="I1310" s="195"/>
      <c r="L1310" s="191"/>
      <c r="M1310" s="196"/>
      <c r="N1310" s="197"/>
      <c r="O1310" s="197"/>
      <c r="P1310" s="197"/>
      <c r="Q1310" s="197"/>
      <c r="R1310" s="197"/>
      <c r="S1310" s="197"/>
      <c r="T1310" s="198"/>
      <c r="AT1310" s="192" t="s">
        <v>161</v>
      </c>
      <c r="AU1310" s="192" t="s">
        <v>88</v>
      </c>
      <c r="AV1310" s="15" t="s">
        <v>159</v>
      </c>
      <c r="AW1310" s="15" t="s">
        <v>34</v>
      </c>
      <c r="AX1310" s="15" t="s">
        <v>86</v>
      </c>
      <c r="AY1310" s="192" t="s">
        <v>153</v>
      </c>
    </row>
    <row r="1311" spans="1:65" s="14" customFormat="1" ht="10.199999999999999">
      <c r="B1311" s="183"/>
      <c r="D1311" s="176" t="s">
        <v>161</v>
      </c>
      <c r="F1311" s="185" t="s">
        <v>1859</v>
      </c>
      <c r="H1311" s="186">
        <v>12.98</v>
      </c>
      <c r="I1311" s="187"/>
      <c r="L1311" s="183"/>
      <c r="M1311" s="188"/>
      <c r="N1311" s="189"/>
      <c r="O1311" s="189"/>
      <c r="P1311" s="189"/>
      <c r="Q1311" s="189"/>
      <c r="R1311" s="189"/>
      <c r="S1311" s="189"/>
      <c r="T1311" s="190"/>
      <c r="AT1311" s="184" t="s">
        <v>161</v>
      </c>
      <c r="AU1311" s="184" t="s">
        <v>88</v>
      </c>
      <c r="AV1311" s="14" t="s">
        <v>88</v>
      </c>
      <c r="AW1311" s="14" t="s">
        <v>3</v>
      </c>
      <c r="AX1311" s="14" t="s">
        <v>86</v>
      </c>
      <c r="AY1311" s="184" t="s">
        <v>153</v>
      </c>
    </row>
    <row r="1312" spans="1:65" s="2" customFormat="1" ht="36" customHeight="1">
      <c r="A1312" s="33"/>
      <c r="B1312" s="161"/>
      <c r="C1312" s="162" t="s">
        <v>1860</v>
      </c>
      <c r="D1312" s="162" t="s">
        <v>155</v>
      </c>
      <c r="E1312" s="163" t="s">
        <v>1861</v>
      </c>
      <c r="F1312" s="164" t="s">
        <v>1862</v>
      </c>
      <c r="G1312" s="165" t="s">
        <v>235</v>
      </c>
      <c r="H1312" s="166">
        <v>39.6</v>
      </c>
      <c r="I1312" s="167"/>
      <c r="J1312" s="168">
        <f>ROUND(I1312*H1312,2)</f>
        <v>0</v>
      </c>
      <c r="K1312" s="164" t="s">
        <v>254</v>
      </c>
      <c r="L1312" s="34"/>
      <c r="M1312" s="169" t="s">
        <v>1</v>
      </c>
      <c r="N1312" s="170" t="s">
        <v>43</v>
      </c>
      <c r="O1312" s="59"/>
      <c r="P1312" s="171">
        <f>O1312*H1312</f>
        <v>0</v>
      </c>
      <c r="Q1312" s="171">
        <v>3.5000000000000001E-3</v>
      </c>
      <c r="R1312" s="171">
        <f>Q1312*H1312</f>
        <v>0.1386</v>
      </c>
      <c r="S1312" s="171">
        <v>0</v>
      </c>
      <c r="T1312" s="172">
        <f>S1312*H1312</f>
        <v>0</v>
      </c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R1312" s="173" t="s">
        <v>239</v>
      </c>
      <c r="AT1312" s="173" t="s">
        <v>155</v>
      </c>
      <c r="AU1312" s="173" t="s">
        <v>88</v>
      </c>
      <c r="AY1312" s="18" t="s">
        <v>153</v>
      </c>
      <c r="BE1312" s="174">
        <f>IF(N1312="základní",J1312,0)</f>
        <v>0</v>
      </c>
      <c r="BF1312" s="174">
        <f>IF(N1312="snížená",J1312,0)</f>
        <v>0</v>
      </c>
      <c r="BG1312" s="174">
        <f>IF(N1312="zákl. přenesená",J1312,0)</f>
        <v>0</v>
      </c>
      <c r="BH1312" s="174">
        <f>IF(N1312="sníž. přenesená",J1312,0)</f>
        <v>0</v>
      </c>
      <c r="BI1312" s="174">
        <f>IF(N1312="nulová",J1312,0)</f>
        <v>0</v>
      </c>
      <c r="BJ1312" s="18" t="s">
        <v>86</v>
      </c>
      <c r="BK1312" s="174">
        <f>ROUND(I1312*H1312,2)</f>
        <v>0</v>
      </c>
      <c r="BL1312" s="18" t="s">
        <v>239</v>
      </c>
      <c r="BM1312" s="173" t="s">
        <v>1863</v>
      </c>
    </row>
    <row r="1313" spans="1:65" s="13" customFormat="1" ht="10.199999999999999">
      <c r="B1313" s="175"/>
      <c r="D1313" s="176" t="s">
        <v>161</v>
      </c>
      <c r="E1313" s="177" t="s">
        <v>1</v>
      </c>
      <c r="F1313" s="178" t="s">
        <v>1864</v>
      </c>
      <c r="H1313" s="177" t="s">
        <v>1</v>
      </c>
      <c r="I1313" s="179"/>
      <c r="L1313" s="175"/>
      <c r="M1313" s="180"/>
      <c r="N1313" s="181"/>
      <c r="O1313" s="181"/>
      <c r="P1313" s="181"/>
      <c r="Q1313" s="181"/>
      <c r="R1313" s="181"/>
      <c r="S1313" s="181"/>
      <c r="T1313" s="182"/>
      <c r="AT1313" s="177" t="s">
        <v>161</v>
      </c>
      <c r="AU1313" s="177" t="s">
        <v>88</v>
      </c>
      <c r="AV1313" s="13" t="s">
        <v>86</v>
      </c>
      <c r="AW1313" s="13" t="s">
        <v>34</v>
      </c>
      <c r="AX1313" s="13" t="s">
        <v>78</v>
      </c>
      <c r="AY1313" s="177" t="s">
        <v>153</v>
      </c>
    </row>
    <row r="1314" spans="1:65" s="14" customFormat="1" ht="10.199999999999999">
      <c r="B1314" s="183"/>
      <c r="D1314" s="176" t="s">
        <v>161</v>
      </c>
      <c r="E1314" s="184" t="s">
        <v>1</v>
      </c>
      <c r="F1314" s="185" t="s">
        <v>1865</v>
      </c>
      <c r="H1314" s="186">
        <v>39.6</v>
      </c>
      <c r="I1314" s="187"/>
      <c r="L1314" s="183"/>
      <c r="M1314" s="188"/>
      <c r="N1314" s="189"/>
      <c r="O1314" s="189"/>
      <c r="P1314" s="189"/>
      <c r="Q1314" s="189"/>
      <c r="R1314" s="189"/>
      <c r="S1314" s="189"/>
      <c r="T1314" s="190"/>
      <c r="AT1314" s="184" t="s">
        <v>161</v>
      </c>
      <c r="AU1314" s="184" t="s">
        <v>88</v>
      </c>
      <c r="AV1314" s="14" t="s">
        <v>88</v>
      </c>
      <c r="AW1314" s="14" t="s">
        <v>34</v>
      </c>
      <c r="AX1314" s="14" t="s">
        <v>78</v>
      </c>
      <c r="AY1314" s="184" t="s">
        <v>153</v>
      </c>
    </row>
    <row r="1315" spans="1:65" s="15" customFormat="1" ht="10.199999999999999">
      <c r="B1315" s="191"/>
      <c r="D1315" s="176" t="s">
        <v>161</v>
      </c>
      <c r="E1315" s="192" t="s">
        <v>1</v>
      </c>
      <c r="F1315" s="193" t="s">
        <v>165</v>
      </c>
      <c r="H1315" s="194">
        <v>39.6</v>
      </c>
      <c r="I1315" s="195"/>
      <c r="L1315" s="191"/>
      <c r="M1315" s="196"/>
      <c r="N1315" s="197"/>
      <c r="O1315" s="197"/>
      <c r="P1315" s="197"/>
      <c r="Q1315" s="197"/>
      <c r="R1315" s="197"/>
      <c r="S1315" s="197"/>
      <c r="T1315" s="198"/>
      <c r="AT1315" s="192" t="s">
        <v>161</v>
      </c>
      <c r="AU1315" s="192" t="s">
        <v>88</v>
      </c>
      <c r="AV1315" s="15" t="s">
        <v>159</v>
      </c>
      <c r="AW1315" s="15" t="s">
        <v>34</v>
      </c>
      <c r="AX1315" s="15" t="s">
        <v>86</v>
      </c>
      <c r="AY1315" s="192" t="s">
        <v>153</v>
      </c>
    </row>
    <row r="1316" spans="1:65" s="2" customFormat="1" ht="24" customHeight="1">
      <c r="A1316" s="33"/>
      <c r="B1316" s="161"/>
      <c r="C1316" s="162" t="s">
        <v>1866</v>
      </c>
      <c r="D1316" s="162" t="s">
        <v>155</v>
      </c>
      <c r="E1316" s="163" t="s">
        <v>303</v>
      </c>
      <c r="F1316" s="164" t="s">
        <v>304</v>
      </c>
      <c r="G1316" s="165" t="s">
        <v>235</v>
      </c>
      <c r="H1316" s="166">
        <v>5</v>
      </c>
      <c r="I1316" s="167"/>
      <c r="J1316" s="168">
        <f>ROUND(I1316*H1316,2)</f>
        <v>0</v>
      </c>
      <c r="K1316" s="164" t="s">
        <v>254</v>
      </c>
      <c r="L1316" s="34"/>
      <c r="M1316" s="169" t="s">
        <v>1</v>
      </c>
      <c r="N1316" s="170" t="s">
        <v>43</v>
      </c>
      <c r="O1316" s="59"/>
      <c r="P1316" s="171">
        <f>O1316*H1316</f>
        <v>0</v>
      </c>
      <c r="Q1316" s="171">
        <v>0</v>
      </c>
      <c r="R1316" s="171">
        <f>Q1316*H1316</f>
        <v>0</v>
      </c>
      <c r="S1316" s="171">
        <v>8.3169999999999994E-2</v>
      </c>
      <c r="T1316" s="172">
        <f>S1316*H1316</f>
        <v>0.41584999999999994</v>
      </c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R1316" s="173" t="s">
        <v>239</v>
      </c>
      <c r="AT1316" s="173" t="s">
        <v>155</v>
      </c>
      <c r="AU1316" s="173" t="s">
        <v>88</v>
      </c>
      <c r="AY1316" s="18" t="s">
        <v>153</v>
      </c>
      <c r="BE1316" s="174">
        <f>IF(N1316="základní",J1316,0)</f>
        <v>0</v>
      </c>
      <c r="BF1316" s="174">
        <f>IF(N1316="snížená",J1316,0)</f>
        <v>0</v>
      </c>
      <c r="BG1316" s="174">
        <f>IF(N1316="zákl. přenesená",J1316,0)</f>
        <v>0</v>
      </c>
      <c r="BH1316" s="174">
        <f>IF(N1316="sníž. přenesená",J1316,0)</f>
        <v>0</v>
      </c>
      <c r="BI1316" s="174">
        <f>IF(N1316="nulová",J1316,0)</f>
        <v>0</v>
      </c>
      <c r="BJ1316" s="18" t="s">
        <v>86</v>
      </c>
      <c r="BK1316" s="174">
        <f>ROUND(I1316*H1316,2)</f>
        <v>0</v>
      </c>
      <c r="BL1316" s="18" t="s">
        <v>239</v>
      </c>
      <c r="BM1316" s="173" t="s">
        <v>1867</v>
      </c>
    </row>
    <row r="1317" spans="1:65" s="13" customFormat="1" ht="10.199999999999999">
      <c r="B1317" s="175"/>
      <c r="D1317" s="176" t="s">
        <v>161</v>
      </c>
      <c r="E1317" s="177" t="s">
        <v>1</v>
      </c>
      <c r="F1317" s="178" t="s">
        <v>1376</v>
      </c>
      <c r="H1317" s="177" t="s">
        <v>1</v>
      </c>
      <c r="I1317" s="179"/>
      <c r="L1317" s="175"/>
      <c r="M1317" s="180"/>
      <c r="N1317" s="181"/>
      <c r="O1317" s="181"/>
      <c r="P1317" s="181"/>
      <c r="Q1317" s="181"/>
      <c r="R1317" s="181"/>
      <c r="S1317" s="181"/>
      <c r="T1317" s="182"/>
      <c r="AT1317" s="177" t="s">
        <v>161</v>
      </c>
      <c r="AU1317" s="177" t="s">
        <v>88</v>
      </c>
      <c r="AV1317" s="13" t="s">
        <v>86</v>
      </c>
      <c r="AW1317" s="13" t="s">
        <v>34</v>
      </c>
      <c r="AX1317" s="13" t="s">
        <v>78</v>
      </c>
      <c r="AY1317" s="177" t="s">
        <v>153</v>
      </c>
    </row>
    <row r="1318" spans="1:65" s="14" customFormat="1" ht="10.199999999999999">
      <c r="B1318" s="183"/>
      <c r="D1318" s="176" t="s">
        <v>161</v>
      </c>
      <c r="E1318" s="184" t="s">
        <v>1</v>
      </c>
      <c r="F1318" s="185" t="s">
        <v>1252</v>
      </c>
      <c r="H1318" s="186">
        <v>5</v>
      </c>
      <c r="I1318" s="187"/>
      <c r="L1318" s="183"/>
      <c r="M1318" s="188"/>
      <c r="N1318" s="189"/>
      <c r="O1318" s="189"/>
      <c r="P1318" s="189"/>
      <c r="Q1318" s="189"/>
      <c r="R1318" s="189"/>
      <c r="S1318" s="189"/>
      <c r="T1318" s="190"/>
      <c r="AT1318" s="184" t="s">
        <v>161</v>
      </c>
      <c r="AU1318" s="184" t="s">
        <v>88</v>
      </c>
      <c r="AV1318" s="14" t="s">
        <v>88</v>
      </c>
      <c r="AW1318" s="14" t="s">
        <v>34</v>
      </c>
      <c r="AX1318" s="14" t="s">
        <v>78</v>
      </c>
      <c r="AY1318" s="184" t="s">
        <v>153</v>
      </c>
    </row>
    <row r="1319" spans="1:65" s="15" customFormat="1" ht="10.199999999999999">
      <c r="B1319" s="191"/>
      <c r="D1319" s="176" t="s">
        <v>161</v>
      </c>
      <c r="E1319" s="192" t="s">
        <v>1</v>
      </c>
      <c r="F1319" s="193" t="s">
        <v>165</v>
      </c>
      <c r="H1319" s="194">
        <v>5</v>
      </c>
      <c r="I1319" s="195"/>
      <c r="L1319" s="191"/>
      <c r="M1319" s="196"/>
      <c r="N1319" s="197"/>
      <c r="O1319" s="197"/>
      <c r="P1319" s="197"/>
      <c r="Q1319" s="197"/>
      <c r="R1319" s="197"/>
      <c r="S1319" s="197"/>
      <c r="T1319" s="198"/>
      <c r="AT1319" s="192" t="s">
        <v>161</v>
      </c>
      <c r="AU1319" s="192" t="s">
        <v>88</v>
      </c>
      <c r="AV1319" s="15" t="s">
        <v>159</v>
      </c>
      <c r="AW1319" s="15" t="s">
        <v>34</v>
      </c>
      <c r="AX1319" s="15" t="s">
        <v>86</v>
      </c>
      <c r="AY1319" s="192" t="s">
        <v>153</v>
      </c>
    </row>
    <row r="1320" spans="1:65" s="2" customFormat="1" ht="36" customHeight="1">
      <c r="A1320" s="33"/>
      <c r="B1320" s="161"/>
      <c r="C1320" s="162" t="s">
        <v>1868</v>
      </c>
      <c r="D1320" s="162" t="s">
        <v>155</v>
      </c>
      <c r="E1320" s="163" t="s">
        <v>1869</v>
      </c>
      <c r="F1320" s="164" t="s">
        <v>1870</v>
      </c>
      <c r="G1320" s="165" t="s">
        <v>470</v>
      </c>
      <c r="H1320" s="210"/>
      <c r="I1320" s="167"/>
      <c r="J1320" s="168">
        <f>ROUND(I1320*H1320,2)</f>
        <v>0</v>
      </c>
      <c r="K1320" s="164" t="s">
        <v>254</v>
      </c>
      <c r="L1320" s="34"/>
      <c r="M1320" s="169" t="s">
        <v>1</v>
      </c>
      <c r="N1320" s="170" t="s">
        <v>43</v>
      </c>
      <c r="O1320" s="59"/>
      <c r="P1320" s="171">
        <f>O1320*H1320</f>
        <v>0</v>
      </c>
      <c r="Q1320" s="171">
        <v>0</v>
      </c>
      <c r="R1320" s="171">
        <f>Q1320*H1320</f>
        <v>0</v>
      </c>
      <c r="S1320" s="171">
        <v>0</v>
      </c>
      <c r="T1320" s="172">
        <f>S1320*H1320</f>
        <v>0</v>
      </c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R1320" s="173" t="s">
        <v>239</v>
      </c>
      <c r="AT1320" s="173" t="s">
        <v>155</v>
      </c>
      <c r="AU1320" s="173" t="s">
        <v>88</v>
      </c>
      <c r="AY1320" s="18" t="s">
        <v>153</v>
      </c>
      <c r="BE1320" s="174">
        <f>IF(N1320="základní",J1320,0)</f>
        <v>0</v>
      </c>
      <c r="BF1320" s="174">
        <f>IF(N1320="snížená",J1320,0)</f>
        <v>0</v>
      </c>
      <c r="BG1320" s="174">
        <f>IF(N1320="zákl. přenesená",J1320,0)</f>
        <v>0</v>
      </c>
      <c r="BH1320" s="174">
        <f>IF(N1320="sníž. přenesená",J1320,0)</f>
        <v>0</v>
      </c>
      <c r="BI1320" s="174">
        <f>IF(N1320="nulová",J1320,0)</f>
        <v>0</v>
      </c>
      <c r="BJ1320" s="18" t="s">
        <v>86</v>
      </c>
      <c r="BK1320" s="174">
        <f>ROUND(I1320*H1320,2)</f>
        <v>0</v>
      </c>
      <c r="BL1320" s="18" t="s">
        <v>239</v>
      </c>
      <c r="BM1320" s="173" t="s">
        <v>1871</v>
      </c>
    </row>
    <row r="1321" spans="1:65" s="12" customFormat="1" ht="22.8" customHeight="1">
      <c r="B1321" s="148"/>
      <c r="D1321" s="149" t="s">
        <v>77</v>
      </c>
      <c r="E1321" s="159" t="s">
        <v>1872</v>
      </c>
      <c r="F1321" s="159" t="s">
        <v>1873</v>
      </c>
      <c r="I1321" s="151"/>
      <c r="J1321" s="160">
        <f>BK1321</f>
        <v>0</v>
      </c>
      <c r="L1321" s="148"/>
      <c r="M1321" s="153"/>
      <c r="N1321" s="154"/>
      <c r="O1321" s="154"/>
      <c r="P1321" s="155">
        <f>SUM(P1322:P1387)</f>
        <v>0</v>
      </c>
      <c r="Q1321" s="154"/>
      <c r="R1321" s="155">
        <f>SUM(R1322:R1387)</f>
        <v>14.083631799999999</v>
      </c>
      <c r="S1321" s="154"/>
      <c r="T1321" s="156">
        <f>SUM(T1322:T1387)</f>
        <v>0</v>
      </c>
      <c r="AR1321" s="149" t="s">
        <v>88</v>
      </c>
      <c r="AT1321" s="157" t="s">
        <v>77</v>
      </c>
      <c r="AU1321" s="157" t="s">
        <v>86</v>
      </c>
      <c r="AY1321" s="149" t="s">
        <v>153</v>
      </c>
      <c r="BK1321" s="158">
        <f>SUM(BK1322:BK1387)</f>
        <v>0</v>
      </c>
    </row>
    <row r="1322" spans="1:65" s="2" customFormat="1" ht="72" customHeight="1">
      <c r="A1322" s="33"/>
      <c r="B1322" s="161"/>
      <c r="C1322" s="162" t="s">
        <v>1874</v>
      </c>
      <c r="D1322" s="162" t="s">
        <v>155</v>
      </c>
      <c r="E1322" s="163" t="s">
        <v>1875</v>
      </c>
      <c r="F1322" s="164" t="s">
        <v>1876</v>
      </c>
      <c r="G1322" s="165" t="s">
        <v>235</v>
      </c>
      <c r="H1322" s="166">
        <v>173.91</v>
      </c>
      <c r="I1322" s="167"/>
      <c r="J1322" s="168">
        <f>ROUND(I1322*H1322,2)</f>
        <v>0</v>
      </c>
      <c r="K1322" s="164" t="s">
        <v>254</v>
      </c>
      <c r="L1322" s="34"/>
      <c r="M1322" s="169" t="s">
        <v>1</v>
      </c>
      <c r="N1322" s="170" t="s">
        <v>43</v>
      </c>
      <c r="O1322" s="59"/>
      <c r="P1322" s="171">
        <f>O1322*H1322</f>
        <v>0</v>
      </c>
      <c r="Q1322" s="171">
        <v>2.0979999999999999E-2</v>
      </c>
      <c r="R1322" s="171">
        <f>Q1322*H1322</f>
        <v>3.6486317999999995</v>
      </c>
      <c r="S1322" s="171">
        <v>0</v>
      </c>
      <c r="T1322" s="172">
        <f>S1322*H1322</f>
        <v>0</v>
      </c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R1322" s="173" t="s">
        <v>239</v>
      </c>
      <c r="AT1322" s="173" t="s">
        <v>155</v>
      </c>
      <c r="AU1322" s="173" t="s">
        <v>88</v>
      </c>
      <c r="AY1322" s="18" t="s">
        <v>153</v>
      </c>
      <c r="BE1322" s="174">
        <f>IF(N1322="základní",J1322,0)</f>
        <v>0</v>
      </c>
      <c r="BF1322" s="174">
        <f>IF(N1322="snížená",J1322,0)</f>
        <v>0</v>
      </c>
      <c r="BG1322" s="174">
        <f>IF(N1322="zákl. přenesená",J1322,0)</f>
        <v>0</v>
      </c>
      <c r="BH1322" s="174">
        <f>IF(N1322="sníž. přenesená",J1322,0)</f>
        <v>0</v>
      </c>
      <c r="BI1322" s="174">
        <f>IF(N1322="nulová",J1322,0)</f>
        <v>0</v>
      </c>
      <c r="BJ1322" s="18" t="s">
        <v>86</v>
      </c>
      <c r="BK1322" s="174">
        <f>ROUND(I1322*H1322,2)</f>
        <v>0</v>
      </c>
      <c r="BL1322" s="18" t="s">
        <v>239</v>
      </c>
      <c r="BM1322" s="173" t="s">
        <v>1877</v>
      </c>
    </row>
    <row r="1323" spans="1:65" s="13" customFormat="1" ht="10.199999999999999">
      <c r="B1323" s="175"/>
      <c r="D1323" s="176" t="s">
        <v>161</v>
      </c>
      <c r="E1323" s="177" t="s">
        <v>1</v>
      </c>
      <c r="F1323" s="178" t="s">
        <v>978</v>
      </c>
      <c r="H1323" s="177" t="s">
        <v>1</v>
      </c>
      <c r="I1323" s="179"/>
      <c r="L1323" s="175"/>
      <c r="M1323" s="180"/>
      <c r="N1323" s="181"/>
      <c r="O1323" s="181"/>
      <c r="P1323" s="181"/>
      <c r="Q1323" s="181"/>
      <c r="R1323" s="181"/>
      <c r="S1323" s="181"/>
      <c r="T1323" s="182"/>
      <c r="AT1323" s="177" t="s">
        <v>161</v>
      </c>
      <c r="AU1323" s="177" t="s">
        <v>88</v>
      </c>
      <c r="AV1323" s="13" t="s">
        <v>86</v>
      </c>
      <c r="AW1323" s="13" t="s">
        <v>34</v>
      </c>
      <c r="AX1323" s="13" t="s">
        <v>78</v>
      </c>
      <c r="AY1323" s="177" t="s">
        <v>153</v>
      </c>
    </row>
    <row r="1324" spans="1:65" s="14" customFormat="1" ht="10.199999999999999">
      <c r="B1324" s="183"/>
      <c r="D1324" s="176" t="s">
        <v>161</v>
      </c>
      <c r="E1324" s="184" t="s">
        <v>1</v>
      </c>
      <c r="F1324" s="185" t="s">
        <v>1242</v>
      </c>
      <c r="H1324" s="186">
        <v>10.47</v>
      </c>
      <c r="I1324" s="187"/>
      <c r="L1324" s="183"/>
      <c r="M1324" s="188"/>
      <c r="N1324" s="189"/>
      <c r="O1324" s="189"/>
      <c r="P1324" s="189"/>
      <c r="Q1324" s="189"/>
      <c r="R1324" s="189"/>
      <c r="S1324" s="189"/>
      <c r="T1324" s="190"/>
      <c r="AT1324" s="184" t="s">
        <v>161</v>
      </c>
      <c r="AU1324" s="184" t="s">
        <v>88</v>
      </c>
      <c r="AV1324" s="14" t="s">
        <v>88</v>
      </c>
      <c r="AW1324" s="14" t="s">
        <v>34</v>
      </c>
      <c r="AX1324" s="14" t="s">
        <v>78</v>
      </c>
      <c r="AY1324" s="184" t="s">
        <v>153</v>
      </c>
    </row>
    <row r="1325" spans="1:65" s="16" customFormat="1" ht="10.199999999999999">
      <c r="B1325" s="202"/>
      <c r="D1325" s="176" t="s">
        <v>161</v>
      </c>
      <c r="E1325" s="203" t="s">
        <v>1</v>
      </c>
      <c r="F1325" s="204" t="s">
        <v>321</v>
      </c>
      <c r="H1325" s="205">
        <v>10.47</v>
      </c>
      <c r="I1325" s="206"/>
      <c r="L1325" s="202"/>
      <c r="M1325" s="207"/>
      <c r="N1325" s="208"/>
      <c r="O1325" s="208"/>
      <c r="P1325" s="208"/>
      <c r="Q1325" s="208"/>
      <c r="R1325" s="208"/>
      <c r="S1325" s="208"/>
      <c r="T1325" s="209"/>
      <c r="AT1325" s="203" t="s">
        <v>161</v>
      </c>
      <c r="AU1325" s="203" t="s">
        <v>88</v>
      </c>
      <c r="AV1325" s="16" t="s">
        <v>169</v>
      </c>
      <c r="AW1325" s="16" t="s">
        <v>34</v>
      </c>
      <c r="AX1325" s="16" t="s">
        <v>78</v>
      </c>
      <c r="AY1325" s="203" t="s">
        <v>153</v>
      </c>
    </row>
    <row r="1326" spans="1:65" s="13" customFormat="1" ht="10.199999999999999">
      <c r="B1326" s="175"/>
      <c r="D1326" s="176" t="s">
        <v>161</v>
      </c>
      <c r="E1326" s="177" t="s">
        <v>1</v>
      </c>
      <c r="F1326" s="178" t="s">
        <v>1878</v>
      </c>
      <c r="H1326" s="177" t="s">
        <v>1</v>
      </c>
      <c r="I1326" s="179"/>
      <c r="L1326" s="175"/>
      <c r="M1326" s="180"/>
      <c r="N1326" s="181"/>
      <c r="O1326" s="181"/>
      <c r="P1326" s="181"/>
      <c r="Q1326" s="181"/>
      <c r="R1326" s="181"/>
      <c r="S1326" s="181"/>
      <c r="T1326" s="182"/>
      <c r="AT1326" s="177" t="s">
        <v>161</v>
      </c>
      <c r="AU1326" s="177" t="s">
        <v>88</v>
      </c>
      <c r="AV1326" s="13" t="s">
        <v>86</v>
      </c>
      <c r="AW1326" s="13" t="s">
        <v>34</v>
      </c>
      <c r="AX1326" s="13" t="s">
        <v>78</v>
      </c>
      <c r="AY1326" s="177" t="s">
        <v>153</v>
      </c>
    </row>
    <row r="1327" spans="1:65" s="14" customFormat="1" ht="10.199999999999999">
      <c r="B1327" s="183"/>
      <c r="D1327" s="176" t="s">
        <v>161</v>
      </c>
      <c r="E1327" s="184" t="s">
        <v>1</v>
      </c>
      <c r="F1327" s="185" t="s">
        <v>1580</v>
      </c>
      <c r="H1327" s="186">
        <v>5.76</v>
      </c>
      <c r="I1327" s="187"/>
      <c r="L1327" s="183"/>
      <c r="M1327" s="188"/>
      <c r="N1327" s="189"/>
      <c r="O1327" s="189"/>
      <c r="P1327" s="189"/>
      <c r="Q1327" s="189"/>
      <c r="R1327" s="189"/>
      <c r="S1327" s="189"/>
      <c r="T1327" s="190"/>
      <c r="AT1327" s="184" t="s">
        <v>161</v>
      </c>
      <c r="AU1327" s="184" t="s">
        <v>88</v>
      </c>
      <c r="AV1327" s="14" t="s">
        <v>88</v>
      </c>
      <c r="AW1327" s="14" t="s">
        <v>34</v>
      </c>
      <c r="AX1327" s="14" t="s">
        <v>78</v>
      </c>
      <c r="AY1327" s="184" t="s">
        <v>153</v>
      </c>
    </row>
    <row r="1328" spans="1:65" s="14" customFormat="1" ht="10.199999999999999">
      <c r="B1328" s="183"/>
      <c r="D1328" s="176" t="s">
        <v>161</v>
      </c>
      <c r="E1328" s="184" t="s">
        <v>1</v>
      </c>
      <c r="F1328" s="185" t="s">
        <v>1244</v>
      </c>
      <c r="H1328" s="186">
        <v>9.51</v>
      </c>
      <c r="I1328" s="187"/>
      <c r="L1328" s="183"/>
      <c r="M1328" s="188"/>
      <c r="N1328" s="189"/>
      <c r="O1328" s="189"/>
      <c r="P1328" s="189"/>
      <c r="Q1328" s="189"/>
      <c r="R1328" s="189"/>
      <c r="S1328" s="189"/>
      <c r="T1328" s="190"/>
      <c r="AT1328" s="184" t="s">
        <v>161</v>
      </c>
      <c r="AU1328" s="184" t="s">
        <v>88</v>
      </c>
      <c r="AV1328" s="14" t="s">
        <v>88</v>
      </c>
      <c r="AW1328" s="14" t="s">
        <v>34</v>
      </c>
      <c r="AX1328" s="14" t="s">
        <v>78</v>
      </c>
      <c r="AY1328" s="184" t="s">
        <v>153</v>
      </c>
    </row>
    <row r="1329" spans="2:51" s="16" customFormat="1" ht="10.199999999999999">
      <c r="B1329" s="202"/>
      <c r="D1329" s="176" t="s">
        <v>161</v>
      </c>
      <c r="E1329" s="203" t="s">
        <v>1</v>
      </c>
      <c r="F1329" s="204" t="s">
        <v>321</v>
      </c>
      <c r="H1329" s="205">
        <v>15.27</v>
      </c>
      <c r="I1329" s="206"/>
      <c r="L1329" s="202"/>
      <c r="M1329" s="207"/>
      <c r="N1329" s="208"/>
      <c r="O1329" s="208"/>
      <c r="P1329" s="208"/>
      <c r="Q1329" s="208"/>
      <c r="R1329" s="208"/>
      <c r="S1329" s="208"/>
      <c r="T1329" s="209"/>
      <c r="AT1329" s="203" t="s">
        <v>161</v>
      </c>
      <c r="AU1329" s="203" t="s">
        <v>88</v>
      </c>
      <c r="AV1329" s="16" t="s">
        <v>169</v>
      </c>
      <c r="AW1329" s="16" t="s">
        <v>34</v>
      </c>
      <c r="AX1329" s="16" t="s">
        <v>78</v>
      </c>
      <c r="AY1329" s="203" t="s">
        <v>153</v>
      </c>
    </row>
    <row r="1330" spans="2:51" s="13" customFormat="1" ht="10.199999999999999">
      <c r="B1330" s="175"/>
      <c r="D1330" s="176" t="s">
        <v>161</v>
      </c>
      <c r="E1330" s="177" t="s">
        <v>1</v>
      </c>
      <c r="F1330" s="178" t="s">
        <v>1135</v>
      </c>
      <c r="H1330" s="177" t="s">
        <v>1</v>
      </c>
      <c r="I1330" s="179"/>
      <c r="L1330" s="175"/>
      <c r="M1330" s="180"/>
      <c r="N1330" s="181"/>
      <c r="O1330" s="181"/>
      <c r="P1330" s="181"/>
      <c r="Q1330" s="181"/>
      <c r="R1330" s="181"/>
      <c r="S1330" s="181"/>
      <c r="T1330" s="182"/>
      <c r="AT1330" s="177" t="s">
        <v>161</v>
      </c>
      <c r="AU1330" s="177" t="s">
        <v>88</v>
      </c>
      <c r="AV1330" s="13" t="s">
        <v>86</v>
      </c>
      <c r="AW1330" s="13" t="s">
        <v>34</v>
      </c>
      <c r="AX1330" s="13" t="s">
        <v>78</v>
      </c>
      <c r="AY1330" s="177" t="s">
        <v>153</v>
      </c>
    </row>
    <row r="1331" spans="2:51" s="14" customFormat="1" ht="10.199999999999999">
      <c r="B1331" s="183"/>
      <c r="D1331" s="176" t="s">
        <v>161</v>
      </c>
      <c r="E1331" s="184" t="s">
        <v>1</v>
      </c>
      <c r="F1331" s="185" t="s">
        <v>1249</v>
      </c>
      <c r="H1331" s="186">
        <v>17.45</v>
      </c>
      <c r="I1331" s="187"/>
      <c r="L1331" s="183"/>
      <c r="M1331" s="188"/>
      <c r="N1331" s="189"/>
      <c r="O1331" s="189"/>
      <c r="P1331" s="189"/>
      <c r="Q1331" s="189"/>
      <c r="R1331" s="189"/>
      <c r="S1331" s="189"/>
      <c r="T1331" s="190"/>
      <c r="AT1331" s="184" t="s">
        <v>161</v>
      </c>
      <c r="AU1331" s="184" t="s">
        <v>88</v>
      </c>
      <c r="AV1331" s="14" t="s">
        <v>88</v>
      </c>
      <c r="AW1331" s="14" t="s">
        <v>34</v>
      </c>
      <c r="AX1331" s="14" t="s">
        <v>78</v>
      </c>
      <c r="AY1331" s="184" t="s">
        <v>153</v>
      </c>
    </row>
    <row r="1332" spans="2:51" s="14" customFormat="1" ht="10.199999999999999">
      <c r="B1332" s="183"/>
      <c r="D1332" s="176" t="s">
        <v>161</v>
      </c>
      <c r="E1332" s="184" t="s">
        <v>1</v>
      </c>
      <c r="F1332" s="185" t="s">
        <v>1250</v>
      </c>
      <c r="H1332" s="186">
        <v>5.69</v>
      </c>
      <c r="I1332" s="187"/>
      <c r="L1332" s="183"/>
      <c r="M1332" s="188"/>
      <c r="N1332" s="189"/>
      <c r="O1332" s="189"/>
      <c r="P1332" s="189"/>
      <c r="Q1332" s="189"/>
      <c r="R1332" s="189"/>
      <c r="S1332" s="189"/>
      <c r="T1332" s="190"/>
      <c r="AT1332" s="184" t="s">
        <v>161</v>
      </c>
      <c r="AU1332" s="184" t="s">
        <v>88</v>
      </c>
      <c r="AV1332" s="14" t="s">
        <v>88</v>
      </c>
      <c r="AW1332" s="14" t="s">
        <v>34</v>
      </c>
      <c r="AX1332" s="14" t="s">
        <v>78</v>
      </c>
      <c r="AY1332" s="184" t="s">
        <v>153</v>
      </c>
    </row>
    <row r="1333" spans="2:51" s="14" customFormat="1" ht="10.199999999999999">
      <c r="B1333" s="183"/>
      <c r="D1333" s="176" t="s">
        <v>161</v>
      </c>
      <c r="E1333" s="184" t="s">
        <v>1</v>
      </c>
      <c r="F1333" s="185" t="s">
        <v>1252</v>
      </c>
      <c r="H1333" s="186">
        <v>5</v>
      </c>
      <c r="I1333" s="187"/>
      <c r="L1333" s="183"/>
      <c r="M1333" s="188"/>
      <c r="N1333" s="189"/>
      <c r="O1333" s="189"/>
      <c r="P1333" s="189"/>
      <c r="Q1333" s="189"/>
      <c r="R1333" s="189"/>
      <c r="S1333" s="189"/>
      <c r="T1333" s="190"/>
      <c r="AT1333" s="184" t="s">
        <v>161</v>
      </c>
      <c r="AU1333" s="184" t="s">
        <v>88</v>
      </c>
      <c r="AV1333" s="14" t="s">
        <v>88</v>
      </c>
      <c r="AW1333" s="14" t="s">
        <v>34</v>
      </c>
      <c r="AX1333" s="14" t="s">
        <v>78</v>
      </c>
      <c r="AY1333" s="184" t="s">
        <v>153</v>
      </c>
    </row>
    <row r="1334" spans="2:51" s="14" customFormat="1" ht="10.199999999999999">
      <c r="B1334" s="183"/>
      <c r="D1334" s="176" t="s">
        <v>161</v>
      </c>
      <c r="E1334" s="184" t="s">
        <v>1</v>
      </c>
      <c r="F1334" s="185" t="s">
        <v>1253</v>
      </c>
      <c r="H1334" s="186">
        <v>20.260000000000002</v>
      </c>
      <c r="I1334" s="187"/>
      <c r="L1334" s="183"/>
      <c r="M1334" s="188"/>
      <c r="N1334" s="189"/>
      <c r="O1334" s="189"/>
      <c r="P1334" s="189"/>
      <c r="Q1334" s="189"/>
      <c r="R1334" s="189"/>
      <c r="S1334" s="189"/>
      <c r="T1334" s="190"/>
      <c r="AT1334" s="184" t="s">
        <v>161</v>
      </c>
      <c r="AU1334" s="184" t="s">
        <v>88</v>
      </c>
      <c r="AV1334" s="14" t="s">
        <v>88</v>
      </c>
      <c r="AW1334" s="14" t="s">
        <v>34</v>
      </c>
      <c r="AX1334" s="14" t="s">
        <v>78</v>
      </c>
      <c r="AY1334" s="184" t="s">
        <v>153</v>
      </c>
    </row>
    <row r="1335" spans="2:51" s="14" customFormat="1" ht="10.199999999999999">
      <c r="B1335" s="183"/>
      <c r="D1335" s="176" t="s">
        <v>161</v>
      </c>
      <c r="E1335" s="184" t="s">
        <v>1</v>
      </c>
      <c r="F1335" s="185" t="s">
        <v>1257</v>
      </c>
      <c r="H1335" s="186">
        <v>14</v>
      </c>
      <c r="I1335" s="187"/>
      <c r="L1335" s="183"/>
      <c r="M1335" s="188"/>
      <c r="N1335" s="189"/>
      <c r="O1335" s="189"/>
      <c r="P1335" s="189"/>
      <c r="Q1335" s="189"/>
      <c r="R1335" s="189"/>
      <c r="S1335" s="189"/>
      <c r="T1335" s="190"/>
      <c r="AT1335" s="184" t="s">
        <v>161</v>
      </c>
      <c r="AU1335" s="184" t="s">
        <v>88</v>
      </c>
      <c r="AV1335" s="14" t="s">
        <v>88</v>
      </c>
      <c r="AW1335" s="14" t="s">
        <v>34</v>
      </c>
      <c r="AX1335" s="14" t="s">
        <v>78</v>
      </c>
      <c r="AY1335" s="184" t="s">
        <v>153</v>
      </c>
    </row>
    <row r="1336" spans="2:51" s="14" customFormat="1" ht="10.199999999999999">
      <c r="B1336" s="183"/>
      <c r="D1336" s="176" t="s">
        <v>161</v>
      </c>
      <c r="E1336" s="184" t="s">
        <v>1</v>
      </c>
      <c r="F1336" s="185" t="s">
        <v>1258</v>
      </c>
      <c r="H1336" s="186">
        <v>4.07</v>
      </c>
      <c r="I1336" s="187"/>
      <c r="L1336" s="183"/>
      <c r="M1336" s="188"/>
      <c r="N1336" s="189"/>
      <c r="O1336" s="189"/>
      <c r="P1336" s="189"/>
      <c r="Q1336" s="189"/>
      <c r="R1336" s="189"/>
      <c r="S1336" s="189"/>
      <c r="T1336" s="190"/>
      <c r="AT1336" s="184" t="s">
        <v>161</v>
      </c>
      <c r="AU1336" s="184" t="s">
        <v>88</v>
      </c>
      <c r="AV1336" s="14" t="s">
        <v>88</v>
      </c>
      <c r="AW1336" s="14" t="s">
        <v>34</v>
      </c>
      <c r="AX1336" s="14" t="s">
        <v>78</v>
      </c>
      <c r="AY1336" s="184" t="s">
        <v>153</v>
      </c>
    </row>
    <row r="1337" spans="2:51" s="14" customFormat="1" ht="10.199999999999999">
      <c r="B1337" s="183"/>
      <c r="D1337" s="176" t="s">
        <v>161</v>
      </c>
      <c r="E1337" s="184" t="s">
        <v>1</v>
      </c>
      <c r="F1337" s="185" t="s">
        <v>1259</v>
      </c>
      <c r="H1337" s="186">
        <v>3.68</v>
      </c>
      <c r="I1337" s="187"/>
      <c r="L1337" s="183"/>
      <c r="M1337" s="188"/>
      <c r="N1337" s="189"/>
      <c r="O1337" s="189"/>
      <c r="P1337" s="189"/>
      <c r="Q1337" s="189"/>
      <c r="R1337" s="189"/>
      <c r="S1337" s="189"/>
      <c r="T1337" s="190"/>
      <c r="AT1337" s="184" t="s">
        <v>161</v>
      </c>
      <c r="AU1337" s="184" t="s">
        <v>88</v>
      </c>
      <c r="AV1337" s="14" t="s">
        <v>88</v>
      </c>
      <c r="AW1337" s="14" t="s">
        <v>34</v>
      </c>
      <c r="AX1337" s="14" t="s">
        <v>78</v>
      </c>
      <c r="AY1337" s="184" t="s">
        <v>153</v>
      </c>
    </row>
    <row r="1338" spans="2:51" s="14" customFormat="1" ht="10.199999999999999">
      <c r="B1338" s="183"/>
      <c r="D1338" s="176" t="s">
        <v>161</v>
      </c>
      <c r="E1338" s="184" t="s">
        <v>1</v>
      </c>
      <c r="F1338" s="185" t="s">
        <v>1259</v>
      </c>
      <c r="H1338" s="186">
        <v>3.68</v>
      </c>
      <c r="I1338" s="187"/>
      <c r="L1338" s="183"/>
      <c r="M1338" s="188"/>
      <c r="N1338" s="189"/>
      <c r="O1338" s="189"/>
      <c r="P1338" s="189"/>
      <c r="Q1338" s="189"/>
      <c r="R1338" s="189"/>
      <c r="S1338" s="189"/>
      <c r="T1338" s="190"/>
      <c r="AT1338" s="184" t="s">
        <v>161</v>
      </c>
      <c r="AU1338" s="184" t="s">
        <v>88</v>
      </c>
      <c r="AV1338" s="14" t="s">
        <v>88</v>
      </c>
      <c r="AW1338" s="14" t="s">
        <v>34</v>
      </c>
      <c r="AX1338" s="14" t="s">
        <v>78</v>
      </c>
      <c r="AY1338" s="184" t="s">
        <v>153</v>
      </c>
    </row>
    <row r="1339" spans="2:51" s="14" customFormat="1" ht="10.199999999999999">
      <c r="B1339" s="183"/>
      <c r="D1339" s="176" t="s">
        <v>161</v>
      </c>
      <c r="E1339" s="184" t="s">
        <v>1</v>
      </c>
      <c r="F1339" s="185" t="s">
        <v>1260</v>
      </c>
      <c r="H1339" s="186">
        <v>7.64</v>
      </c>
      <c r="I1339" s="187"/>
      <c r="L1339" s="183"/>
      <c r="M1339" s="188"/>
      <c r="N1339" s="189"/>
      <c r="O1339" s="189"/>
      <c r="P1339" s="189"/>
      <c r="Q1339" s="189"/>
      <c r="R1339" s="189"/>
      <c r="S1339" s="189"/>
      <c r="T1339" s="190"/>
      <c r="AT1339" s="184" t="s">
        <v>161</v>
      </c>
      <c r="AU1339" s="184" t="s">
        <v>88</v>
      </c>
      <c r="AV1339" s="14" t="s">
        <v>88</v>
      </c>
      <c r="AW1339" s="14" t="s">
        <v>34</v>
      </c>
      <c r="AX1339" s="14" t="s">
        <v>78</v>
      </c>
      <c r="AY1339" s="184" t="s">
        <v>153</v>
      </c>
    </row>
    <row r="1340" spans="2:51" s="14" customFormat="1" ht="10.199999999999999">
      <c r="B1340" s="183"/>
      <c r="D1340" s="176" t="s">
        <v>161</v>
      </c>
      <c r="E1340" s="184" t="s">
        <v>1</v>
      </c>
      <c r="F1340" s="185" t="s">
        <v>1261</v>
      </c>
      <c r="H1340" s="186">
        <v>21</v>
      </c>
      <c r="I1340" s="187"/>
      <c r="L1340" s="183"/>
      <c r="M1340" s="188"/>
      <c r="N1340" s="189"/>
      <c r="O1340" s="189"/>
      <c r="P1340" s="189"/>
      <c r="Q1340" s="189"/>
      <c r="R1340" s="189"/>
      <c r="S1340" s="189"/>
      <c r="T1340" s="190"/>
      <c r="AT1340" s="184" t="s">
        <v>161</v>
      </c>
      <c r="AU1340" s="184" t="s">
        <v>88</v>
      </c>
      <c r="AV1340" s="14" t="s">
        <v>88</v>
      </c>
      <c r="AW1340" s="14" t="s">
        <v>34</v>
      </c>
      <c r="AX1340" s="14" t="s">
        <v>78</v>
      </c>
      <c r="AY1340" s="184" t="s">
        <v>153</v>
      </c>
    </row>
    <row r="1341" spans="2:51" s="14" customFormat="1" ht="10.199999999999999">
      <c r="B1341" s="183"/>
      <c r="D1341" s="176" t="s">
        <v>161</v>
      </c>
      <c r="E1341" s="184" t="s">
        <v>1</v>
      </c>
      <c r="F1341" s="185" t="s">
        <v>1262</v>
      </c>
      <c r="H1341" s="186">
        <v>5.32</v>
      </c>
      <c r="I1341" s="187"/>
      <c r="L1341" s="183"/>
      <c r="M1341" s="188"/>
      <c r="N1341" s="189"/>
      <c r="O1341" s="189"/>
      <c r="P1341" s="189"/>
      <c r="Q1341" s="189"/>
      <c r="R1341" s="189"/>
      <c r="S1341" s="189"/>
      <c r="T1341" s="190"/>
      <c r="AT1341" s="184" t="s">
        <v>161</v>
      </c>
      <c r="AU1341" s="184" t="s">
        <v>88</v>
      </c>
      <c r="AV1341" s="14" t="s">
        <v>88</v>
      </c>
      <c r="AW1341" s="14" t="s">
        <v>34</v>
      </c>
      <c r="AX1341" s="14" t="s">
        <v>78</v>
      </c>
      <c r="AY1341" s="184" t="s">
        <v>153</v>
      </c>
    </row>
    <row r="1342" spans="2:51" s="14" customFormat="1" ht="10.199999999999999">
      <c r="B1342" s="183"/>
      <c r="D1342" s="176" t="s">
        <v>161</v>
      </c>
      <c r="E1342" s="184" t="s">
        <v>1</v>
      </c>
      <c r="F1342" s="185" t="s">
        <v>1263</v>
      </c>
      <c r="H1342" s="186">
        <v>3.6</v>
      </c>
      <c r="I1342" s="187"/>
      <c r="L1342" s="183"/>
      <c r="M1342" s="188"/>
      <c r="N1342" s="189"/>
      <c r="O1342" s="189"/>
      <c r="P1342" s="189"/>
      <c r="Q1342" s="189"/>
      <c r="R1342" s="189"/>
      <c r="S1342" s="189"/>
      <c r="T1342" s="190"/>
      <c r="AT1342" s="184" t="s">
        <v>161</v>
      </c>
      <c r="AU1342" s="184" t="s">
        <v>88</v>
      </c>
      <c r="AV1342" s="14" t="s">
        <v>88</v>
      </c>
      <c r="AW1342" s="14" t="s">
        <v>34</v>
      </c>
      <c r="AX1342" s="14" t="s">
        <v>78</v>
      </c>
      <c r="AY1342" s="184" t="s">
        <v>153</v>
      </c>
    </row>
    <row r="1343" spans="2:51" s="14" customFormat="1" ht="10.199999999999999">
      <c r="B1343" s="183"/>
      <c r="D1343" s="176" t="s">
        <v>161</v>
      </c>
      <c r="E1343" s="184" t="s">
        <v>1</v>
      </c>
      <c r="F1343" s="185" t="s">
        <v>1266</v>
      </c>
      <c r="H1343" s="186">
        <v>3.28</v>
      </c>
      <c r="I1343" s="187"/>
      <c r="L1343" s="183"/>
      <c r="M1343" s="188"/>
      <c r="N1343" s="189"/>
      <c r="O1343" s="189"/>
      <c r="P1343" s="189"/>
      <c r="Q1343" s="189"/>
      <c r="R1343" s="189"/>
      <c r="S1343" s="189"/>
      <c r="T1343" s="190"/>
      <c r="AT1343" s="184" t="s">
        <v>161</v>
      </c>
      <c r="AU1343" s="184" t="s">
        <v>88</v>
      </c>
      <c r="AV1343" s="14" t="s">
        <v>88</v>
      </c>
      <c r="AW1343" s="14" t="s">
        <v>34</v>
      </c>
      <c r="AX1343" s="14" t="s">
        <v>78</v>
      </c>
      <c r="AY1343" s="184" t="s">
        <v>153</v>
      </c>
    </row>
    <row r="1344" spans="2:51" s="14" customFormat="1" ht="10.199999999999999">
      <c r="B1344" s="183"/>
      <c r="D1344" s="176" t="s">
        <v>161</v>
      </c>
      <c r="E1344" s="184" t="s">
        <v>1</v>
      </c>
      <c r="F1344" s="185" t="s">
        <v>1267</v>
      </c>
      <c r="H1344" s="186">
        <v>14.25</v>
      </c>
      <c r="I1344" s="187"/>
      <c r="L1344" s="183"/>
      <c r="M1344" s="188"/>
      <c r="N1344" s="189"/>
      <c r="O1344" s="189"/>
      <c r="P1344" s="189"/>
      <c r="Q1344" s="189"/>
      <c r="R1344" s="189"/>
      <c r="S1344" s="189"/>
      <c r="T1344" s="190"/>
      <c r="AT1344" s="184" t="s">
        <v>161</v>
      </c>
      <c r="AU1344" s="184" t="s">
        <v>88</v>
      </c>
      <c r="AV1344" s="14" t="s">
        <v>88</v>
      </c>
      <c r="AW1344" s="14" t="s">
        <v>34</v>
      </c>
      <c r="AX1344" s="14" t="s">
        <v>78</v>
      </c>
      <c r="AY1344" s="184" t="s">
        <v>153</v>
      </c>
    </row>
    <row r="1345" spans="1:65" s="14" customFormat="1" ht="10.199999999999999">
      <c r="B1345" s="183"/>
      <c r="D1345" s="176" t="s">
        <v>161</v>
      </c>
      <c r="E1345" s="184" t="s">
        <v>1</v>
      </c>
      <c r="F1345" s="185" t="s">
        <v>1268</v>
      </c>
      <c r="H1345" s="186">
        <v>3.11</v>
      </c>
      <c r="I1345" s="187"/>
      <c r="L1345" s="183"/>
      <c r="M1345" s="188"/>
      <c r="N1345" s="189"/>
      <c r="O1345" s="189"/>
      <c r="P1345" s="189"/>
      <c r="Q1345" s="189"/>
      <c r="R1345" s="189"/>
      <c r="S1345" s="189"/>
      <c r="T1345" s="190"/>
      <c r="AT1345" s="184" t="s">
        <v>161</v>
      </c>
      <c r="AU1345" s="184" t="s">
        <v>88</v>
      </c>
      <c r="AV1345" s="14" t="s">
        <v>88</v>
      </c>
      <c r="AW1345" s="14" t="s">
        <v>34</v>
      </c>
      <c r="AX1345" s="14" t="s">
        <v>78</v>
      </c>
      <c r="AY1345" s="184" t="s">
        <v>153</v>
      </c>
    </row>
    <row r="1346" spans="1:65" s="14" customFormat="1" ht="10.199999999999999">
      <c r="B1346" s="183"/>
      <c r="D1346" s="176" t="s">
        <v>161</v>
      </c>
      <c r="E1346" s="184" t="s">
        <v>1</v>
      </c>
      <c r="F1346" s="185" t="s">
        <v>223</v>
      </c>
      <c r="H1346" s="186">
        <v>2.4300000000000002</v>
      </c>
      <c r="I1346" s="187"/>
      <c r="L1346" s="183"/>
      <c r="M1346" s="188"/>
      <c r="N1346" s="189"/>
      <c r="O1346" s="189"/>
      <c r="P1346" s="189"/>
      <c r="Q1346" s="189"/>
      <c r="R1346" s="189"/>
      <c r="S1346" s="189"/>
      <c r="T1346" s="190"/>
      <c r="AT1346" s="184" t="s">
        <v>161</v>
      </c>
      <c r="AU1346" s="184" t="s">
        <v>88</v>
      </c>
      <c r="AV1346" s="14" t="s">
        <v>88</v>
      </c>
      <c r="AW1346" s="14" t="s">
        <v>34</v>
      </c>
      <c r="AX1346" s="14" t="s">
        <v>78</v>
      </c>
      <c r="AY1346" s="184" t="s">
        <v>153</v>
      </c>
    </row>
    <row r="1347" spans="1:65" s="14" customFormat="1" ht="10.199999999999999">
      <c r="B1347" s="183"/>
      <c r="D1347" s="176" t="s">
        <v>161</v>
      </c>
      <c r="E1347" s="184" t="s">
        <v>1</v>
      </c>
      <c r="F1347" s="185" t="s">
        <v>1271</v>
      </c>
      <c r="H1347" s="186">
        <v>3.17</v>
      </c>
      <c r="I1347" s="187"/>
      <c r="L1347" s="183"/>
      <c r="M1347" s="188"/>
      <c r="N1347" s="189"/>
      <c r="O1347" s="189"/>
      <c r="P1347" s="189"/>
      <c r="Q1347" s="189"/>
      <c r="R1347" s="189"/>
      <c r="S1347" s="189"/>
      <c r="T1347" s="190"/>
      <c r="AT1347" s="184" t="s">
        <v>161</v>
      </c>
      <c r="AU1347" s="184" t="s">
        <v>88</v>
      </c>
      <c r="AV1347" s="14" t="s">
        <v>88</v>
      </c>
      <c r="AW1347" s="14" t="s">
        <v>34</v>
      </c>
      <c r="AX1347" s="14" t="s">
        <v>78</v>
      </c>
      <c r="AY1347" s="184" t="s">
        <v>153</v>
      </c>
    </row>
    <row r="1348" spans="1:65" s="14" customFormat="1" ht="10.199999999999999">
      <c r="B1348" s="183"/>
      <c r="D1348" s="176" t="s">
        <v>161</v>
      </c>
      <c r="E1348" s="184" t="s">
        <v>1</v>
      </c>
      <c r="F1348" s="185" t="s">
        <v>1879</v>
      </c>
      <c r="H1348" s="186">
        <v>2.7</v>
      </c>
      <c r="I1348" s="187"/>
      <c r="L1348" s="183"/>
      <c r="M1348" s="188"/>
      <c r="N1348" s="189"/>
      <c r="O1348" s="189"/>
      <c r="P1348" s="189"/>
      <c r="Q1348" s="189"/>
      <c r="R1348" s="189"/>
      <c r="S1348" s="189"/>
      <c r="T1348" s="190"/>
      <c r="AT1348" s="184" t="s">
        <v>161</v>
      </c>
      <c r="AU1348" s="184" t="s">
        <v>88</v>
      </c>
      <c r="AV1348" s="14" t="s">
        <v>88</v>
      </c>
      <c r="AW1348" s="14" t="s">
        <v>34</v>
      </c>
      <c r="AX1348" s="14" t="s">
        <v>78</v>
      </c>
      <c r="AY1348" s="184" t="s">
        <v>153</v>
      </c>
    </row>
    <row r="1349" spans="1:65" s="14" customFormat="1" ht="10.199999999999999">
      <c r="B1349" s="183"/>
      <c r="D1349" s="176" t="s">
        <v>161</v>
      </c>
      <c r="E1349" s="184" t="s">
        <v>1</v>
      </c>
      <c r="F1349" s="185" t="s">
        <v>1274</v>
      </c>
      <c r="H1349" s="186">
        <v>3.27</v>
      </c>
      <c r="I1349" s="187"/>
      <c r="L1349" s="183"/>
      <c r="M1349" s="188"/>
      <c r="N1349" s="189"/>
      <c r="O1349" s="189"/>
      <c r="P1349" s="189"/>
      <c r="Q1349" s="189"/>
      <c r="R1349" s="189"/>
      <c r="S1349" s="189"/>
      <c r="T1349" s="190"/>
      <c r="AT1349" s="184" t="s">
        <v>161</v>
      </c>
      <c r="AU1349" s="184" t="s">
        <v>88</v>
      </c>
      <c r="AV1349" s="14" t="s">
        <v>88</v>
      </c>
      <c r="AW1349" s="14" t="s">
        <v>34</v>
      </c>
      <c r="AX1349" s="14" t="s">
        <v>78</v>
      </c>
      <c r="AY1349" s="184" t="s">
        <v>153</v>
      </c>
    </row>
    <row r="1350" spans="1:65" s="14" customFormat="1" ht="10.199999999999999">
      <c r="B1350" s="183"/>
      <c r="D1350" s="176" t="s">
        <v>161</v>
      </c>
      <c r="E1350" s="184" t="s">
        <v>1</v>
      </c>
      <c r="F1350" s="185" t="s">
        <v>1276</v>
      </c>
      <c r="H1350" s="186">
        <v>4.57</v>
      </c>
      <c r="I1350" s="187"/>
      <c r="L1350" s="183"/>
      <c r="M1350" s="188"/>
      <c r="N1350" s="189"/>
      <c r="O1350" s="189"/>
      <c r="P1350" s="189"/>
      <c r="Q1350" s="189"/>
      <c r="R1350" s="189"/>
      <c r="S1350" s="189"/>
      <c r="T1350" s="190"/>
      <c r="AT1350" s="184" t="s">
        <v>161</v>
      </c>
      <c r="AU1350" s="184" t="s">
        <v>88</v>
      </c>
      <c r="AV1350" s="14" t="s">
        <v>88</v>
      </c>
      <c r="AW1350" s="14" t="s">
        <v>34</v>
      </c>
      <c r="AX1350" s="14" t="s">
        <v>78</v>
      </c>
      <c r="AY1350" s="184" t="s">
        <v>153</v>
      </c>
    </row>
    <row r="1351" spans="1:65" s="16" customFormat="1" ht="10.199999999999999">
      <c r="B1351" s="202"/>
      <c r="D1351" s="176" t="s">
        <v>161</v>
      </c>
      <c r="E1351" s="203" t="s">
        <v>1</v>
      </c>
      <c r="F1351" s="204" t="s">
        <v>321</v>
      </c>
      <c r="H1351" s="205">
        <v>148.16999999999999</v>
      </c>
      <c r="I1351" s="206"/>
      <c r="L1351" s="202"/>
      <c r="M1351" s="207"/>
      <c r="N1351" s="208"/>
      <c r="O1351" s="208"/>
      <c r="P1351" s="208"/>
      <c r="Q1351" s="208"/>
      <c r="R1351" s="208"/>
      <c r="S1351" s="208"/>
      <c r="T1351" s="209"/>
      <c r="AT1351" s="203" t="s">
        <v>161</v>
      </c>
      <c r="AU1351" s="203" t="s">
        <v>88</v>
      </c>
      <c r="AV1351" s="16" t="s">
        <v>169</v>
      </c>
      <c r="AW1351" s="16" t="s">
        <v>34</v>
      </c>
      <c r="AX1351" s="16" t="s">
        <v>78</v>
      </c>
      <c r="AY1351" s="203" t="s">
        <v>153</v>
      </c>
    </row>
    <row r="1352" spans="1:65" s="15" customFormat="1" ht="10.199999999999999">
      <c r="B1352" s="191"/>
      <c r="D1352" s="176" t="s">
        <v>161</v>
      </c>
      <c r="E1352" s="192" t="s">
        <v>1</v>
      </c>
      <c r="F1352" s="193" t="s">
        <v>165</v>
      </c>
      <c r="H1352" s="194">
        <v>173.91</v>
      </c>
      <c r="I1352" s="195"/>
      <c r="L1352" s="191"/>
      <c r="M1352" s="196"/>
      <c r="N1352" s="197"/>
      <c r="O1352" s="197"/>
      <c r="P1352" s="197"/>
      <c r="Q1352" s="197"/>
      <c r="R1352" s="197"/>
      <c r="S1352" s="197"/>
      <c r="T1352" s="198"/>
      <c r="AT1352" s="192" t="s">
        <v>161</v>
      </c>
      <c r="AU1352" s="192" t="s">
        <v>88</v>
      </c>
      <c r="AV1352" s="15" t="s">
        <v>159</v>
      </c>
      <c r="AW1352" s="15" t="s">
        <v>34</v>
      </c>
      <c r="AX1352" s="15" t="s">
        <v>86</v>
      </c>
      <c r="AY1352" s="192" t="s">
        <v>153</v>
      </c>
    </row>
    <row r="1353" spans="1:65" s="2" customFormat="1" ht="16.5" customHeight="1">
      <c r="A1353" s="33"/>
      <c r="B1353" s="161"/>
      <c r="C1353" s="211" t="s">
        <v>1880</v>
      </c>
      <c r="D1353" s="211" t="s">
        <v>707</v>
      </c>
      <c r="E1353" s="212" t="s">
        <v>1881</v>
      </c>
      <c r="F1353" s="213" t="s">
        <v>1882</v>
      </c>
      <c r="G1353" s="214" t="s">
        <v>189</v>
      </c>
      <c r="H1353" s="215">
        <v>10.435</v>
      </c>
      <c r="I1353" s="216"/>
      <c r="J1353" s="217">
        <f>ROUND(I1353*H1353,2)</f>
        <v>0</v>
      </c>
      <c r="K1353" s="213" t="s">
        <v>254</v>
      </c>
      <c r="L1353" s="218"/>
      <c r="M1353" s="219" t="s">
        <v>1</v>
      </c>
      <c r="N1353" s="220" t="s">
        <v>43</v>
      </c>
      <c r="O1353" s="59"/>
      <c r="P1353" s="171">
        <f>O1353*H1353</f>
        <v>0</v>
      </c>
      <c r="Q1353" s="171">
        <v>1</v>
      </c>
      <c r="R1353" s="171">
        <f>Q1353*H1353</f>
        <v>10.435</v>
      </c>
      <c r="S1353" s="171">
        <v>0</v>
      </c>
      <c r="T1353" s="172">
        <f>S1353*H1353</f>
        <v>0</v>
      </c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R1353" s="173" t="s">
        <v>467</v>
      </c>
      <c r="AT1353" s="173" t="s">
        <v>707</v>
      </c>
      <c r="AU1353" s="173" t="s">
        <v>88</v>
      </c>
      <c r="AY1353" s="18" t="s">
        <v>153</v>
      </c>
      <c r="BE1353" s="174">
        <f>IF(N1353="základní",J1353,0)</f>
        <v>0</v>
      </c>
      <c r="BF1353" s="174">
        <f>IF(N1353="snížená",J1353,0)</f>
        <v>0</v>
      </c>
      <c r="BG1353" s="174">
        <f>IF(N1353="zákl. přenesená",J1353,0)</f>
        <v>0</v>
      </c>
      <c r="BH1353" s="174">
        <f>IF(N1353="sníž. přenesená",J1353,0)</f>
        <v>0</v>
      </c>
      <c r="BI1353" s="174">
        <f>IF(N1353="nulová",J1353,0)</f>
        <v>0</v>
      </c>
      <c r="BJ1353" s="18" t="s">
        <v>86</v>
      </c>
      <c r="BK1353" s="174">
        <f>ROUND(I1353*H1353,2)</f>
        <v>0</v>
      </c>
      <c r="BL1353" s="18" t="s">
        <v>239</v>
      </c>
      <c r="BM1353" s="173" t="s">
        <v>1883</v>
      </c>
    </row>
    <row r="1354" spans="1:65" s="14" customFormat="1" ht="10.199999999999999">
      <c r="B1354" s="183"/>
      <c r="D1354" s="176" t="s">
        <v>161</v>
      </c>
      <c r="F1354" s="185" t="s">
        <v>1884</v>
      </c>
      <c r="H1354" s="186">
        <v>10.435</v>
      </c>
      <c r="I1354" s="187"/>
      <c r="L1354" s="183"/>
      <c r="M1354" s="188"/>
      <c r="N1354" s="189"/>
      <c r="O1354" s="189"/>
      <c r="P1354" s="189"/>
      <c r="Q1354" s="189"/>
      <c r="R1354" s="189"/>
      <c r="S1354" s="189"/>
      <c r="T1354" s="190"/>
      <c r="AT1354" s="184" t="s">
        <v>161</v>
      </c>
      <c r="AU1354" s="184" t="s">
        <v>88</v>
      </c>
      <c r="AV1354" s="14" t="s">
        <v>88</v>
      </c>
      <c r="AW1354" s="14" t="s">
        <v>3</v>
      </c>
      <c r="AX1354" s="14" t="s">
        <v>86</v>
      </c>
      <c r="AY1354" s="184" t="s">
        <v>153</v>
      </c>
    </row>
    <row r="1355" spans="1:65" s="2" customFormat="1" ht="16.5" customHeight="1">
      <c r="A1355" s="33"/>
      <c r="B1355" s="161"/>
      <c r="C1355" s="162" t="s">
        <v>1885</v>
      </c>
      <c r="D1355" s="162" t="s">
        <v>155</v>
      </c>
      <c r="E1355" s="163" t="s">
        <v>1886</v>
      </c>
      <c r="F1355" s="164" t="s">
        <v>1887</v>
      </c>
      <c r="G1355" s="165" t="s">
        <v>235</v>
      </c>
      <c r="H1355" s="166">
        <v>173.91</v>
      </c>
      <c r="I1355" s="167"/>
      <c r="J1355" s="168">
        <f>ROUND(I1355*H1355,2)</f>
        <v>0</v>
      </c>
      <c r="K1355" s="164" t="s">
        <v>254</v>
      </c>
      <c r="L1355" s="34"/>
      <c r="M1355" s="169" t="s">
        <v>1</v>
      </c>
      <c r="N1355" s="170" t="s">
        <v>43</v>
      </c>
      <c r="O1355" s="59"/>
      <c r="P1355" s="171">
        <f>O1355*H1355</f>
        <v>0</v>
      </c>
      <c r="Q1355" s="171">
        <v>0</v>
      </c>
      <c r="R1355" s="171">
        <f>Q1355*H1355</f>
        <v>0</v>
      </c>
      <c r="S1355" s="171">
        <v>0</v>
      </c>
      <c r="T1355" s="172">
        <f>S1355*H1355</f>
        <v>0</v>
      </c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R1355" s="173" t="s">
        <v>239</v>
      </c>
      <c r="AT1355" s="173" t="s">
        <v>155</v>
      </c>
      <c r="AU1355" s="173" t="s">
        <v>88</v>
      </c>
      <c r="AY1355" s="18" t="s">
        <v>153</v>
      </c>
      <c r="BE1355" s="174">
        <f>IF(N1355="základní",J1355,0)</f>
        <v>0</v>
      </c>
      <c r="BF1355" s="174">
        <f>IF(N1355="snížená",J1355,0)</f>
        <v>0</v>
      </c>
      <c r="BG1355" s="174">
        <f>IF(N1355="zákl. přenesená",J1355,0)</f>
        <v>0</v>
      </c>
      <c r="BH1355" s="174">
        <f>IF(N1355="sníž. přenesená",J1355,0)</f>
        <v>0</v>
      </c>
      <c r="BI1355" s="174">
        <f>IF(N1355="nulová",J1355,0)</f>
        <v>0</v>
      </c>
      <c r="BJ1355" s="18" t="s">
        <v>86</v>
      </c>
      <c r="BK1355" s="174">
        <f>ROUND(I1355*H1355,2)</f>
        <v>0</v>
      </c>
      <c r="BL1355" s="18" t="s">
        <v>239</v>
      </c>
      <c r="BM1355" s="173" t="s">
        <v>1888</v>
      </c>
    </row>
    <row r="1356" spans="1:65" s="13" customFormat="1" ht="10.199999999999999">
      <c r="B1356" s="175"/>
      <c r="D1356" s="176" t="s">
        <v>161</v>
      </c>
      <c r="E1356" s="177" t="s">
        <v>1</v>
      </c>
      <c r="F1356" s="178" t="s">
        <v>978</v>
      </c>
      <c r="H1356" s="177" t="s">
        <v>1</v>
      </c>
      <c r="I1356" s="179"/>
      <c r="L1356" s="175"/>
      <c r="M1356" s="180"/>
      <c r="N1356" s="181"/>
      <c r="O1356" s="181"/>
      <c r="P1356" s="181"/>
      <c r="Q1356" s="181"/>
      <c r="R1356" s="181"/>
      <c r="S1356" s="181"/>
      <c r="T1356" s="182"/>
      <c r="AT1356" s="177" t="s">
        <v>161</v>
      </c>
      <c r="AU1356" s="177" t="s">
        <v>88</v>
      </c>
      <c r="AV1356" s="13" t="s">
        <v>86</v>
      </c>
      <c r="AW1356" s="13" t="s">
        <v>34</v>
      </c>
      <c r="AX1356" s="13" t="s">
        <v>78</v>
      </c>
      <c r="AY1356" s="177" t="s">
        <v>153</v>
      </c>
    </row>
    <row r="1357" spans="1:65" s="14" customFormat="1" ht="10.199999999999999">
      <c r="B1357" s="183"/>
      <c r="D1357" s="176" t="s">
        <v>161</v>
      </c>
      <c r="E1357" s="184" t="s">
        <v>1</v>
      </c>
      <c r="F1357" s="185" t="s">
        <v>1242</v>
      </c>
      <c r="H1357" s="186">
        <v>10.47</v>
      </c>
      <c r="I1357" s="187"/>
      <c r="L1357" s="183"/>
      <c r="M1357" s="188"/>
      <c r="N1357" s="189"/>
      <c r="O1357" s="189"/>
      <c r="P1357" s="189"/>
      <c r="Q1357" s="189"/>
      <c r="R1357" s="189"/>
      <c r="S1357" s="189"/>
      <c r="T1357" s="190"/>
      <c r="AT1357" s="184" t="s">
        <v>161</v>
      </c>
      <c r="AU1357" s="184" t="s">
        <v>88</v>
      </c>
      <c r="AV1357" s="14" t="s">
        <v>88</v>
      </c>
      <c r="AW1357" s="14" t="s">
        <v>34</v>
      </c>
      <c r="AX1357" s="14" t="s">
        <v>78</v>
      </c>
      <c r="AY1357" s="184" t="s">
        <v>153</v>
      </c>
    </row>
    <row r="1358" spans="1:65" s="16" customFormat="1" ht="10.199999999999999">
      <c r="B1358" s="202"/>
      <c r="D1358" s="176" t="s">
        <v>161</v>
      </c>
      <c r="E1358" s="203" t="s">
        <v>1</v>
      </c>
      <c r="F1358" s="204" t="s">
        <v>321</v>
      </c>
      <c r="H1358" s="205">
        <v>10.47</v>
      </c>
      <c r="I1358" s="206"/>
      <c r="L1358" s="202"/>
      <c r="M1358" s="207"/>
      <c r="N1358" s="208"/>
      <c r="O1358" s="208"/>
      <c r="P1358" s="208"/>
      <c r="Q1358" s="208"/>
      <c r="R1358" s="208"/>
      <c r="S1358" s="208"/>
      <c r="T1358" s="209"/>
      <c r="AT1358" s="203" t="s">
        <v>161</v>
      </c>
      <c r="AU1358" s="203" t="s">
        <v>88</v>
      </c>
      <c r="AV1358" s="16" t="s">
        <v>169</v>
      </c>
      <c r="AW1358" s="16" t="s">
        <v>34</v>
      </c>
      <c r="AX1358" s="16" t="s">
        <v>78</v>
      </c>
      <c r="AY1358" s="203" t="s">
        <v>153</v>
      </c>
    </row>
    <row r="1359" spans="1:65" s="13" customFormat="1" ht="10.199999999999999">
      <c r="B1359" s="175"/>
      <c r="D1359" s="176" t="s">
        <v>161</v>
      </c>
      <c r="E1359" s="177" t="s">
        <v>1</v>
      </c>
      <c r="F1359" s="178" t="s">
        <v>1878</v>
      </c>
      <c r="H1359" s="177" t="s">
        <v>1</v>
      </c>
      <c r="I1359" s="179"/>
      <c r="L1359" s="175"/>
      <c r="M1359" s="180"/>
      <c r="N1359" s="181"/>
      <c r="O1359" s="181"/>
      <c r="P1359" s="181"/>
      <c r="Q1359" s="181"/>
      <c r="R1359" s="181"/>
      <c r="S1359" s="181"/>
      <c r="T1359" s="182"/>
      <c r="AT1359" s="177" t="s">
        <v>161</v>
      </c>
      <c r="AU1359" s="177" t="s">
        <v>88</v>
      </c>
      <c r="AV1359" s="13" t="s">
        <v>86</v>
      </c>
      <c r="AW1359" s="13" t="s">
        <v>34</v>
      </c>
      <c r="AX1359" s="13" t="s">
        <v>78</v>
      </c>
      <c r="AY1359" s="177" t="s">
        <v>153</v>
      </c>
    </row>
    <row r="1360" spans="1:65" s="14" customFormat="1" ht="10.199999999999999">
      <c r="B1360" s="183"/>
      <c r="D1360" s="176" t="s">
        <v>161</v>
      </c>
      <c r="E1360" s="184" t="s">
        <v>1</v>
      </c>
      <c r="F1360" s="185" t="s">
        <v>1580</v>
      </c>
      <c r="H1360" s="186">
        <v>5.76</v>
      </c>
      <c r="I1360" s="187"/>
      <c r="L1360" s="183"/>
      <c r="M1360" s="188"/>
      <c r="N1360" s="189"/>
      <c r="O1360" s="189"/>
      <c r="P1360" s="189"/>
      <c r="Q1360" s="189"/>
      <c r="R1360" s="189"/>
      <c r="S1360" s="189"/>
      <c r="T1360" s="190"/>
      <c r="AT1360" s="184" t="s">
        <v>161</v>
      </c>
      <c r="AU1360" s="184" t="s">
        <v>88</v>
      </c>
      <c r="AV1360" s="14" t="s">
        <v>88</v>
      </c>
      <c r="AW1360" s="14" t="s">
        <v>34</v>
      </c>
      <c r="AX1360" s="14" t="s">
        <v>78</v>
      </c>
      <c r="AY1360" s="184" t="s">
        <v>153</v>
      </c>
    </row>
    <row r="1361" spans="2:51" s="14" customFormat="1" ht="10.199999999999999">
      <c r="B1361" s="183"/>
      <c r="D1361" s="176" t="s">
        <v>161</v>
      </c>
      <c r="E1361" s="184" t="s">
        <v>1</v>
      </c>
      <c r="F1361" s="185" t="s">
        <v>1244</v>
      </c>
      <c r="H1361" s="186">
        <v>9.51</v>
      </c>
      <c r="I1361" s="187"/>
      <c r="L1361" s="183"/>
      <c r="M1361" s="188"/>
      <c r="N1361" s="189"/>
      <c r="O1361" s="189"/>
      <c r="P1361" s="189"/>
      <c r="Q1361" s="189"/>
      <c r="R1361" s="189"/>
      <c r="S1361" s="189"/>
      <c r="T1361" s="190"/>
      <c r="AT1361" s="184" t="s">
        <v>161</v>
      </c>
      <c r="AU1361" s="184" t="s">
        <v>88</v>
      </c>
      <c r="AV1361" s="14" t="s">
        <v>88</v>
      </c>
      <c r="AW1361" s="14" t="s">
        <v>34</v>
      </c>
      <c r="AX1361" s="14" t="s">
        <v>78</v>
      </c>
      <c r="AY1361" s="184" t="s">
        <v>153</v>
      </c>
    </row>
    <row r="1362" spans="2:51" s="16" customFormat="1" ht="10.199999999999999">
      <c r="B1362" s="202"/>
      <c r="D1362" s="176" t="s">
        <v>161</v>
      </c>
      <c r="E1362" s="203" t="s">
        <v>1</v>
      </c>
      <c r="F1362" s="204" t="s">
        <v>321</v>
      </c>
      <c r="H1362" s="205">
        <v>15.27</v>
      </c>
      <c r="I1362" s="206"/>
      <c r="L1362" s="202"/>
      <c r="M1362" s="207"/>
      <c r="N1362" s="208"/>
      <c r="O1362" s="208"/>
      <c r="P1362" s="208"/>
      <c r="Q1362" s="208"/>
      <c r="R1362" s="208"/>
      <c r="S1362" s="208"/>
      <c r="T1362" s="209"/>
      <c r="AT1362" s="203" t="s">
        <v>161</v>
      </c>
      <c r="AU1362" s="203" t="s">
        <v>88</v>
      </c>
      <c r="AV1362" s="16" t="s">
        <v>169</v>
      </c>
      <c r="AW1362" s="16" t="s">
        <v>34</v>
      </c>
      <c r="AX1362" s="16" t="s">
        <v>78</v>
      </c>
      <c r="AY1362" s="203" t="s">
        <v>153</v>
      </c>
    </row>
    <row r="1363" spans="2:51" s="13" customFormat="1" ht="10.199999999999999">
      <c r="B1363" s="175"/>
      <c r="D1363" s="176" t="s">
        <v>161</v>
      </c>
      <c r="E1363" s="177" t="s">
        <v>1</v>
      </c>
      <c r="F1363" s="178" t="s">
        <v>1135</v>
      </c>
      <c r="H1363" s="177" t="s">
        <v>1</v>
      </c>
      <c r="I1363" s="179"/>
      <c r="L1363" s="175"/>
      <c r="M1363" s="180"/>
      <c r="N1363" s="181"/>
      <c r="O1363" s="181"/>
      <c r="P1363" s="181"/>
      <c r="Q1363" s="181"/>
      <c r="R1363" s="181"/>
      <c r="S1363" s="181"/>
      <c r="T1363" s="182"/>
      <c r="AT1363" s="177" t="s">
        <v>161</v>
      </c>
      <c r="AU1363" s="177" t="s">
        <v>88</v>
      </c>
      <c r="AV1363" s="13" t="s">
        <v>86</v>
      </c>
      <c r="AW1363" s="13" t="s">
        <v>34</v>
      </c>
      <c r="AX1363" s="13" t="s">
        <v>78</v>
      </c>
      <c r="AY1363" s="177" t="s">
        <v>153</v>
      </c>
    </row>
    <row r="1364" spans="2:51" s="14" customFormat="1" ht="10.199999999999999">
      <c r="B1364" s="183"/>
      <c r="D1364" s="176" t="s">
        <v>161</v>
      </c>
      <c r="E1364" s="184" t="s">
        <v>1</v>
      </c>
      <c r="F1364" s="185" t="s">
        <v>1249</v>
      </c>
      <c r="H1364" s="186">
        <v>17.45</v>
      </c>
      <c r="I1364" s="187"/>
      <c r="L1364" s="183"/>
      <c r="M1364" s="188"/>
      <c r="N1364" s="189"/>
      <c r="O1364" s="189"/>
      <c r="P1364" s="189"/>
      <c r="Q1364" s="189"/>
      <c r="R1364" s="189"/>
      <c r="S1364" s="189"/>
      <c r="T1364" s="190"/>
      <c r="AT1364" s="184" t="s">
        <v>161</v>
      </c>
      <c r="AU1364" s="184" t="s">
        <v>88</v>
      </c>
      <c r="AV1364" s="14" t="s">
        <v>88</v>
      </c>
      <c r="AW1364" s="14" t="s">
        <v>34</v>
      </c>
      <c r="AX1364" s="14" t="s">
        <v>78</v>
      </c>
      <c r="AY1364" s="184" t="s">
        <v>153</v>
      </c>
    </row>
    <row r="1365" spans="2:51" s="14" customFormat="1" ht="10.199999999999999">
      <c r="B1365" s="183"/>
      <c r="D1365" s="176" t="s">
        <v>161</v>
      </c>
      <c r="E1365" s="184" t="s">
        <v>1</v>
      </c>
      <c r="F1365" s="185" t="s">
        <v>1250</v>
      </c>
      <c r="H1365" s="186">
        <v>5.69</v>
      </c>
      <c r="I1365" s="187"/>
      <c r="L1365" s="183"/>
      <c r="M1365" s="188"/>
      <c r="N1365" s="189"/>
      <c r="O1365" s="189"/>
      <c r="P1365" s="189"/>
      <c r="Q1365" s="189"/>
      <c r="R1365" s="189"/>
      <c r="S1365" s="189"/>
      <c r="T1365" s="190"/>
      <c r="AT1365" s="184" t="s">
        <v>161</v>
      </c>
      <c r="AU1365" s="184" t="s">
        <v>88</v>
      </c>
      <c r="AV1365" s="14" t="s">
        <v>88</v>
      </c>
      <c r="AW1365" s="14" t="s">
        <v>34</v>
      </c>
      <c r="AX1365" s="14" t="s">
        <v>78</v>
      </c>
      <c r="AY1365" s="184" t="s">
        <v>153</v>
      </c>
    </row>
    <row r="1366" spans="2:51" s="14" customFormat="1" ht="10.199999999999999">
      <c r="B1366" s="183"/>
      <c r="D1366" s="176" t="s">
        <v>161</v>
      </c>
      <c r="E1366" s="184" t="s">
        <v>1</v>
      </c>
      <c r="F1366" s="185" t="s">
        <v>1252</v>
      </c>
      <c r="H1366" s="186">
        <v>5</v>
      </c>
      <c r="I1366" s="187"/>
      <c r="L1366" s="183"/>
      <c r="M1366" s="188"/>
      <c r="N1366" s="189"/>
      <c r="O1366" s="189"/>
      <c r="P1366" s="189"/>
      <c r="Q1366" s="189"/>
      <c r="R1366" s="189"/>
      <c r="S1366" s="189"/>
      <c r="T1366" s="190"/>
      <c r="AT1366" s="184" t="s">
        <v>161</v>
      </c>
      <c r="AU1366" s="184" t="s">
        <v>88</v>
      </c>
      <c r="AV1366" s="14" t="s">
        <v>88</v>
      </c>
      <c r="AW1366" s="14" t="s">
        <v>34</v>
      </c>
      <c r="AX1366" s="14" t="s">
        <v>78</v>
      </c>
      <c r="AY1366" s="184" t="s">
        <v>153</v>
      </c>
    </row>
    <row r="1367" spans="2:51" s="14" customFormat="1" ht="10.199999999999999">
      <c r="B1367" s="183"/>
      <c r="D1367" s="176" t="s">
        <v>161</v>
      </c>
      <c r="E1367" s="184" t="s">
        <v>1</v>
      </c>
      <c r="F1367" s="185" t="s">
        <v>1253</v>
      </c>
      <c r="H1367" s="186">
        <v>20.260000000000002</v>
      </c>
      <c r="I1367" s="187"/>
      <c r="L1367" s="183"/>
      <c r="M1367" s="188"/>
      <c r="N1367" s="189"/>
      <c r="O1367" s="189"/>
      <c r="P1367" s="189"/>
      <c r="Q1367" s="189"/>
      <c r="R1367" s="189"/>
      <c r="S1367" s="189"/>
      <c r="T1367" s="190"/>
      <c r="AT1367" s="184" t="s">
        <v>161</v>
      </c>
      <c r="AU1367" s="184" t="s">
        <v>88</v>
      </c>
      <c r="AV1367" s="14" t="s">
        <v>88</v>
      </c>
      <c r="AW1367" s="14" t="s">
        <v>34</v>
      </c>
      <c r="AX1367" s="14" t="s">
        <v>78</v>
      </c>
      <c r="AY1367" s="184" t="s">
        <v>153</v>
      </c>
    </row>
    <row r="1368" spans="2:51" s="14" customFormat="1" ht="10.199999999999999">
      <c r="B1368" s="183"/>
      <c r="D1368" s="176" t="s">
        <v>161</v>
      </c>
      <c r="E1368" s="184" t="s">
        <v>1</v>
      </c>
      <c r="F1368" s="185" t="s">
        <v>1257</v>
      </c>
      <c r="H1368" s="186">
        <v>14</v>
      </c>
      <c r="I1368" s="187"/>
      <c r="L1368" s="183"/>
      <c r="M1368" s="188"/>
      <c r="N1368" s="189"/>
      <c r="O1368" s="189"/>
      <c r="P1368" s="189"/>
      <c r="Q1368" s="189"/>
      <c r="R1368" s="189"/>
      <c r="S1368" s="189"/>
      <c r="T1368" s="190"/>
      <c r="AT1368" s="184" t="s">
        <v>161</v>
      </c>
      <c r="AU1368" s="184" t="s">
        <v>88</v>
      </c>
      <c r="AV1368" s="14" t="s">
        <v>88</v>
      </c>
      <c r="AW1368" s="14" t="s">
        <v>34</v>
      </c>
      <c r="AX1368" s="14" t="s">
        <v>78</v>
      </c>
      <c r="AY1368" s="184" t="s">
        <v>153</v>
      </c>
    </row>
    <row r="1369" spans="2:51" s="14" customFormat="1" ht="10.199999999999999">
      <c r="B1369" s="183"/>
      <c r="D1369" s="176" t="s">
        <v>161</v>
      </c>
      <c r="E1369" s="184" t="s">
        <v>1</v>
      </c>
      <c r="F1369" s="185" t="s">
        <v>1258</v>
      </c>
      <c r="H1369" s="186">
        <v>4.07</v>
      </c>
      <c r="I1369" s="187"/>
      <c r="L1369" s="183"/>
      <c r="M1369" s="188"/>
      <c r="N1369" s="189"/>
      <c r="O1369" s="189"/>
      <c r="P1369" s="189"/>
      <c r="Q1369" s="189"/>
      <c r="R1369" s="189"/>
      <c r="S1369" s="189"/>
      <c r="T1369" s="190"/>
      <c r="AT1369" s="184" t="s">
        <v>161</v>
      </c>
      <c r="AU1369" s="184" t="s">
        <v>88</v>
      </c>
      <c r="AV1369" s="14" t="s">
        <v>88</v>
      </c>
      <c r="AW1369" s="14" t="s">
        <v>34</v>
      </c>
      <c r="AX1369" s="14" t="s">
        <v>78</v>
      </c>
      <c r="AY1369" s="184" t="s">
        <v>153</v>
      </c>
    </row>
    <row r="1370" spans="2:51" s="14" customFormat="1" ht="10.199999999999999">
      <c r="B1370" s="183"/>
      <c r="D1370" s="176" t="s">
        <v>161</v>
      </c>
      <c r="E1370" s="184" t="s">
        <v>1</v>
      </c>
      <c r="F1370" s="185" t="s">
        <v>1259</v>
      </c>
      <c r="H1370" s="186">
        <v>3.68</v>
      </c>
      <c r="I1370" s="187"/>
      <c r="L1370" s="183"/>
      <c r="M1370" s="188"/>
      <c r="N1370" s="189"/>
      <c r="O1370" s="189"/>
      <c r="P1370" s="189"/>
      <c r="Q1370" s="189"/>
      <c r="R1370" s="189"/>
      <c r="S1370" s="189"/>
      <c r="T1370" s="190"/>
      <c r="AT1370" s="184" t="s">
        <v>161</v>
      </c>
      <c r="AU1370" s="184" t="s">
        <v>88</v>
      </c>
      <c r="AV1370" s="14" t="s">
        <v>88</v>
      </c>
      <c r="AW1370" s="14" t="s">
        <v>34</v>
      </c>
      <c r="AX1370" s="14" t="s">
        <v>78</v>
      </c>
      <c r="AY1370" s="184" t="s">
        <v>153</v>
      </c>
    </row>
    <row r="1371" spans="2:51" s="14" customFormat="1" ht="10.199999999999999">
      <c r="B1371" s="183"/>
      <c r="D1371" s="176" t="s">
        <v>161</v>
      </c>
      <c r="E1371" s="184" t="s">
        <v>1</v>
      </c>
      <c r="F1371" s="185" t="s">
        <v>1259</v>
      </c>
      <c r="H1371" s="186">
        <v>3.68</v>
      </c>
      <c r="I1371" s="187"/>
      <c r="L1371" s="183"/>
      <c r="M1371" s="188"/>
      <c r="N1371" s="189"/>
      <c r="O1371" s="189"/>
      <c r="P1371" s="189"/>
      <c r="Q1371" s="189"/>
      <c r="R1371" s="189"/>
      <c r="S1371" s="189"/>
      <c r="T1371" s="190"/>
      <c r="AT1371" s="184" t="s">
        <v>161</v>
      </c>
      <c r="AU1371" s="184" t="s">
        <v>88</v>
      </c>
      <c r="AV1371" s="14" t="s">
        <v>88</v>
      </c>
      <c r="AW1371" s="14" t="s">
        <v>34</v>
      </c>
      <c r="AX1371" s="14" t="s">
        <v>78</v>
      </c>
      <c r="AY1371" s="184" t="s">
        <v>153</v>
      </c>
    </row>
    <row r="1372" spans="2:51" s="14" customFormat="1" ht="10.199999999999999">
      <c r="B1372" s="183"/>
      <c r="D1372" s="176" t="s">
        <v>161</v>
      </c>
      <c r="E1372" s="184" t="s">
        <v>1</v>
      </c>
      <c r="F1372" s="185" t="s">
        <v>1260</v>
      </c>
      <c r="H1372" s="186">
        <v>7.64</v>
      </c>
      <c r="I1372" s="187"/>
      <c r="L1372" s="183"/>
      <c r="M1372" s="188"/>
      <c r="N1372" s="189"/>
      <c r="O1372" s="189"/>
      <c r="P1372" s="189"/>
      <c r="Q1372" s="189"/>
      <c r="R1372" s="189"/>
      <c r="S1372" s="189"/>
      <c r="T1372" s="190"/>
      <c r="AT1372" s="184" t="s">
        <v>161</v>
      </c>
      <c r="AU1372" s="184" t="s">
        <v>88</v>
      </c>
      <c r="AV1372" s="14" t="s">
        <v>88</v>
      </c>
      <c r="AW1372" s="14" t="s">
        <v>34</v>
      </c>
      <c r="AX1372" s="14" t="s">
        <v>78</v>
      </c>
      <c r="AY1372" s="184" t="s">
        <v>153</v>
      </c>
    </row>
    <row r="1373" spans="2:51" s="14" customFormat="1" ht="10.199999999999999">
      <c r="B1373" s="183"/>
      <c r="D1373" s="176" t="s">
        <v>161</v>
      </c>
      <c r="E1373" s="184" t="s">
        <v>1</v>
      </c>
      <c r="F1373" s="185" t="s">
        <v>1261</v>
      </c>
      <c r="H1373" s="186">
        <v>21</v>
      </c>
      <c r="I1373" s="187"/>
      <c r="L1373" s="183"/>
      <c r="M1373" s="188"/>
      <c r="N1373" s="189"/>
      <c r="O1373" s="189"/>
      <c r="P1373" s="189"/>
      <c r="Q1373" s="189"/>
      <c r="R1373" s="189"/>
      <c r="S1373" s="189"/>
      <c r="T1373" s="190"/>
      <c r="AT1373" s="184" t="s">
        <v>161</v>
      </c>
      <c r="AU1373" s="184" t="s">
        <v>88</v>
      </c>
      <c r="AV1373" s="14" t="s">
        <v>88</v>
      </c>
      <c r="AW1373" s="14" t="s">
        <v>34</v>
      </c>
      <c r="AX1373" s="14" t="s">
        <v>78</v>
      </c>
      <c r="AY1373" s="184" t="s">
        <v>153</v>
      </c>
    </row>
    <row r="1374" spans="2:51" s="14" customFormat="1" ht="10.199999999999999">
      <c r="B1374" s="183"/>
      <c r="D1374" s="176" t="s">
        <v>161</v>
      </c>
      <c r="E1374" s="184" t="s">
        <v>1</v>
      </c>
      <c r="F1374" s="185" t="s">
        <v>1262</v>
      </c>
      <c r="H1374" s="186">
        <v>5.32</v>
      </c>
      <c r="I1374" s="187"/>
      <c r="L1374" s="183"/>
      <c r="M1374" s="188"/>
      <c r="N1374" s="189"/>
      <c r="O1374" s="189"/>
      <c r="P1374" s="189"/>
      <c r="Q1374" s="189"/>
      <c r="R1374" s="189"/>
      <c r="S1374" s="189"/>
      <c r="T1374" s="190"/>
      <c r="AT1374" s="184" t="s">
        <v>161</v>
      </c>
      <c r="AU1374" s="184" t="s">
        <v>88</v>
      </c>
      <c r="AV1374" s="14" t="s">
        <v>88</v>
      </c>
      <c r="AW1374" s="14" t="s">
        <v>34</v>
      </c>
      <c r="AX1374" s="14" t="s">
        <v>78</v>
      </c>
      <c r="AY1374" s="184" t="s">
        <v>153</v>
      </c>
    </row>
    <row r="1375" spans="2:51" s="14" customFormat="1" ht="10.199999999999999">
      <c r="B1375" s="183"/>
      <c r="D1375" s="176" t="s">
        <v>161</v>
      </c>
      <c r="E1375" s="184" t="s">
        <v>1</v>
      </c>
      <c r="F1375" s="185" t="s">
        <v>1263</v>
      </c>
      <c r="H1375" s="186">
        <v>3.6</v>
      </c>
      <c r="I1375" s="187"/>
      <c r="L1375" s="183"/>
      <c r="M1375" s="188"/>
      <c r="N1375" s="189"/>
      <c r="O1375" s="189"/>
      <c r="P1375" s="189"/>
      <c r="Q1375" s="189"/>
      <c r="R1375" s="189"/>
      <c r="S1375" s="189"/>
      <c r="T1375" s="190"/>
      <c r="AT1375" s="184" t="s">
        <v>161</v>
      </c>
      <c r="AU1375" s="184" t="s">
        <v>88</v>
      </c>
      <c r="AV1375" s="14" t="s">
        <v>88</v>
      </c>
      <c r="AW1375" s="14" t="s">
        <v>34</v>
      </c>
      <c r="AX1375" s="14" t="s">
        <v>78</v>
      </c>
      <c r="AY1375" s="184" t="s">
        <v>153</v>
      </c>
    </row>
    <row r="1376" spans="2:51" s="14" customFormat="1" ht="10.199999999999999">
      <c r="B1376" s="183"/>
      <c r="D1376" s="176" t="s">
        <v>161</v>
      </c>
      <c r="E1376" s="184" t="s">
        <v>1</v>
      </c>
      <c r="F1376" s="185" t="s">
        <v>1266</v>
      </c>
      <c r="H1376" s="186">
        <v>3.28</v>
      </c>
      <c r="I1376" s="187"/>
      <c r="L1376" s="183"/>
      <c r="M1376" s="188"/>
      <c r="N1376" s="189"/>
      <c r="O1376" s="189"/>
      <c r="P1376" s="189"/>
      <c r="Q1376" s="189"/>
      <c r="R1376" s="189"/>
      <c r="S1376" s="189"/>
      <c r="T1376" s="190"/>
      <c r="AT1376" s="184" t="s">
        <v>161</v>
      </c>
      <c r="AU1376" s="184" t="s">
        <v>88</v>
      </c>
      <c r="AV1376" s="14" t="s">
        <v>88</v>
      </c>
      <c r="AW1376" s="14" t="s">
        <v>34</v>
      </c>
      <c r="AX1376" s="14" t="s">
        <v>78</v>
      </c>
      <c r="AY1376" s="184" t="s">
        <v>153</v>
      </c>
    </row>
    <row r="1377" spans="1:65" s="14" customFormat="1" ht="10.199999999999999">
      <c r="B1377" s="183"/>
      <c r="D1377" s="176" t="s">
        <v>161</v>
      </c>
      <c r="E1377" s="184" t="s">
        <v>1</v>
      </c>
      <c r="F1377" s="185" t="s">
        <v>1267</v>
      </c>
      <c r="H1377" s="186">
        <v>14.25</v>
      </c>
      <c r="I1377" s="187"/>
      <c r="L1377" s="183"/>
      <c r="M1377" s="188"/>
      <c r="N1377" s="189"/>
      <c r="O1377" s="189"/>
      <c r="P1377" s="189"/>
      <c r="Q1377" s="189"/>
      <c r="R1377" s="189"/>
      <c r="S1377" s="189"/>
      <c r="T1377" s="190"/>
      <c r="AT1377" s="184" t="s">
        <v>161</v>
      </c>
      <c r="AU1377" s="184" t="s">
        <v>88</v>
      </c>
      <c r="AV1377" s="14" t="s">
        <v>88</v>
      </c>
      <c r="AW1377" s="14" t="s">
        <v>34</v>
      </c>
      <c r="AX1377" s="14" t="s">
        <v>78</v>
      </c>
      <c r="AY1377" s="184" t="s">
        <v>153</v>
      </c>
    </row>
    <row r="1378" spans="1:65" s="14" customFormat="1" ht="10.199999999999999">
      <c r="B1378" s="183"/>
      <c r="D1378" s="176" t="s">
        <v>161</v>
      </c>
      <c r="E1378" s="184" t="s">
        <v>1</v>
      </c>
      <c r="F1378" s="185" t="s">
        <v>1268</v>
      </c>
      <c r="H1378" s="186">
        <v>3.11</v>
      </c>
      <c r="I1378" s="187"/>
      <c r="L1378" s="183"/>
      <c r="M1378" s="188"/>
      <c r="N1378" s="189"/>
      <c r="O1378" s="189"/>
      <c r="P1378" s="189"/>
      <c r="Q1378" s="189"/>
      <c r="R1378" s="189"/>
      <c r="S1378" s="189"/>
      <c r="T1378" s="190"/>
      <c r="AT1378" s="184" t="s">
        <v>161</v>
      </c>
      <c r="AU1378" s="184" t="s">
        <v>88</v>
      </c>
      <c r="AV1378" s="14" t="s">
        <v>88</v>
      </c>
      <c r="AW1378" s="14" t="s">
        <v>34</v>
      </c>
      <c r="AX1378" s="14" t="s">
        <v>78</v>
      </c>
      <c r="AY1378" s="184" t="s">
        <v>153</v>
      </c>
    </row>
    <row r="1379" spans="1:65" s="14" customFormat="1" ht="10.199999999999999">
      <c r="B1379" s="183"/>
      <c r="D1379" s="176" t="s">
        <v>161</v>
      </c>
      <c r="E1379" s="184" t="s">
        <v>1</v>
      </c>
      <c r="F1379" s="185" t="s">
        <v>223</v>
      </c>
      <c r="H1379" s="186">
        <v>2.4300000000000002</v>
      </c>
      <c r="I1379" s="187"/>
      <c r="L1379" s="183"/>
      <c r="M1379" s="188"/>
      <c r="N1379" s="189"/>
      <c r="O1379" s="189"/>
      <c r="P1379" s="189"/>
      <c r="Q1379" s="189"/>
      <c r="R1379" s="189"/>
      <c r="S1379" s="189"/>
      <c r="T1379" s="190"/>
      <c r="AT1379" s="184" t="s">
        <v>161</v>
      </c>
      <c r="AU1379" s="184" t="s">
        <v>88</v>
      </c>
      <c r="AV1379" s="14" t="s">
        <v>88</v>
      </c>
      <c r="AW1379" s="14" t="s">
        <v>34</v>
      </c>
      <c r="AX1379" s="14" t="s">
        <v>78</v>
      </c>
      <c r="AY1379" s="184" t="s">
        <v>153</v>
      </c>
    </row>
    <row r="1380" spans="1:65" s="14" customFormat="1" ht="10.199999999999999">
      <c r="B1380" s="183"/>
      <c r="D1380" s="176" t="s">
        <v>161</v>
      </c>
      <c r="E1380" s="184" t="s">
        <v>1</v>
      </c>
      <c r="F1380" s="185" t="s">
        <v>1271</v>
      </c>
      <c r="H1380" s="186">
        <v>3.17</v>
      </c>
      <c r="I1380" s="187"/>
      <c r="L1380" s="183"/>
      <c r="M1380" s="188"/>
      <c r="N1380" s="189"/>
      <c r="O1380" s="189"/>
      <c r="P1380" s="189"/>
      <c r="Q1380" s="189"/>
      <c r="R1380" s="189"/>
      <c r="S1380" s="189"/>
      <c r="T1380" s="190"/>
      <c r="AT1380" s="184" t="s">
        <v>161</v>
      </c>
      <c r="AU1380" s="184" t="s">
        <v>88</v>
      </c>
      <c r="AV1380" s="14" t="s">
        <v>88</v>
      </c>
      <c r="AW1380" s="14" t="s">
        <v>34</v>
      </c>
      <c r="AX1380" s="14" t="s">
        <v>78</v>
      </c>
      <c r="AY1380" s="184" t="s">
        <v>153</v>
      </c>
    </row>
    <row r="1381" spans="1:65" s="14" customFormat="1" ht="10.199999999999999">
      <c r="B1381" s="183"/>
      <c r="D1381" s="176" t="s">
        <v>161</v>
      </c>
      <c r="E1381" s="184" t="s">
        <v>1</v>
      </c>
      <c r="F1381" s="185" t="s">
        <v>1879</v>
      </c>
      <c r="H1381" s="186">
        <v>2.7</v>
      </c>
      <c r="I1381" s="187"/>
      <c r="L1381" s="183"/>
      <c r="M1381" s="188"/>
      <c r="N1381" s="189"/>
      <c r="O1381" s="189"/>
      <c r="P1381" s="189"/>
      <c r="Q1381" s="189"/>
      <c r="R1381" s="189"/>
      <c r="S1381" s="189"/>
      <c r="T1381" s="190"/>
      <c r="AT1381" s="184" t="s">
        <v>161</v>
      </c>
      <c r="AU1381" s="184" t="s">
        <v>88</v>
      </c>
      <c r="AV1381" s="14" t="s">
        <v>88</v>
      </c>
      <c r="AW1381" s="14" t="s">
        <v>34</v>
      </c>
      <c r="AX1381" s="14" t="s">
        <v>78</v>
      </c>
      <c r="AY1381" s="184" t="s">
        <v>153</v>
      </c>
    </row>
    <row r="1382" spans="1:65" s="14" customFormat="1" ht="10.199999999999999">
      <c r="B1382" s="183"/>
      <c r="D1382" s="176" t="s">
        <v>161</v>
      </c>
      <c r="E1382" s="184" t="s">
        <v>1</v>
      </c>
      <c r="F1382" s="185" t="s">
        <v>1274</v>
      </c>
      <c r="H1382" s="186">
        <v>3.27</v>
      </c>
      <c r="I1382" s="187"/>
      <c r="L1382" s="183"/>
      <c r="M1382" s="188"/>
      <c r="N1382" s="189"/>
      <c r="O1382" s="189"/>
      <c r="P1382" s="189"/>
      <c r="Q1382" s="189"/>
      <c r="R1382" s="189"/>
      <c r="S1382" s="189"/>
      <c r="T1382" s="190"/>
      <c r="AT1382" s="184" t="s">
        <v>161</v>
      </c>
      <c r="AU1382" s="184" t="s">
        <v>88</v>
      </c>
      <c r="AV1382" s="14" t="s">
        <v>88</v>
      </c>
      <c r="AW1382" s="14" t="s">
        <v>34</v>
      </c>
      <c r="AX1382" s="14" t="s">
        <v>78</v>
      </c>
      <c r="AY1382" s="184" t="s">
        <v>153</v>
      </c>
    </row>
    <row r="1383" spans="1:65" s="14" customFormat="1" ht="10.199999999999999">
      <c r="B1383" s="183"/>
      <c r="D1383" s="176" t="s">
        <v>161</v>
      </c>
      <c r="E1383" s="184" t="s">
        <v>1</v>
      </c>
      <c r="F1383" s="185" t="s">
        <v>1276</v>
      </c>
      <c r="H1383" s="186">
        <v>4.57</v>
      </c>
      <c r="I1383" s="187"/>
      <c r="L1383" s="183"/>
      <c r="M1383" s="188"/>
      <c r="N1383" s="189"/>
      <c r="O1383" s="189"/>
      <c r="P1383" s="189"/>
      <c r="Q1383" s="189"/>
      <c r="R1383" s="189"/>
      <c r="S1383" s="189"/>
      <c r="T1383" s="190"/>
      <c r="AT1383" s="184" t="s">
        <v>161</v>
      </c>
      <c r="AU1383" s="184" t="s">
        <v>88</v>
      </c>
      <c r="AV1383" s="14" t="s">
        <v>88</v>
      </c>
      <c r="AW1383" s="14" t="s">
        <v>34</v>
      </c>
      <c r="AX1383" s="14" t="s">
        <v>78</v>
      </c>
      <c r="AY1383" s="184" t="s">
        <v>153</v>
      </c>
    </row>
    <row r="1384" spans="1:65" s="16" customFormat="1" ht="10.199999999999999">
      <c r="B1384" s="202"/>
      <c r="D1384" s="176" t="s">
        <v>161</v>
      </c>
      <c r="E1384" s="203" t="s">
        <v>1</v>
      </c>
      <c r="F1384" s="204" t="s">
        <v>321</v>
      </c>
      <c r="H1384" s="205">
        <v>148.16999999999999</v>
      </c>
      <c r="I1384" s="206"/>
      <c r="L1384" s="202"/>
      <c r="M1384" s="207"/>
      <c r="N1384" s="208"/>
      <c r="O1384" s="208"/>
      <c r="P1384" s="208"/>
      <c r="Q1384" s="208"/>
      <c r="R1384" s="208"/>
      <c r="S1384" s="208"/>
      <c r="T1384" s="209"/>
      <c r="AT1384" s="203" t="s">
        <v>161</v>
      </c>
      <c r="AU1384" s="203" t="s">
        <v>88</v>
      </c>
      <c r="AV1384" s="16" t="s">
        <v>169</v>
      </c>
      <c r="AW1384" s="16" t="s">
        <v>34</v>
      </c>
      <c r="AX1384" s="16" t="s">
        <v>78</v>
      </c>
      <c r="AY1384" s="203" t="s">
        <v>153</v>
      </c>
    </row>
    <row r="1385" spans="1:65" s="15" customFormat="1" ht="10.199999999999999">
      <c r="B1385" s="191"/>
      <c r="D1385" s="176" t="s">
        <v>161</v>
      </c>
      <c r="E1385" s="192" t="s">
        <v>1</v>
      </c>
      <c r="F1385" s="193" t="s">
        <v>165</v>
      </c>
      <c r="H1385" s="194">
        <v>173.91</v>
      </c>
      <c r="I1385" s="195"/>
      <c r="L1385" s="191"/>
      <c r="M1385" s="196"/>
      <c r="N1385" s="197"/>
      <c r="O1385" s="197"/>
      <c r="P1385" s="197"/>
      <c r="Q1385" s="197"/>
      <c r="R1385" s="197"/>
      <c r="S1385" s="197"/>
      <c r="T1385" s="198"/>
      <c r="AT1385" s="192" t="s">
        <v>161</v>
      </c>
      <c r="AU1385" s="192" t="s">
        <v>88</v>
      </c>
      <c r="AV1385" s="15" t="s">
        <v>159</v>
      </c>
      <c r="AW1385" s="15" t="s">
        <v>34</v>
      </c>
      <c r="AX1385" s="15" t="s">
        <v>86</v>
      </c>
      <c r="AY1385" s="192" t="s">
        <v>153</v>
      </c>
    </row>
    <row r="1386" spans="1:65" s="2" customFormat="1" ht="36" customHeight="1">
      <c r="A1386" s="33"/>
      <c r="B1386" s="161"/>
      <c r="C1386" s="162" t="s">
        <v>1889</v>
      </c>
      <c r="D1386" s="162" t="s">
        <v>155</v>
      </c>
      <c r="E1386" s="163" t="s">
        <v>1890</v>
      </c>
      <c r="F1386" s="164" t="s">
        <v>1891</v>
      </c>
      <c r="G1386" s="165" t="s">
        <v>470</v>
      </c>
      <c r="H1386" s="210"/>
      <c r="I1386" s="167"/>
      <c r="J1386" s="168">
        <f>ROUND(I1386*H1386,2)</f>
        <v>0</v>
      </c>
      <c r="K1386" s="164" t="s">
        <v>254</v>
      </c>
      <c r="L1386" s="34"/>
      <c r="M1386" s="169" t="s">
        <v>1</v>
      </c>
      <c r="N1386" s="170" t="s">
        <v>43</v>
      </c>
      <c r="O1386" s="59"/>
      <c r="P1386" s="171">
        <f>O1386*H1386</f>
        <v>0</v>
      </c>
      <c r="Q1386" s="171">
        <v>0</v>
      </c>
      <c r="R1386" s="171">
        <f>Q1386*H1386</f>
        <v>0</v>
      </c>
      <c r="S1386" s="171">
        <v>0</v>
      </c>
      <c r="T1386" s="172">
        <f>S1386*H1386</f>
        <v>0</v>
      </c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R1386" s="173" t="s">
        <v>239</v>
      </c>
      <c r="AT1386" s="173" t="s">
        <v>155</v>
      </c>
      <c r="AU1386" s="173" t="s">
        <v>88</v>
      </c>
      <c r="AY1386" s="18" t="s">
        <v>153</v>
      </c>
      <c r="BE1386" s="174">
        <f>IF(N1386="základní",J1386,0)</f>
        <v>0</v>
      </c>
      <c r="BF1386" s="174">
        <f>IF(N1386="snížená",J1386,0)</f>
        <v>0</v>
      </c>
      <c r="BG1386" s="174">
        <f>IF(N1386="zákl. přenesená",J1386,0)</f>
        <v>0</v>
      </c>
      <c r="BH1386" s="174">
        <f>IF(N1386="sníž. přenesená",J1386,0)</f>
        <v>0</v>
      </c>
      <c r="BI1386" s="174">
        <f>IF(N1386="nulová",J1386,0)</f>
        <v>0</v>
      </c>
      <c r="BJ1386" s="18" t="s">
        <v>86</v>
      </c>
      <c r="BK1386" s="174">
        <f>ROUND(I1386*H1386,2)</f>
        <v>0</v>
      </c>
      <c r="BL1386" s="18" t="s">
        <v>239</v>
      </c>
      <c r="BM1386" s="173" t="s">
        <v>1892</v>
      </c>
    </row>
    <row r="1387" spans="1:65" s="2" customFormat="1" ht="36" customHeight="1">
      <c r="A1387" s="33"/>
      <c r="B1387" s="161"/>
      <c r="C1387" s="162" t="s">
        <v>1893</v>
      </c>
      <c r="D1387" s="162" t="s">
        <v>155</v>
      </c>
      <c r="E1387" s="163" t="s">
        <v>1894</v>
      </c>
      <c r="F1387" s="164" t="s">
        <v>1895</v>
      </c>
      <c r="G1387" s="165" t="s">
        <v>470</v>
      </c>
      <c r="H1387" s="210"/>
      <c r="I1387" s="167"/>
      <c r="J1387" s="168">
        <f>ROUND(I1387*H1387,2)</f>
        <v>0</v>
      </c>
      <c r="K1387" s="164" t="s">
        <v>254</v>
      </c>
      <c r="L1387" s="34"/>
      <c r="M1387" s="169" t="s">
        <v>1</v>
      </c>
      <c r="N1387" s="170" t="s">
        <v>43</v>
      </c>
      <c r="O1387" s="59"/>
      <c r="P1387" s="171">
        <f>O1387*H1387</f>
        <v>0</v>
      </c>
      <c r="Q1387" s="171">
        <v>0</v>
      </c>
      <c r="R1387" s="171">
        <f>Q1387*H1387</f>
        <v>0</v>
      </c>
      <c r="S1387" s="171">
        <v>0</v>
      </c>
      <c r="T1387" s="172">
        <f>S1387*H1387</f>
        <v>0</v>
      </c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R1387" s="173" t="s">
        <v>239</v>
      </c>
      <c r="AT1387" s="173" t="s">
        <v>155</v>
      </c>
      <c r="AU1387" s="173" t="s">
        <v>88</v>
      </c>
      <c r="AY1387" s="18" t="s">
        <v>153</v>
      </c>
      <c r="BE1387" s="174">
        <f>IF(N1387="základní",J1387,0)</f>
        <v>0</v>
      </c>
      <c r="BF1387" s="174">
        <f>IF(N1387="snížená",J1387,0)</f>
        <v>0</v>
      </c>
      <c r="BG1387" s="174">
        <f>IF(N1387="zákl. přenesená",J1387,0)</f>
        <v>0</v>
      </c>
      <c r="BH1387" s="174">
        <f>IF(N1387="sníž. přenesená",J1387,0)</f>
        <v>0</v>
      </c>
      <c r="BI1387" s="174">
        <f>IF(N1387="nulová",J1387,0)</f>
        <v>0</v>
      </c>
      <c r="BJ1387" s="18" t="s">
        <v>86</v>
      </c>
      <c r="BK1387" s="174">
        <f>ROUND(I1387*H1387,2)</f>
        <v>0</v>
      </c>
      <c r="BL1387" s="18" t="s">
        <v>239</v>
      </c>
      <c r="BM1387" s="173" t="s">
        <v>1896</v>
      </c>
    </row>
    <row r="1388" spans="1:65" s="12" customFormat="1" ht="22.8" customHeight="1">
      <c r="B1388" s="148"/>
      <c r="D1388" s="149" t="s">
        <v>77</v>
      </c>
      <c r="E1388" s="159" t="s">
        <v>1897</v>
      </c>
      <c r="F1388" s="159" t="s">
        <v>1898</v>
      </c>
      <c r="I1388" s="151"/>
      <c r="J1388" s="160">
        <f>BK1388</f>
        <v>0</v>
      </c>
      <c r="L1388" s="148"/>
      <c r="M1388" s="153"/>
      <c r="N1388" s="154"/>
      <c r="O1388" s="154"/>
      <c r="P1388" s="155">
        <f>SUM(P1389:P1431)</f>
        <v>0</v>
      </c>
      <c r="Q1388" s="154"/>
      <c r="R1388" s="155">
        <f>SUM(R1389:R1431)</f>
        <v>4.0812936000000004</v>
      </c>
      <c r="S1388" s="154"/>
      <c r="T1388" s="156">
        <f>SUM(T1389:T1431)</f>
        <v>10.449750000000002</v>
      </c>
      <c r="AR1388" s="149" t="s">
        <v>88</v>
      </c>
      <c r="AT1388" s="157" t="s">
        <v>77</v>
      </c>
      <c r="AU1388" s="157" t="s">
        <v>86</v>
      </c>
      <c r="AY1388" s="149" t="s">
        <v>153</v>
      </c>
      <c r="BK1388" s="158">
        <f>SUM(BK1389:BK1431)</f>
        <v>0</v>
      </c>
    </row>
    <row r="1389" spans="1:65" s="2" customFormat="1" ht="60" customHeight="1">
      <c r="A1389" s="33"/>
      <c r="B1389" s="161"/>
      <c r="C1389" s="162" t="s">
        <v>1899</v>
      </c>
      <c r="D1389" s="162" t="s">
        <v>155</v>
      </c>
      <c r="E1389" s="163" t="s">
        <v>1900</v>
      </c>
      <c r="F1389" s="164" t="s">
        <v>1901</v>
      </c>
      <c r="G1389" s="165" t="s">
        <v>235</v>
      </c>
      <c r="H1389" s="166">
        <v>231.76</v>
      </c>
      <c r="I1389" s="167"/>
      <c r="J1389" s="168">
        <f>ROUND(I1389*H1389,2)</f>
        <v>0</v>
      </c>
      <c r="K1389" s="164" t="s">
        <v>254</v>
      </c>
      <c r="L1389" s="34"/>
      <c r="M1389" s="169" t="s">
        <v>1</v>
      </c>
      <c r="N1389" s="170" t="s">
        <v>43</v>
      </c>
      <c r="O1389" s="59"/>
      <c r="P1389" s="171">
        <f>O1389*H1389</f>
        <v>0</v>
      </c>
      <c r="Q1389" s="171">
        <v>1.7610000000000001E-2</v>
      </c>
      <c r="R1389" s="171">
        <f>Q1389*H1389</f>
        <v>4.0812936000000004</v>
      </c>
      <c r="S1389" s="171">
        <v>0</v>
      </c>
      <c r="T1389" s="172">
        <f>S1389*H1389</f>
        <v>0</v>
      </c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R1389" s="173" t="s">
        <v>239</v>
      </c>
      <c r="AT1389" s="173" t="s">
        <v>155</v>
      </c>
      <c r="AU1389" s="173" t="s">
        <v>88</v>
      </c>
      <c r="AY1389" s="18" t="s">
        <v>153</v>
      </c>
      <c r="BE1389" s="174">
        <f>IF(N1389="základní",J1389,0)</f>
        <v>0</v>
      </c>
      <c r="BF1389" s="174">
        <f>IF(N1389="snížená",J1389,0)</f>
        <v>0</v>
      </c>
      <c r="BG1389" s="174">
        <f>IF(N1389="zákl. přenesená",J1389,0)</f>
        <v>0</v>
      </c>
      <c r="BH1389" s="174">
        <f>IF(N1389="sníž. přenesená",J1389,0)</f>
        <v>0</v>
      </c>
      <c r="BI1389" s="174">
        <f>IF(N1389="nulová",J1389,0)</f>
        <v>0</v>
      </c>
      <c r="BJ1389" s="18" t="s">
        <v>86</v>
      </c>
      <c r="BK1389" s="174">
        <f>ROUND(I1389*H1389,2)</f>
        <v>0</v>
      </c>
      <c r="BL1389" s="18" t="s">
        <v>239</v>
      </c>
      <c r="BM1389" s="173" t="s">
        <v>1902</v>
      </c>
    </row>
    <row r="1390" spans="1:65" s="13" customFormat="1" ht="10.199999999999999">
      <c r="B1390" s="175"/>
      <c r="D1390" s="176" t="s">
        <v>161</v>
      </c>
      <c r="E1390" s="177" t="s">
        <v>1</v>
      </c>
      <c r="F1390" s="178" t="s">
        <v>968</v>
      </c>
      <c r="H1390" s="177" t="s">
        <v>1</v>
      </c>
      <c r="I1390" s="179"/>
      <c r="L1390" s="175"/>
      <c r="M1390" s="180"/>
      <c r="N1390" s="181"/>
      <c r="O1390" s="181"/>
      <c r="P1390" s="181"/>
      <c r="Q1390" s="181"/>
      <c r="R1390" s="181"/>
      <c r="S1390" s="181"/>
      <c r="T1390" s="182"/>
      <c r="AT1390" s="177" t="s">
        <v>161</v>
      </c>
      <c r="AU1390" s="177" t="s">
        <v>88</v>
      </c>
      <c r="AV1390" s="13" t="s">
        <v>86</v>
      </c>
      <c r="AW1390" s="13" t="s">
        <v>34</v>
      </c>
      <c r="AX1390" s="13" t="s">
        <v>78</v>
      </c>
      <c r="AY1390" s="177" t="s">
        <v>153</v>
      </c>
    </row>
    <row r="1391" spans="1:65" s="14" customFormat="1" ht="10.199999999999999">
      <c r="B1391" s="183"/>
      <c r="D1391" s="176" t="s">
        <v>161</v>
      </c>
      <c r="E1391" s="184" t="s">
        <v>1</v>
      </c>
      <c r="F1391" s="185" t="s">
        <v>1245</v>
      </c>
      <c r="H1391" s="186">
        <v>15.19</v>
      </c>
      <c r="I1391" s="187"/>
      <c r="L1391" s="183"/>
      <c r="M1391" s="188"/>
      <c r="N1391" s="189"/>
      <c r="O1391" s="189"/>
      <c r="P1391" s="189"/>
      <c r="Q1391" s="189"/>
      <c r="R1391" s="189"/>
      <c r="S1391" s="189"/>
      <c r="T1391" s="190"/>
      <c r="AT1391" s="184" t="s">
        <v>161</v>
      </c>
      <c r="AU1391" s="184" t="s">
        <v>88</v>
      </c>
      <c r="AV1391" s="14" t="s">
        <v>88</v>
      </c>
      <c r="AW1391" s="14" t="s">
        <v>34</v>
      </c>
      <c r="AX1391" s="14" t="s">
        <v>78</v>
      </c>
      <c r="AY1391" s="184" t="s">
        <v>153</v>
      </c>
    </row>
    <row r="1392" spans="1:65" s="14" customFormat="1" ht="10.199999999999999">
      <c r="B1392" s="183"/>
      <c r="D1392" s="176" t="s">
        <v>161</v>
      </c>
      <c r="E1392" s="184" t="s">
        <v>1</v>
      </c>
      <c r="F1392" s="185" t="s">
        <v>1248</v>
      </c>
      <c r="H1392" s="186">
        <v>69.319999999999993</v>
      </c>
      <c r="I1392" s="187"/>
      <c r="L1392" s="183"/>
      <c r="M1392" s="188"/>
      <c r="N1392" s="189"/>
      <c r="O1392" s="189"/>
      <c r="P1392" s="189"/>
      <c r="Q1392" s="189"/>
      <c r="R1392" s="189"/>
      <c r="S1392" s="189"/>
      <c r="T1392" s="190"/>
      <c r="AT1392" s="184" t="s">
        <v>161</v>
      </c>
      <c r="AU1392" s="184" t="s">
        <v>88</v>
      </c>
      <c r="AV1392" s="14" t="s">
        <v>88</v>
      </c>
      <c r="AW1392" s="14" t="s">
        <v>34</v>
      </c>
      <c r="AX1392" s="14" t="s">
        <v>78</v>
      </c>
      <c r="AY1392" s="184" t="s">
        <v>153</v>
      </c>
    </row>
    <row r="1393" spans="1:65" s="16" customFormat="1" ht="10.199999999999999">
      <c r="B1393" s="202"/>
      <c r="D1393" s="176" t="s">
        <v>161</v>
      </c>
      <c r="E1393" s="203" t="s">
        <v>1</v>
      </c>
      <c r="F1393" s="204" t="s">
        <v>321</v>
      </c>
      <c r="H1393" s="205">
        <v>84.51</v>
      </c>
      <c r="I1393" s="206"/>
      <c r="L1393" s="202"/>
      <c r="M1393" s="207"/>
      <c r="N1393" s="208"/>
      <c r="O1393" s="208"/>
      <c r="P1393" s="208"/>
      <c r="Q1393" s="208"/>
      <c r="R1393" s="208"/>
      <c r="S1393" s="208"/>
      <c r="T1393" s="209"/>
      <c r="AT1393" s="203" t="s">
        <v>161</v>
      </c>
      <c r="AU1393" s="203" t="s">
        <v>88</v>
      </c>
      <c r="AV1393" s="16" t="s">
        <v>169</v>
      </c>
      <c r="AW1393" s="16" t="s">
        <v>34</v>
      </c>
      <c r="AX1393" s="16" t="s">
        <v>78</v>
      </c>
      <c r="AY1393" s="203" t="s">
        <v>153</v>
      </c>
    </row>
    <row r="1394" spans="1:65" s="13" customFormat="1" ht="10.199999999999999">
      <c r="B1394" s="175"/>
      <c r="D1394" s="176" t="s">
        <v>161</v>
      </c>
      <c r="E1394" s="177" t="s">
        <v>1</v>
      </c>
      <c r="F1394" s="178" t="s">
        <v>1135</v>
      </c>
      <c r="H1394" s="177" t="s">
        <v>1</v>
      </c>
      <c r="I1394" s="179"/>
      <c r="L1394" s="175"/>
      <c r="M1394" s="180"/>
      <c r="N1394" s="181"/>
      <c r="O1394" s="181"/>
      <c r="P1394" s="181"/>
      <c r="Q1394" s="181"/>
      <c r="R1394" s="181"/>
      <c r="S1394" s="181"/>
      <c r="T1394" s="182"/>
      <c r="AT1394" s="177" t="s">
        <v>161</v>
      </c>
      <c r="AU1394" s="177" t="s">
        <v>88</v>
      </c>
      <c r="AV1394" s="13" t="s">
        <v>86</v>
      </c>
      <c r="AW1394" s="13" t="s">
        <v>34</v>
      </c>
      <c r="AX1394" s="13" t="s">
        <v>78</v>
      </c>
      <c r="AY1394" s="177" t="s">
        <v>153</v>
      </c>
    </row>
    <row r="1395" spans="1:65" s="14" customFormat="1" ht="10.199999999999999">
      <c r="B1395" s="183"/>
      <c r="D1395" s="176" t="s">
        <v>161</v>
      </c>
      <c r="E1395" s="184" t="s">
        <v>1</v>
      </c>
      <c r="F1395" s="185" t="s">
        <v>1251</v>
      </c>
      <c r="H1395" s="186">
        <v>22.3</v>
      </c>
      <c r="I1395" s="187"/>
      <c r="L1395" s="183"/>
      <c r="M1395" s="188"/>
      <c r="N1395" s="189"/>
      <c r="O1395" s="189"/>
      <c r="P1395" s="189"/>
      <c r="Q1395" s="189"/>
      <c r="R1395" s="189"/>
      <c r="S1395" s="189"/>
      <c r="T1395" s="190"/>
      <c r="AT1395" s="184" t="s">
        <v>161</v>
      </c>
      <c r="AU1395" s="184" t="s">
        <v>88</v>
      </c>
      <c r="AV1395" s="14" t="s">
        <v>88</v>
      </c>
      <c r="AW1395" s="14" t="s">
        <v>34</v>
      </c>
      <c r="AX1395" s="14" t="s">
        <v>78</v>
      </c>
      <c r="AY1395" s="184" t="s">
        <v>153</v>
      </c>
    </row>
    <row r="1396" spans="1:65" s="14" customFormat="1" ht="10.199999999999999">
      <c r="B1396" s="183"/>
      <c r="D1396" s="176" t="s">
        <v>161</v>
      </c>
      <c r="E1396" s="184" t="s">
        <v>1</v>
      </c>
      <c r="F1396" s="185" t="s">
        <v>1254</v>
      </c>
      <c r="H1396" s="186">
        <v>14.18</v>
      </c>
      <c r="I1396" s="187"/>
      <c r="L1396" s="183"/>
      <c r="M1396" s="188"/>
      <c r="N1396" s="189"/>
      <c r="O1396" s="189"/>
      <c r="P1396" s="189"/>
      <c r="Q1396" s="189"/>
      <c r="R1396" s="189"/>
      <c r="S1396" s="189"/>
      <c r="T1396" s="190"/>
      <c r="AT1396" s="184" t="s">
        <v>161</v>
      </c>
      <c r="AU1396" s="184" t="s">
        <v>88</v>
      </c>
      <c r="AV1396" s="14" t="s">
        <v>88</v>
      </c>
      <c r="AW1396" s="14" t="s">
        <v>34</v>
      </c>
      <c r="AX1396" s="14" t="s">
        <v>78</v>
      </c>
      <c r="AY1396" s="184" t="s">
        <v>153</v>
      </c>
    </row>
    <row r="1397" spans="1:65" s="14" customFormat="1" ht="10.199999999999999">
      <c r="B1397" s="183"/>
      <c r="D1397" s="176" t="s">
        <v>161</v>
      </c>
      <c r="E1397" s="184" t="s">
        <v>1</v>
      </c>
      <c r="F1397" s="185" t="s">
        <v>1255</v>
      </c>
      <c r="H1397" s="186">
        <v>18.079999999999998</v>
      </c>
      <c r="I1397" s="187"/>
      <c r="L1397" s="183"/>
      <c r="M1397" s="188"/>
      <c r="N1397" s="189"/>
      <c r="O1397" s="189"/>
      <c r="P1397" s="189"/>
      <c r="Q1397" s="189"/>
      <c r="R1397" s="189"/>
      <c r="S1397" s="189"/>
      <c r="T1397" s="190"/>
      <c r="AT1397" s="184" t="s">
        <v>161</v>
      </c>
      <c r="AU1397" s="184" t="s">
        <v>88</v>
      </c>
      <c r="AV1397" s="14" t="s">
        <v>88</v>
      </c>
      <c r="AW1397" s="14" t="s">
        <v>34</v>
      </c>
      <c r="AX1397" s="14" t="s">
        <v>78</v>
      </c>
      <c r="AY1397" s="184" t="s">
        <v>153</v>
      </c>
    </row>
    <row r="1398" spans="1:65" s="14" customFormat="1" ht="10.199999999999999">
      <c r="B1398" s="183"/>
      <c r="D1398" s="176" t="s">
        <v>161</v>
      </c>
      <c r="E1398" s="184" t="s">
        <v>1</v>
      </c>
      <c r="F1398" s="185" t="s">
        <v>1256</v>
      </c>
      <c r="H1398" s="186">
        <v>18.25</v>
      </c>
      <c r="I1398" s="187"/>
      <c r="L1398" s="183"/>
      <c r="M1398" s="188"/>
      <c r="N1398" s="189"/>
      <c r="O1398" s="189"/>
      <c r="P1398" s="189"/>
      <c r="Q1398" s="189"/>
      <c r="R1398" s="189"/>
      <c r="S1398" s="189"/>
      <c r="T1398" s="190"/>
      <c r="AT1398" s="184" t="s">
        <v>161</v>
      </c>
      <c r="AU1398" s="184" t="s">
        <v>88</v>
      </c>
      <c r="AV1398" s="14" t="s">
        <v>88</v>
      </c>
      <c r="AW1398" s="14" t="s">
        <v>34</v>
      </c>
      <c r="AX1398" s="14" t="s">
        <v>78</v>
      </c>
      <c r="AY1398" s="184" t="s">
        <v>153</v>
      </c>
    </row>
    <row r="1399" spans="1:65" s="14" customFormat="1" ht="10.199999999999999">
      <c r="B1399" s="183"/>
      <c r="D1399" s="176" t="s">
        <v>161</v>
      </c>
      <c r="E1399" s="184" t="s">
        <v>1</v>
      </c>
      <c r="F1399" s="185" t="s">
        <v>1265</v>
      </c>
      <c r="H1399" s="186">
        <v>12.45</v>
      </c>
      <c r="I1399" s="187"/>
      <c r="L1399" s="183"/>
      <c r="M1399" s="188"/>
      <c r="N1399" s="189"/>
      <c r="O1399" s="189"/>
      <c r="P1399" s="189"/>
      <c r="Q1399" s="189"/>
      <c r="R1399" s="189"/>
      <c r="S1399" s="189"/>
      <c r="T1399" s="190"/>
      <c r="AT1399" s="184" t="s">
        <v>161</v>
      </c>
      <c r="AU1399" s="184" t="s">
        <v>88</v>
      </c>
      <c r="AV1399" s="14" t="s">
        <v>88</v>
      </c>
      <c r="AW1399" s="14" t="s">
        <v>34</v>
      </c>
      <c r="AX1399" s="14" t="s">
        <v>78</v>
      </c>
      <c r="AY1399" s="184" t="s">
        <v>153</v>
      </c>
    </row>
    <row r="1400" spans="1:65" s="14" customFormat="1" ht="10.199999999999999">
      <c r="B1400" s="183"/>
      <c r="D1400" s="176" t="s">
        <v>161</v>
      </c>
      <c r="E1400" s="184" t="s">
        <v>1</v>
      </c>
      <c r="F1400" s="185" t="s">
        <v>1270</v>
      </c>
      <c r="H1400" s="186">
        <v>10.039999999999999</v>
      </c>
      <c r="I1400" s="187"/>
      <c r="L1400" s="183"/>
      <c r="M1400" s="188"/>
      <c r="N1400" s="189"/>
      <c r="O1400" s="189"/>
      <c r="P1400" s="189"/>
      <c r="Q1400" s="189"/>
      <c r="R1400" s="189"/>
      <c r="S1400" s="189"/>
      <c r="T1400" s="190"/>
      <c r="AT1400" s="184" t="s">
        <v>161</v>
      </c>
      <c r="AU1400" s="184" t="s">
        <v>88</v>
      </c>
      <c r="AV1400" s="14" t="s">
        <v>88</v>
      </c>
      <c r="AW1400" s="14" t="s">
        <v>34</v>
      </c>
      <c r="AX1400" s="14" t="s">
        <v>78</v>
      </c>
      <c r="AY1400" s="184" t="s">
        <v>153</v>
      </c>
    </row>
    <row r="1401" spans="1:65" s="14" customFormat="1" ht="10.199999999999999">
      <c r="B1401" s="183"/>
      <c r="D1401" s="176" t="s">
        <v>161</v>
      </c>
      <c r="E1401" s="184" t="s">
        <v>1</v>
      </c>
      <c r="F1401" s="185" t="s">
        <v>1273</v>
      </c>
      <c r="H1401" s="186">
        <v>10.24</v>
      </c>
      <c r="I1401" s="187"/>
      <c r="L1401" s="183"/>
      <c r="M1401" s="188"/>
      <c r="N1401" s="189"/>
      <c r="O1401" s="189"/>
      <c r="P1401" s="189"/>
      <c r="Q1401" s="189"/>
      <c r="R1401" s="189"/>
      <c r="S1401" s="189"/>
      <c r="T1401" s="190"/>
      <c r="AT1401" s="184" t="s">
        <v>161</v>
      </c>
      <c r="AU1401" s="184" t="s">
        <v>88</v>
      </c>
      <c r="AV1401" s="14" t="s">
        <v>88</v>
      </c>
      <c r="AW1401" s="14" t="s">
        <v>34</v>
      </c>
      <c r="AX1401" s="14" t="s">
        <v>78</v>
      </c>
      <c r="AY1401" s="184" t="s">
        <v>153</v>
      </c>
    </row>
    <row r="1402" spans="1:65" s="14" customFormat="1" ht="10.199999999999999">
      <c r="B1402" s="183"/>
      <c r="D1402" s="176" t="s">
        <v>161</v>
      </c>
      <c r="E1402" s="184" t="s">
        <v>1</v>
      </c>
      <c r="F1402" s="185" t="s">
        <v>865</v>
      </c>
      <c r="H1402" s="186">
        <v>10.5</v>
      </c>
      <c r="I1402" s="187"/>
      <c r="L1402" s="183"/>
      <c r="M1402" s="188"/>
      <c r="N1402" s="189"/>
      <c r="O1402" s="189"/>
      <c r="P1402" s="189"/>
      <c r="Q1402" s="189"/>
      <c r="R1402" s="189"/>
      <c r="S1402" s="189"/>
      <c r="T1402" s="190"/>
      <c r="AT1402" s="184" t="s">
        <v>161</v>
      </c>
      <c r="AU1402" s="184" t="s">
        <v>88</v>
      </c>
      <c r="AV1402" s="14" t="s">
        <v>88</v>
      </c>
      <c r="AW1402" s="14" t="s">
        <v>34</v>
      </c>
      <c r="AX1402" s="14" t="s">
        <v>78</v>
      </c>
      <c r="AY1402" s="184" t="s">
        <v>153</v>
      </c>
    </row>
    <row r="1403" spans="1:65" s="14" customFormat="1" ht="10.199999999999999">
      <c r="B1403" s="183"/>
      <c r="D1403" s="176" t="s">
        <v>161</v>
      </c>
      <c r="E1403" s="184" t="s">
        <v>1</v>
      </c>
      <c r="F1403" s="185" t="s">
        <v>1277</v>
      </c>
      <c r="H1403" s="186">
        <v>16.29</v>
      </c>
      <c r="I1403" s="187"/>
      <c r="L1403" s="183"/>
      <c r="M1403" s="188"/>
      <c r="N1403" s="189"/>
      <c r="O1403" s="189"/>
      <c r="P1403" s="189"/>
      <c r="Q1403" s="189"/>
      <c r="R1403" s="189"/>
      <c r="S1403" s="189"/>
      <c r="T1403" s="190"/>
      <c r="AT1403" s="184" t="s">
        <v>161</v>
      </c>
      <c r="AU1403" s="184" t="s">
        <v>88</v>
      </c>
      <c r="AV1403" s="14" t="s">
        <v>88</v>
      </c>
      <c r="AW1403" s="14" t="s">
        <v>34</v>
      </c>
      <c r="AX1403" s="14" t="s">
        <v>78</v>
      </c>
      <c r="AY1403" s="184" t="s">
        <v>153</v>
      </c>
    </row>
    <row r="1404" spans="1:65" s="14" customFormat="1" ht="10.199999999999999">
      <c r="B1404" s="183"/>
      <c r="D1404" s="176" t="s">
        <v>161</v>
      </c>
      <c r="E1404" s="184" t="s">
        <v>1</v>
      </c>
      <c r="F1404" s="185" t="s">
        <v>1279</v>
      </c>
      <c r="H1404" s="186">
        <v>14.92</v>
      </c>
      <c r="I1404" s="187"/>
      <c r="L1404" s="183"/>
      <c r="M1404" s="188"/>
      <c r="N1404" s="189"/>
      <c r="O1404" s="189"/>
      <c r="P1404" s="189"/>
      <c r="Q1404" s="189"/>
      <c r="R1404" s="189"/>
      <c r="S1404" s="189"/>
      <c r="T1404" s="190"/>
      <c r="AT1404" s="184" t="s">
        <v>161</v>
      </c>
      <c r="AU1404" s="184" t="s">
        <v>88</v>
      </c>
      <c r="AV1404" s="14" t="s">
        <v>88</v>
      </c>
      <c r="AW1404" s="14" t="s">
        <v>34</v>
      </c>
      <c r="AX1404" s="14" t="s">
        <v>78</v>
      </c>
      <c r="AY1404" s="184" t="s">
        <v>153</v>
      </c>
    </row>
    <row r="1405" spans="1:65" s="16" customFormat="1" ht="10.199999999999999">
      <c r="B1405" s="202"/>
      <c r="D1405" s="176" t="s">
        <v>161</v>
      </c>
      <c r="E1405" s="203" t="s">
        <v>1</v>
      </c>
      <c r="F1405" s="204" t="s">
        <v>321</v>
      </c>
      <c r="H1405" s="205">
        <v>147.25</v>
      </c>
      <c r="I1405" s="206"/>
      <c r="L1405" s="202"/>
      <c r="M1405" s="207"/>
      <c r="N1405" s="208"/>
      <c r="O1405" s="208"/>
      <c r="P1405" s="208"/>
      <c r="Q1405" s="208"/>
      <c r="R1405" s="208"/>
      <c r="S1405" s="208"/>
      <c r="T1405" s="209"/>
      <c r="AT1405" s="203" t="s">
        <v>161</v>
      </c>
      <c r="AU1405" s="203" t="s">
        <v>88</v>
      </c>
      <c r="AV1405" s="16" t="s">
        <v>169</v>
      </c>
      <c r="AW1405" s="16" t="s">
        <v>34</v>
      </c>
      <c r="AX1405" s="16" t="s">
        <v>78</v>
      </c>
      <c r="AY1405" s="203" t="s">
        <v>153</v>
      </c>
    </row>
    <row r="1406" spans="1:65" s="15" customFormat="1" ht="10.199999999999999">
      <c r="B1406" s="191"/>
      <c r="D1406" s="176" t="s">
        <v>161</v>
      </c>
      <c r="E1406" s="192" t="s">
        <v>1</v>
      </c>
      <c r="F1406" s="193" t="s">
        <v>165</v>
      </c>
      <c r="H1406" s="194">
        <v>231.76</v>
      </c>
      <c r="I1406" s="195"/>
      <c r="L1406" s="191"/>
      <c r="M1406" s="196"/>
      <c r="N1406" s="197"/>
      <c r="O1406" s="197"/>
      <c r="P1406" s="197"/>
      <c r="Q1406" s="197"/>
      <c r="R1406" s="197"/>
      <c r="S1406" s="197"/>
      <c r="T1406" s="198"/>
      <c r="AT1406" s="192" t="s">
        <v>161</v>
      </c>
      <c r="AU1406" s="192" t="s">
        <v>88</v>
      </c>
      <c r="AV1406" s="15" t="s">
        <v>159</v>
      </c>
      <c r="AW1406" s="15" t="s">
        <v>34</v>
      </c>
      <c r="AX1406" s="15" t="s">
        <v>86</v>
      </c>
      <c r="AY1406" s="192" t="s">
        <v>153</v>
      </c>
    </row>
    <row r="1407" spans="1:65" s="2" customFormat="1" ht="16.5" customHeight="1">
      <c r="A1407" s="33"/>
      <c r="B1407" s="161"/>
      <c r="C1407" s="162" t="s">
        <v>1903</v>
      </c>
      <c r="D1407" s="162" t="s">
        <v>155</v>
      </c>
      <c r="E1407" s="163" t="s">
        <v>1904</v>
      </c>
      <c r="F1407" s="164" t="s">
        <v>1905</v>
      </c>
      <c r="G1407" s="165" t="s">
        <v>235</v>
      </c>
      <c r="H1407" s="166">
        <v>417.99</v>
      </c>
      <c r="I1407" s="167"/>
      <c r="J1407" s="168">
        <f>ROUND(I1407*H1407,2)</f>
        <v>0</v>
      </c>
      <c r="K1407" s="164" t="s">
        <v>254</v>
      </c>
      <c r="L1407" s="34"/>
      <c r="M1407" s="169" t="s">
        <v>1</v>
      </c>
      <c r="N1407" s="170" t="s">
        <v>43</v>
      </c>
      <c r="O1407" s="59"/>
      <c r="P1407" s="171">
        <f>O1407*H1407</f>
        <v>0</v>
      </c>
      <c r="Q1407" s="171">
        <v>0</v>
      </c>
      <c r="R1407" s="171">
        <f>Q1407*H1407</f>
        <v>0</v>
      </c>
      <c r="S1407" s="171">
        <v>2.5000000000000001E-2</v>
      </c>
      <c r="T1407" s="172">
        <f>S1407*H1407</f>
        <v>10.449750000000002</v>
      </c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R1407" s="173" t="s">
        <v>239</v>
      </c>
      <c r="AT1407" s="173" t="s">
        <v>155</v>
      </c>
      <c r="AU1407" s="173" t="s">
        <v>88</v>
      </c>
      <c r="AY1407" s="18" t="s">
        <v>153</v>
      </c>
      <c r="BE1407" s="174">
        <f>IF(N1407="základní",J1407,0)</f>
        <v>0</v>
      </c>
      <c r="BF1407" s="174">
        <f>IF(N1407="snížená",J1407,0)</f>
        <v>0</v>
      </c>
      <c r="BG1407" s="174">
        <f>IF(N1407="zákl. přenesená",J1407,0)</f>
        <v>0</v>
      </c>
      <c r="BH1407" s="174">
        <f>IF(N1407="sníž. přenesená",J1407,0)</f>
        <v>0</v>
      </c>
      <c r="BI1407" s="174">
        <f>IF(N1407="nulová",J1407,0)</f>
        <v>0</v>
      </c>
      <c r="BJ1407" s="18" t="s">
        <v>86</v>
      </c>
      <c r="BK1407" s="174">
        <f>ROUND(I1407*H1407,2)</f>
        <v>0</v>
      </c>
      <c r="BL1407" s="18" t="s">
        <v>239</v>
      </c>
      <c r="BM1407" s="173" t="s">
        <v>1906</v>
      </c>
    </row>
    <row r="1408" spans="1:65" s="13" customFormat="1" ht="10.199999999999999">
      <c r="B1408" s="175"/>
      <c r="D1408" s="176" t="s">
        <v>161</v>
      </c>
      <c r="E1408" s="177" t="s">
        <v>1</v>
      </c>
      <c r="F1408" s="178" t="s">
        <v>1376</v>
      </c>
      <c r="H1408" s="177" t="s">
        <v>1</v>
      </c>
      <c r="I1408" s="179"/>
      <c r="L1408" s="175"/>
      <c r="M1408" s="180"/>
      <c r="N1408" s="181"/>
      <c r="O1408" s="181"/>
      <c r="P1408" s="181"/>
      <c r="Q1408" s="181"/>
      <c r="R1408" s="181"/>
      <c r="S1408" s="181"/>
      <c r="T1408" s="182"/>
      <c r="AT1408" s="177" t="s">
        <v>161</v>
      </c>
      <c r="AU1408" s="177" t="s">
        <v>88</v>
      </c>
      <c r="AV1408" s="13" t="s">
        <v>86</v>
      </c>
      <c r="AW1408" s="13" t="s">
        <v>34</v>
      </c>
      <c r="AX1408" s="13" t="s">
        <v>78</v>
      </c>
      <c r="AY1408" s="177" t="s">
        <v>153</v>
      </c>
    </row>
    <row r="1409" spans="2:51" s="14" customFormat="1" ht="10.199999999999999">
      <c r="B1409" s="183"/>
      <c r="D1409" s="176" t="s">
        <v>161</v>
      </c>
      <c r="E1409" s="184" t="s">
        <v>1</v>
      </c>
      <c r="F1409" s="185" t="s">
        <v>1516</v>
      </c>
      <c r="H1409" s="186">
        <v>14.05</v>
      </c>
      <c r="I1409" s="187"/>
      <c r="L1409" s="183"/>
      <c r="M1409" s="188"/>
      <c r="N1409" s="189"/>
      <c r="O1409" s="189"/>
      <c r="P1409" s="189"/>
      <c r="Q1409" s="189"/>
      <c r="R1409" s="189"/>
      <c r="S1409" s="189"/>
      <c r="T1409" s="190"/>
      <c r="AT1409" s="184" t="s">
        <v>161</v>
      </c>
      <c r="AU1409" s="184" t="s">
        <v>88</v>
      </c>
      <c r="AV1409" s="14" t="s">
        <v>88</v>
      </c>
      <c r="AW1409" s="14" t="s">
        <v>34</v>
      </c>
      <c r="AX1409" s="14" t="s">
        <v>78</v>
      </c>
      <c r="AY1409" s="184" t="s">
        <v>153</v>
      </c>
    </row>
    <row r="1410" spans="2:51" s="14" customFormat="1" ht="10.199999999999999">
      <c r="B1410" s="183"/>
      <c r="D1410" s="176" t="s">
        <v>161</v>
      </c>
      <c r="E1410" s="184" t="s">
        <v>1</v>
      </c>
      <c r="F1410" s="185" t="s">
        <v>1517</v>
      </c>
      <c r="H1410" s="186">
        <v>18.350000000000001</v>
      </c>
      <c r="I1410" s="187"/>
      <c r="L1410" s="183"/>
      <c r="M1410" s="188"/>
      <c r="N1410" s="189"/>
      <c r="O1410" s="189"/>
      <c r="P1410" s="189"/>
      <c r="Q1410" s="189"/>
      <c r="R1410" s="189"/>
      <c r="S1410" s="189"/>
      <c r="T1410" s="190"/>
      <c r="AT1410" s="184" t="s">
        <v>161</v>
      </c>
      <c r="AU1410" s="184" t="s">
        <v>88</v>
      </c>
      <c r="AV1410" s="14" t="s">
        <v>88</v>
      </c>
      <c r="AW1410" s="14" t="s">
        <v>34</v>
      </c>
      <c r="AX1410" s="14" t="s">
        <v>78</v>
      </c>
      <c r="AY1410" s="184" t="s">
        <v>153</v>
      </c>
    </row>
    <row r="1411" spans="2:51" s="14" customFormat="1" ht="10.199999999999999">
      <c r="B1411" s="183"/>
      <c r="D1411" s="176" t="s">
        <v>161</v>
      </c>
      <c r="E1411" s="184" t="s">
        <v>1</v>
      </c>
      <c r="F1411" s="185" t="s">
        <v>1518</v>
      </c>
      <c r="H1411" s="186">
        <v>17.75</v>
      </c>
      <c r="I1411" s="187"/>
      <c r="L1411" s="183"/>
      <c r="M1411" s="188"/>
      <c r="N1411" s="189"/>
      <c r="O1411" s="189"/>
      <c r="P1411" s="189"/>
      <c r="Q1411" s="189"/>
      <c r="R1411" s="189"/>
      <c r="S1411" s="189"/>
      <c r="T1411" s="190"/>
      <c r="AT1411" s="184" t="s">
        <v>161</v>
      </c>
      <c r="AU1411" s="184" t="s">
        <v>88</v>
      </c>
      <c r="AV1411" s="14" t="s">
        <v>88</v>
      </c>
      <c r="AW1411" s="14" t="s">
        <v>34</v>
      </c>
      <c r="AX1411" s="14" t="s">
        <v>78</v>
      </c>
      <c r="AY1411" s="184" t="s">
        <v>153</v>
      </c>
    </row>
    <row r="1412" spans="2:51" s="14" customFormat="1" ht="10.199999999999999">
      <c r="B1412" s="183"/>
      <c r="D1412" s="176" t="s">
        <v>161</v>
      </c>
      <c r="E1412" s="184" t="s">
        <v>1</v>
      </c>
      <c r="F1412" s="185" t="s">
        <v>1519</v>
      </c>
      <c r="H1412" s="186">
        <v>14.7</v>
      </c>
      <c r="I1412" s="187"/>
      <c r="L1412" s="183"/>
      <c r="M1412" s="188"/>
      <c r="N1412" s="189"/>
      <c r="O1412" s="189"/>
      <c r="P1412" s="189"/>
      <c r="Q1412" s="189"/>
      <c r="R1412" s="189"/>
      <c r="S1412" s="189"/>
      <c r="T1412" s="190"/>
      <c r="AT1412" s="184" t="s">
        <v>161</v>
      </c>
      <c r="AU1412" s="184" t="s">
        <v>88</v>
      </c>
      <c r="AV1412" s="14" t="s">
        <v>88</v>
      </c>
      <c r="AW1412" s="14" t="s">
        <v>34</v>
      </c>
      <c r="AX1412" s="14" t="s">
        <v>78</v>
      </c>
      <c r="AY1412" s="184" t="s">
        <v>153</v>
      </c>
    </row>
    <row r="1413" spans="2:51" s="14" customFormat="1" ht="10.199999999999999">
      <c r="B1413" s="183"/>
      <c r="D1413" s="176" t="s">
        <v>161</v>
      </c>
      <c r="E1413" s="184" t="s">
        <v>1</v>
      </c>
      <c r="F1413" s="185" t="s">
        <v>1520</v>
      </c>
      <c r="H1413" s="186">
        <v>49.2</v>
      </c>
      <c r="I1413" s="187"/>
      <c r="L1413" s="183"/>
      <c r="M1413" s="188"/>
      <c r="N1413" s="189"/>
      <c r="O1413" s="189"/>
      <c r="P1413" s="189"/>
      <c r="Q1413" s="189"/>
      <c r="R1413" s="189"/>
      <c r="S1413" s="189"/>
      <c r="T1413" s="190"/>
      <c r="AT1413" s="184" t="s">
        <v>161</v>
      </c>
      <c r="AU1413" s="184" t="s">
        <v>88</v>
      </c>
      <c r="AV1413" s="14" t="s">
        <v>88</v>
      </c>
      <c r="AW1413" s="14" t="s">
        <v>34</v>
      </c>
      <c r="AX1413" s="14" t="s">
        <v>78</v>
      </c>
      <c r="AY1413" s="184" t="s">
        <v>153</v>
      </c>
    </row>
    <row r="1414" spans="2:51" s="16" customFormat="1" ht="10.199999999999999">
      <c r="B1414" s="202"/>
      <c r="D1414" s="176" t="s">
        <v>161</v>
      </c>
      <c r="E1414" s="203" t="s">
        <v>1</v>
      </c>
      <c r="F1414" s="204" t="s">
        <v>321</v>
      </c>
      <c r="H1414" s="205">
        <v>114.05</v>
      </c>
      <c r="I1414" s="206"/>
      <c r="L1414" s="202"/>
      <c r="M1414" s="207"/>
      <c r="N1414" s="208"/>
      <c r="O1414" s="208"/>
      <c r="P1414" s="208"/>
      <c r="Q1414" s="208"/>
      <c r="R1414" s="208"/>
      <c r="S1414" s="208"/>
      <c r="T1414" s="209"/>
      <c r="AT1414" s="203" t="s">
        <v>161</v>
      </c>
      <c r="AU1414" s="203" t="s">
        <v>88</v>
      </c>
      <c r="AV1414" s="16" t="s">
        <v>169</v>
      </c>
      <c r="AW1414" s="16" t="s">
        <v>34</v>
      </c>
      <c r="AX1414" s="16" t="s">
        <v>78</v>
      </c>
      <c r="AY1414" s="203" t="s">
        <v>153</v>
      </c>
    </row>
    <row r="1415" spans="2:51" s="13" customFormat="1" ht="10.199999999999999">
      <c r="B1415" s="175"/>
      <c r="D1415" s="176" t="s">
        <v>161</v>
      </c>
      <c r="E1415" s="177" t="s">
        <v>1</v>
      </c>
      <c r="F1415" s="178" t="s">
        <v>1359</v>
      </c>
      <c r="H1415" s="177" t="s">
        <v>1</v>
      </c>
      <c r="I1415" s="179"/>
      <c r="L1415" s="175"/>
      <c r="M1415" s="180"/>
      <c r="N1415" s="181"/>
      <c r="O1415" s="181"/>
      <c r="P1415" s="181"/>
      <c r="Q1415" s="181"/>
      <c r="R1415" s="181"/>
      <c r="S1415" s="181"/>
      <c r="T1415" s="182"/>
      <c r="AT1415" s="177" t="s">
        <v>161</v>
      </c>
      <c r="AU1415" s="177" t="s">
        <v>88</v>
      </c>
      <c r="AV1415" s="13" t="s">
        <v>86</v>
      </c>
      <c r="AW1415" s="13" t="s">
        <v>34</v>
      </c>
      <c r="AX1415" s="13" t="s">
        <v>78</v>
      </c>
      <c r="AY1415" s="177" t="s">
        <v>153</v>
      </c>
    </row>
    <row r="1416" spans="2:51" s="14" customFormat="1" ht="10.199999999999999">
      <c r="B1416" s="183"/>
      <c r="D1416" s="176" t="s">
        <v>161</v>
      </c>
      <c r="E1416" s="184" t="s">
        <v>1</v>
      </c>
      <c r="F1416" s="185" t="s">
        <v>1410</v>
      </c>
      <c r="H1416" s="186">
        <v>16.2</v>
      </c>
      <c r="I1416" s="187"/>
      <c r="L1416" s="183"/>
      <c r="M1416" s="188"/>
      <c r="N1416" s="189"/>
      <c r="O1416" s="189"/>
      <c r="P1416" s="189"/>
      <c r="Q1416" s="189"/>
      <c r="R1416" s="189"/>
      <c r="S1416" s="189"/>
      <c r="T1416" s="190"/>
      <c r="AT1416" s="184" t="s">
        <v>161</v>
      </c>
      <c r="AU1416" s="184" t="s">
        <v>88</v>
      </c>
      <c r="AV1416" s="14" t="s">
        <v>88</v>
      </c>
      <c r="AW1416" s="14" t="s">
        <v>34</v>
      </c>
      <c r="AX1416" s="14" t="s">
        <v>78</v>
      </c>
      <c r="AY1416" s="184" t="s">
        <v>153</v>
      </c>
    </row>
    <row r="1417" spans="2:51" s="14" customFormat="1" ht="10.199999999999999">
      <c r="B1417" s="183"/>
      <c r="D1417" s="176" t="s">
        <v>161</v>
      </c>
      <c r="E1417" s="184" t="s">
        <v>1</v>
      </c>
      <c r="F1417" s="185" t="s">
        <v>1411</v>
      </c>
      <c r="H1417" s="186">
        <v>14.4</v>
      </c>
      <c r="I1417" s="187"/>
      <c r="L1417" s="183"/>
      <c r="M1417" s="188"/>
      <c r="N1417" s="189"/>
      <c r="O1417" s="189"/>
      <c r="P1417" s="189"/>
      <c r="Q1417" s="189"/>
      <c r="R1417" s="189"/>
      <c r="S1417" s="189"/>
      <c r="T1417" s="190"/>
      <c r="AT1417" s="184" t="s">
        <v>161</v>
      </c>
      <c r="AU1417" s="184" t="s">
        <v>88</v>
      </c>
      <c r="AV1417" s="14" t="s">
        <v>88</v>
      </c>
      <c r="AW1417" s="14" t="s">
        <v>34</v>
      </c>
      <c r="AX1417" s="14" t="s">
        <v>78</v>
      </c>
      <c r="AY1417" s="184" t="s">
        <v>153</v>
      </c>
    </row>
    <row r="1418" spans="2:51" s="14" customFormat="1" ht="10.199999999999999">
      <c r="B1418" s="183"/>
      <c r="D1418" s="176" t="s">
        <v>161</v>
      </c>
      <c r="E1418" s="184" t="s">
        <v>1</v>
      </c>
      <c r="F1418" s="185" t="s">
        <v>1412</v>
      </c>
      <c r="H1418" s="186">
        <v>37.1</v>
      </c>
      <c r="I1418" s="187"/>
      <c r="L1418" s="183"/>
      <c r="M1418" s="188"/>
      <c r="N1418" s="189"/>
      <c r="O1418" s="189"/>
      <c r="P1418" s="189"/>
      <c r="Q1418" s="189"/>
      <c r="R1418" s="189"/>
      <c r="S1418" s="189"/>
      <c r="T1418" s="190"/>
      <c r="AT1418" s="184" t="s">
        <v>161</v>
      </c>
      <c r="AU1418" s="184" t="s">
        <v>88</v>
      </c>
      <c r="AV1418" s="14" t="s">
        <v>88</v>
      </c>
      <c r="AW1418" s="14" t="s">
        <v>34</v>
      </c>
      <c r="AX1418" s="14" t="s">
        <v>78</v>
      </c>
      <c r="AY1418" s="184" t="s">
        <v>153</v>
      </c>
    </row>
    <row r="1419" spans="2:51" s="14" customFormat="1" ht="10.199999999999999">
      <c r="B1419" s="183"/>
      <c r="D1419" s="176" t="s">
        <v>161</v>
      </c>
      <c r="E1419" s="184" t="s">
        <v>1</v>
      </c>
      <c r="F1419" s="185" t="s">
        <v>1413</v>
      </c>
      <c r="H1419" s="186">
        <v>14.9</v>
      </c>
      <c r="I1419" s="187"/>
      <c r="L1419" s="183"/>
      <c r="M1419" s="188"/>
      <c r="N1419" s="189"/>
      <c r="O1419" s="189"/>
      <c r="P1419" s="189"/>
      <c r="Q1419" s="189"/>
      <c r="R1419" s="189"/>
      <c r="S1419" s="189"/>
      <c r="T1419" s="190"/>
      <c r="AT1419" s="184" t="s">
        <v>161</v>
      </c>
      <c r="AU1419" s="184" t="s">
        <v>88</v>
      </c>
      <c r="AV1419" s="14" t="s">
        <v>88</v>
      </c>
      <c r="AW1419" s="14" t="s">
        <v>34</v>
      </c>
      <c r="AX1419" s="14" t="s">
        <v>78</v>
      </c>
      <c r="AY1419" s="184" t="s">
        <v>153</v>
      </c>
    </row>
    <row r="1420" spans="2:51" s="14" customFormat="1" ht="10.199999999999999">
      <c r="B1420" s="183"/>
      <c r="D1420" s="176" t="s">
        <v>161</v>
      </c>
      <c r="E1420" s="184" t="s">
        <v>1</v>
      </c>
      <c r="F1420" s="185" t="s">
        <v>1414</v>
      </c>
      <c r="H1420" s="186">
        <v>5.3</v>
      </c>
      <c r="I1420" s="187"/>
      <c r="L1420" s="183"/>
      <c r="M1420" s="188"/>
      <c r="N1420" s="189"/>
      <c r="O1420" s="189"/>
      <c r="P1420" s="189"/>
      <c r="Q1420" s="189"/>
      <c r="R1420" s="189"/>
      <c r="S1420" s="189"/>
      <c r="T1420" s="190"/>
      <c r="AT1420" s="184" t="s">
        <v>161</v>
      </c>
      <c r="AU1420" s="184" t="s">
        <v>88</v>
      </c>
      <c r="AV1420" s="14" t="s">
        <v>88</v>
      </c>
      <c r="AW1420" s="14" t="s">
        <v>34</v>
      </c>
      <c r="AX1420" s="14" t="s">
        <v>78</v>
      </c>
      <c r="AY1420" s="184" t="s">
        <v>153</v>
      </c>
    </row>
    <row r="1421" spans="2:51" s="14" customFormat="1" ht="10.199999999999999">
      <c r="B1421" s="183"/>
      <c r="D1421" s="176" t="s">
        <v>161</v>
      </c>
      <c r="E1421" s="184" t="s">
        <v>1</v>
      </c>
      <c r="F1421" s="185" t="s">
        <v>1415</v>
      </c>
      <c r="H1421" s="186">
        <v>28.5</v>
      </c>
      <c r="I1421" s="187"/>
      <c r="L1421" s="183"/>
      <c r="M1421" s="188"/>
      <c r="N1421" s="189"/>
      <c r="O1421" s="189"/>
      <c r="P1421" s="189"/>
      <c r="Q1421" s="189"/>
      <c r="R1421" s="189"/>
      <c r="S1421" s="189"/>
      <c r="T1421" s="190"/>
      <c r="AT1421" s="184" t="s">
        <v>161</v>
      </c>
      <c r="AU1421" s="184" t="s">
        <v>88</v>
      </c>
      <c r="AV1421" s="14" t="s">
        <v>88</v>
      </c>
      <c r="AW1421" s="14" t="s">
        <v>34</v>
      </c>
      <c r="AX1421" s="14" t="s">
        <v>78</v>
      </c>
      <c r="AY1421" s="184" t="s">
        <v>153</v>
      </c>
    </row>
    <row r="1422" spans="2:51" s="14" customFormat="1" ht="10.199999999999999">
      <c r="B1422" s="183"/>
      <c r="D1422" s="176" t="s">
        <v>161</v>
      </c>
      <c r="E1422" s="184" t="s">
        <v>1</v>
      </c>
      <c r="F1422" s="185" t="s">
        <v>1416</v>
      </c>
      <c r="H1422" s="186">
        <v>28.1</v>
      </c>
      <c r="I1422" s="187"/>
      <c r="L1422" s="183"/>
      <c r="M1422" s="188"/>
      <c r="N1422" s="189"/>
      <c r="O1422" s="189"/>
      <c r="P1422" s="189"/>
      <c r="Q1422" s="189"/>
      <c r="R1422" s="189"/>
      <c r="S1422" s="189"/>
      <c r="T1422" s="190"/>
      <c r="AT1422" s="184" t="s">
        <v>161</v>
      </c>
      <c r="AU1422" s="184" t="s">
        <v>88</v>
      </c>
      <c r="AV1422" s="14" t="s">
        <v>88</v>
      </c>
      <c r="AW1422" s="14" t="s">
        <v>34</v>
      </c>
      <c r="AX1422" s="14" t="s">
        <v>78</v>
      </c>
      <c r="AY1422" s="184" t="s">
        <v>153</v>
      </c>
    </row>
    <row r="1423" spans="2:51" s="16" customFormat="1" ht="10.199999999999999">
      <c r="B1423" s="202"/>
      <c r="D1423" s="176" t="s">
        <v>161</v>
      </c>
      <c r="E1423" s="203" t="s">
        <v>1</v>
      </c>
      <c r="F1423" s="204" t="s">
        <v>321</v>
      </c>
      <c r="H1423" s="205">
        <v>144.5</v>
      </c>
      <c r="I1423" s="206"/>
      <c r="L1423" s="202"/>
      <c r="M1423" s="207"/>
      <c r="N1423" s="208"/>
      <c r="O1423" s="208"/>
      <c r="P1423" s="208"/>
      <c r="Q1423" s="208"/>
      <c r="R1423" s="208"/>
      <c r="S1423" s="208"/>
      <c r="T1423" s="209"/>
      <c r="AT1423" s="203" t="s">
        <v>161</v>
      </c>
      <c r="AU1423" s="203" t="s">
        <v>88</v>
      </c>
      <c r="AV1423" s="16" t="s">
        <v>169</v>
      </c>
      <c r="AW1423" s="16" t="s">
        <v>34</v>
      </c>
      <c r="AX1423" s="16" t="s">
        <v>78</v>
      </c>
      <c r="AY1423" s="203" t="s">
        <v>153</v>
      </c>
    </row>
    <row r="1424" spans="2:51" s="13" customFormat="1" ht="10.199999999999999">
      <c r="B1424" s="175"/>
      <c r="D1424" s="176" t="s">
        <v>161</v>
      </c>
      <c r="E1424" s="177" t="s">
        <v>1</v>
      </c>
      <c r="F1424" s="178" t="s">
        <v>1350</v>
      </c>
      <c r="H1424" s="177" t="s">
        <v>1</v>
      </c>
      <c r="I1424" s="179"/>
      <c r="L1424" s="175"/>
      <c r="M1424" s="180"/>
      <c r="N1424" s="181"/>
      <c r="O1424" s="181"/>
      <c r="P1424" s="181"/>
      <c r="Q1424" s="181"/>
      <c r="R1424" s="181"/>
      <c r="S1424" s="181"/>
      <c r="T1424" s="182"/>
      <c r="AT1424" s="177" t="s">
        <v>161</v>
      </c>
      <c r="AU1424" s="177" t="s">
        <v>88</v>
      </c>
      <c r="AV1424" s="13" t="s">
        <v>86</v>
      </c>
      <c r="AW1424" s="13" t="s">
        <v>34</v>
      </c>
      <c r="AX1424" s="13" t="s">
        <v>78</v>
      </c>
      <c r="AY1424" s="177" t="s">
        <v>153</v>
      </c>
    </row>
    <row r="1425" spans="1:65" s="14" customFormat="1" ht="10.199999999999999">
      <c r="B1425" s="183"/>
      <c r="D1425" s="176" t="s">
        <v>161</v>
      </c>
      <c r="E1425" s="184" t="s">
        <v>1</v>
      </c>
      <c r="F1425" s="185" t="s">
        <v>1351</v>
      </c>
      <c r="H1425" s="186">
        <v>103.94</v>
      </c>
      <c r="I1425" s="187"/>
      <c r="L1425" s="183"/>
      <c r="M1425" s="188"/>
      <c r="N1425" s="189"/>
      <c r="O1425" s="189"/>
      <c r="P1425" s="189"/>
      <c r="Q1425" s="189"/>
      <c r="R1425" s="189"/>
      <c r="S1425" s="189"/>
      <c r="T1425" s="190"/>
      <c r="AT1425" s="184" t="s">
        <v>161</v>
      </c>
      <c r="AU1425" s="184" t="s">
        <v>88</v>
      </c>
      <c r="AV1425" s="14" t="s">
        <v>88</v>
      </c>
      <c r="AW1425" s="14" t="s">
        <v>34</v>
      </c>
      <c r="AX1425" s="14" t="s">
        <v>78</v>
      </c>
      <c r="AY1425" s="184" t="s">
        <v>153</v>
      </c>
    </row>
    <row r="1426" spans="1:65" s="14" customFormat="1" ht="10.199999999999999">
      <c r="B1426" s="183"/>
      <c r="D1426" s="176" t="s">
        <v>161</v>
      </c>
      <c r="E1426" s="184" t="s">
        <v>1</v>
      </c>
      <c r="F1426" s="185" t="s">
        <v>1352</v>
      </c>
      <c r="H1426" s="186">
        <v>23.4</v>
      </c>
      <c r="I1426" s="187"/>
      <c r="L1426" s="183"/>
      <c r="M1426" s="188"/>
      <c r="N1426" s="189"/>
      <c r="O1426" s="189"/>
      <c r="P1426" s="189"/>
      <c r="Q1426" s="189"/>
      <c r="R1426" s="189"/>
      <c r="S1426" s="189"/>
      <c r="T1426" s="190"/>
      <c r="AT1426" s="184" t="s">
        <v>161</v>
      </c>
      <c r="AU1426" s="184" t="s">
        <v>88</v>
      </c>
      <c r="AV1426" s="14" t="s">
        <v>88</v>
      </c>
      <c r="AW1426" s="14" t="s">
        <v>34</v>
      </c>
      <c r="AX1426" s="14" t="s">
        <v>78</v>
      </c>
      <c r="AY1426" s="184" t="s">
        <v>153</v>
      </c>
    </row>
    <row r="1427" spans="1:65" s="14" customFormat="1" ht="10.199999999999999">
      <c r="B1427" s="183"/>
      <c r="D1427" s="176" t="s">
        <v>161</v>
      </c>
      <c r="E1427" s="184" t="s">
        <v>1</v>
      </c>
      <c r="F1427" s="185" t="s">
        <v>1353</v>
      </c>
      <c r="H1427" s="186">
        <v>3.3</v>
      </c>
      <c r="I1427" s="187"/>
      <c r="L1427" s="183"/>
      <c r="M1427" s="188"/>
      <c r="N1427" s="189"/>
      <c r="O1427" s="189"/>
      <c r="P1427" s="189"/>
      <c r="Q1427" s="189"/>
      <c r="R1427" s="189"/>
      <c r="S1427" s="189"/>
      <c r="T1427" s="190"/>
      <c r="AT1427" s="184" t="s">
        <v>161</v>
      </c>
      <c r="AU1427" s="184" t="s">
        <v>88</v>
      </c>
      <c r="AV1427" s="14" t="s">
        <v>88</v>
      </c>
      <c r="AW1427" s="14" t="s">
        <v>34</v>
      </c>
      <c r="AX1427" s="14" t="s">
        <v>78</v>
      </c>
      <c r="AY1427" s="184" t="s">
        <v>153</v>
      </c>
    </row>
    <row r="1428" spans="1:65" s="14" customFormat="1" ht="10.199999999999999">
      <c r="B1428" s="183"/>
      <c r="D1428" s="176" t="s">
        <v>161</v>
      </c>
      <c r="E1428" s="184" t="s">
        <v>1</v>
      </c>
      <c r="F1428" s="185" t="s">
        <v>1354</v>
      </c>
      <c r="H1428" s="186">
        <v>28.8</v>
      </c>
      <c r="I1428" s="187"/>
      <c r="L1428" s="183"/>
      <c r="M1428" s="188"/>
      <c r="N1428" s="189"/>
      <c r="O1428" s="189"/>
      <c r="P1428" s="189"/>
      <c r="Q1428" s="189"/>
      <c r="R1428" s="189"/>
      <c r="S1428" s="189"/>
      <c r="T1428" s="190"/>
      <c r="AT1428" s="184" t="s">
        <v>161</v>
      </c>
      <c r="AU1428" s="184" t="s">
        <v>88</v>
      </c>
      <c r="AV1428" s="14" t="s">
        <v>88</v>
      </c>
      <c r="AW1428" s="14" t="s">
        <v>34</v>
      </c>
      <c r="AX1428" s="14" t="s">
        <v>78</v>
      </c>
      <c r="AY1428" s="184" t="s">
        <v>153</v>
      </c>
    </row>
    <row r="1429" spans="1:65" s="16" customFormat="1" ht="10.199999999999999">
      <c r="B1429" s="202"/>
      <c r="D1429" s="176" t="s">
        <v>161</v>
      </c>
      <c r="E1429" s="203" t="s">
        <v>1</v>
      </c>
      <c r="F1429" s="204" t="s">
        <v>321</v>
      </c>
      <c r="H1429" s="205">
        <v>159.44</v>
      </c>
      <c r="I1429" s="206"/>
      <c r="L1429" s="202"/>
      <c r="M1429" s="207"/>
      <c r="N1429" s="208"/>
      <c r="O1429" s="208"/>
      <c r="P1429" s="208"/>
      <c r="Q1429" s="208"/>
      <c r="R1429" s="208"/>
      <c r="S1429" s="208"/>
      <c r="T1429" s="209"/>
      <c r="AT1429" s="203" t="s">
        <v>161</v>
      </c>
      <c r="AU1429" s="203" t="s">
        <v>88</v>
      </c>
      <c r="AV1429" s="16" t="s">
        <v>169</v>
      </c>
      <c r="AW1429" s="16" t="s">
        <v>34</v>
      </c>
      <c r="AX1429" s="16" t="s">
        <v>78</v>
      </c>
      <c r="AY1429" s="203" t="s">
        <v>153</v>
      </c>
    </row>
    <row r="1430" spans="1:65" s="15" customFormat="1" ht="10.199999999999999">
      <c r="B1430" s="191"/>
      <c r="D1430" s="176" t="s">
        <v>161</v>
      </c>
      <c r="E1430" s="192" t="s">
        <v>1</v>
      </c>
      <c r="F1430" s="193" t="s">
        <v>165</v>
      </c>
      <c r="H1430" s="194">
        <v>417.99</v>
      </c>
      <c r="I1430" s="195"/>
      <c r="L1430" s="191"/>
      <c r="M1430" s="196"/>
      <c r="N1430" s="197"/>
      <c r="O1430" s="197"/>
      <c r="P1430" s="197"/>
      <c r="Q1430" s="197"/>
      <c r="R1430" s="197"/>
      <c r="S1430" s="197"/>
      <c r="T1430" s="198"/>
      <c r="AT1430" s="192" t="s">
        <v>161</v>
      </c>
      <c r="AU1430" s="192" t="s">
        <v>88</v>
      </c>
      <c r="AV1430" s="15" t="s">
        <v>159</v>
      </c>
      <c r="AW1430" s="15" t="s">
        <v>34</v>
      </c>
      <c r="AX1430" s="15" t="s">
        <v>86</v>
      </c>
      <c r="AY1430" s="192" t="s">
        <v>153</v>
      </c>
    </row>
    <row r="1431" spans="1:65" s="2" customFormat="1" ht="36" customHeight="1">
      <c r="A1431" s="33"/>
      <c r="B1431" s="161"/>
      <c r="C1431" s="162" t="s">
        <v>1907</v>
      </c>
      <c r="D1431" s="162" t="s">
        <v>155</v>
      </c>
      <c r="E1431" s="163" t="s">
        <v>1908</v>
      </c>
      <c r="F1431" s="164" t="s">
        <v>1909</v>
      </c>
      <c r="G1431" s="165" t="s">
        <v>470</v>
      </c>
      <c r="H1431" s="210"/>
      <c r="I1431" s="167"/>
      <c r="J1431" s="168">
        <f>ROUND(I1431*H1431,2)</f>
        <v>0</v>
      </c>
      <c r="K1431" s="164" t="s">
        <v>254</v>
      </c>
      <c r="L1431" s="34"/>
      <c r="M1431" s="169" t="s">
        <v>1</v>
      </c>
      <c r="N1431" s="170" t="s">
        <v>43</v>
      </c>
      <c r="O1431" s="59"/>
      <c r="P1431" s="171">
        <f>O1431*H1431</f>
        <v>0</v>
      </c>
      <c r="Q1431" s="171">
        <v>0</v>
      </c>
      <c r="R1431" s="171">
        <f>Q1431*H1431</f>
        <v>0</v>
      </c>
      <c r="S1431" s="171">
        <v>0</v>
      </c>
      <c r="T1431" s="172">
        <f>S1431*H1431</f>
        <v>0</v>
      </c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R1431" s="173" t="s">
        <v>239</v>
      </c>
      <c r="AT1431" s="173" t="s">
        <v>155</v>
      </c>
      <c r="AU1431" s="173" t="s">
        <v>88</v>
      </c>
      <c r="AY1431" s="18" t="s">
        <v>153</v>
      </c>
      <c r="BE1431" s="174">
        <f>IF(N1431="základní",J1431,0)</f>
        <v>0</v>
      </c>
      <c r="BF1431" s="174">
        <f>IF(N1431="snížená",J1431,0)</f>
        <v>0</v>
      </c>
      <c r="BG1431" s="174">
        <f>IF(N1431="zákl. přenesená",J1431,0)</f>
        <v>0</v>
      </c>
      <c r="BH1431" s="174">
        <f>IF(N1431="sníž. přenesená",J1431,0)</f>
        <v>0</v>
      </c>
      <c r="BI1431" s="174">
        <f>IF(N1431="nulová",J1431,0)</f>
        <v>0</v>
      </c>
      <c r="BJ1431" s="18" t="s">
        <v>86</v>
      </c>
      <c r="BK1431" s="174">
        <f>ROUND(I1431*H1431,2)</f>
        <v>0</v>
      </c>
      <c r="BL1431" s="18" t="s">
        <v>239</v>
      </c>
      <c r="BM1431" s="173" t="s">
        <v>1910</v>
      </c>
    </row>
    <row r="1432" spans="1:65" s="12" customFormat="1" ht="22.8" customHeight="1">
      <c r="B1432" s="148"/>
      <c r="D1432" s="149" t="s">
        <v>77</v>
      </c>
      <c r="E1432" s="159" t="s">
        <v>1911</v>
      </c>
      <c r="F1432" s="159" t="s">
        <v>1912</v>
      </c>
      <c r="I1432" s="151"/>
      <c r="J1432" s="160">
        <f>BK1432</f>
        <v>0</v>
      </c>
      <c r="L1432" s="148"/>
      <c r="M1432" s="153"/>
      <c r="N1432" s="154"/>
      <c r="O1432" s="154"/>
      <c r="P1432" s="155">
        <f>SUM(P1433:P1457)</f>
        <v>0</v>
      </c>
      <c r="Q1432" s="154"/>
      <c r="R1432" s="155">
        <f>SUM(R1433:R1457)</f>
        <v>0</v>
      </c>
      <c r="S1432" s="154"/>
      <c r="T1432" s="156">
        <f>SUM(T1433:T1457)</f>
        <v>1.25397</v>
      </c>
      <c r="AR1432" s="149" t="s">
        <v>88</v>
      </c>
      <c r="AT1432" s="157" t="s">
        <v>77</v>
      </c>
      <c r="AU1432" s="157" t="s">
        <v>86</v>
      </c>
      <c r="AY1432" s="149" t="s">
        <v>153</v>
      </c>
      <c r="BK1432" s="158">
        <f>SUM(BK1433:BK1457)</f>
        <v>0</v>
      </c>
    </row>
    <row r="1433" spans="1:65" s="2" customFormat="1" ht="24" customHeight="1">
      <c r="A1433" s="33"/>
      <c r="B1433" s="161"/>
      <c r="C1433" s="162" t="s">
        <v>1913</v>
      </c>
      <c r="D1433" s="162" t="s">
        <v>155</v>
      </c>
      <c r="E1433" s="163" t="s">
        <v>1914</v>
      </c>
      <c r="F1433" s="164" t="s">
        <v>1915</v>
      </c>
      <c r="G1433" s="165" t="s">
        <v>235</v>
      </c>
      <c r="H1433" s="166">
        <v>417.99</v>
      </c>
      <c r="I1433" s="167"/>
      <c r="J1433" s="168">
        <f>ROUND(I1433*H1433,2)</f>
        <v>0</v>
      </c>
      <c r="K1433" s="164" t="s">
        <v>254</v>
      </c>
      <c r="L1433" s="34"/>
      <c r="M1433" s="169" t="s">
        <v>1</v>
      </c>
      <c r="N1433" s="170" t="s">
        <v>43</v>
      </c>
      <c r="O1433" s="59"/>
      <c r="P1433" s="171">
        <f>O1433*H1433</f>
        <v>0</v>
      </c>
      <c r="Q1433" s="171">
        <v>0</v>
      </c>
      <c r="R1433" s="171">
        <f>Q1433*H1433</f>
        <v>0</v>
      </c>
      <c r="S1433" s="171">
        <v>3.0000000000000001E-3</v>
      </c>
      <c r="T1433" s="172">
        <f>S1433*H1433</f>
        <v>1.25397</v>
      </c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R1433" s="173" t="s">
        <v>239</v>
      </c>
      <c r="AT1433" s="173" t="s">
        <v>155</v>
      </c>
      <c r="AU1433" s="173" t="s">
        <v>88</v>
      </c>
      <c r="AY1433" s="18" t="s">
        <v>153</v>
      </c>
      <c r="BE1433" s="174">
        <f>IF(N1433="základní",J1433,0)</f>
        <v>0</v>
      </c>
      <c r="BF1433" s="174">
        <f>IF(N1433="snížená",J1433,0)</f>
        <v>0</v>
      </c>
      <c r="BG1433" s="174">
        <f>IF(N1433="zákl. přenesená",J1433,0)</f>
        <v>0</v>
      </c>
      <c r="BH1433" s="174">
        <f>IF(N1433="sníž. přenesená",J1433,0)</f>
        <v>0</v>
      </c>
      <c r="BI1433" s="174">
        <f>IF(N1433="nulová",J1433,0)</f>
        <v>0</v>
      </c>
      <c r="BJ1433" s="18" t="s">
        <v>86</v>
      </c>
      <c r="BK1433" s="174">
        <f>ROUND(I1433*H1433,2)</f>
        <v>0</v>
      </c>
      <c r="BL1433" s="18" t="s">
        <v>239</v>
      </c>
      <c r="BM1433" s="173" t="s">
        <v>1916</v>
      </c>
    </row>
    <row r="1434" spans="1:65" s="13" customFormat="1" ht="10.199999999999999">
      <c r="B1434" s="175"/>
      <c r="D1434" s="176" t="s">
        <v>161</v>
      </c>
      <c r="E1434" s="177" t="s">
        <v>1</v>
      </c>
      <c r="F1434" s="178" t="s">
        <v>1376</v>
      </c>
      <c r="H1434" s="177" t="s">
        <v>1</v>
      </c>
      <c r="I1434" s="179"/>
      <c r="L1434" s="175"/>
      <c r="M1434" s="180"/>
      <c r="N1434" s="181"/>
      <c r="O1434" s="181"/>
      <c r="P1434" s="181"/>
      <c r="Q1434" s="181"/>
      <c r="R1434" s="181"/>
      <c r="S1434" s="181"/>
      <c r="T1434" s="182"/>
      <c r="AT1434" s="177" t="s">
        <v>161</v>
      </c>
      <c r="AU1434" s="177" t="s">
        <v>88</v>
      </c>
      <c r="AV1434" s="13" t="s">
        <v>86</v>
      </c>
      <c r="AW1434" s="13" t="s">
        <v>34</v>
      </c>
      <c r="AX1434" s="13" t="s">
        <v>78</v>
      </c>
      <c r="AY1434" s="177" t="s">
        <v>153</v>
      </c>
    </row>
    <row r="1435" spans="1:65" s="14" customFormat="1" ht="10.199999999999999">
      <c r="B1435" s="183"/>
      <c r="D1435" s="176" t="s">
        <v>161</v>
      </c>
      <c r="E1435" s="184" t="s">
        <v>1</v>
      </c>
      <c r="F1435" s="185" t="s">
        <v>1516</v>
      </c>
      <c r="H1435" s="186">
        <v>14.05</v>
      </c>
      <c r="I1435" s="187"/>
      <c r="L1435" s="183"/>
      <c r="M1435" s="188"/>
      <c r="N1435" s="189"/>
      <c r="O1435" s="189"/>
      <c r="P1435" s="189"/>
      <c r="Q1435" s="189"/>
      <c r="R1435" s="189"/>
      <c r="S1435" s="189"/>
      <c r="T1435" s="190"/>
      <c r="AT1435" s="184" t="s">
        <v>161</v>
      </c>
      <c r="AU1435" s="184" t="s">
        <v>88</v>
      </c>
      <c r="AV1435" s="14" t="s">
        <v>88</v>
      </c>
      <c r="AW1435" s="14" t="s">
        <v>34</v>
      </c>
      <c r="AX1435" s="14" t="s">
        <v>78</v>
      </c>
      <c r="AY1435" s="184" t="s">
        <v>153</v>
      </c>
    </row>
    <row r="1436" spans="1:65" s="14" customFormat="1" ht="10.199999999999999">
      <c r="B1436" s="183"/>
      <c r="D1436" s="176" t="s">
        <v>161</v>
      </c>
      <c r="E1436" s="184" t="s">
        <v>1</v>
      </c>
      <c r="F1436" s="185" t="s">
        <v>1517</v>
      </c>
      <c r="H1436" s="186">
        <v>18.350000000000001</v>
      </c>
      <c r="I1436" s="187"/>
      <c r="L1436" s="183"/>
      <c r="M1436" s="188"/>
      <c r="N1436" s="189"/>
      <c r="O1436" s="189"/>
      <c r="P1436" s="189"/>
      <c r="Q1436" s="189"/>
      <c r="R1436" s="189"/>
      <c r="S1436" s="189"/>
      <c r="T1436" s="190"/>
      <c r="AT1436" s="184" t="s">
        <v>161</v>
      </c>
      <c r="AU1436" s="184" t="s">
        <v>88</v>
      </c>
      <c r="AV1436" s="14" t="s">
        <v>88</v>
      </c>
      <c r="AW1436" s="14" t="s">
        <v>34</v>
      </c>
      <c r="AX1436" s="14" t="s">
        <v>78</v>
      </c>
      <c r="AY1436" s="184" t="s">
        <v>153</v>
      </c>
    </row>
    <row r="1437" spans="1:65" s="14" customFormat="1" ht="10.199999999999999">
      <c r="B1437" s="183"/>
      <c r="D1437" s="176" t="s">
        <v>161</v>
      </c>
      <c r="E1437" s="184" t="s">
        <v>1</v>
      </c>
      <c r="F1437" s="185" t="s">
        <v>1518</v>
      </c>
      <c r="H1437" s="186">
        <v>17.75</v>
      </c>
      <c r="I1437" s="187"/>
      <c r="L1437" s="183"/>
      <c r="M1437" s="188"/>
      <c r="N1437" s="189"/>
      <c r="O1437" s="189"/>
      <c r="P1437" s="189"/>
      <c r="Q1437" s="189"/>
      <c r="R1437" s="189"/>
      <c r="S1437" s="189"/>
      <c r="T1437" s="190"/>
      <c r="AT1437" s="184" t="s">
        <v>161</v>
      </c>
      <c r="AU1437" s="184" t="s">
        <v>88</v>
      </c>
      <c r="AV1437" s="14" t="s">
        <v>88</v>
      </c>
      <c r="AW1437" s="14" t="s">
        <v>34</v>
      </c>
      <c r="AX1437" s="14" t="s">
        <v>78</v>
      </c>
      <c r="AY1437" s="184" t="s">
        <v>153</v>
      </c>
    </row>
    <row r="1438" spans="1:65" s="14" customFormat="1" ht="10.199999999999999">
      <c r="B1438" s="183"/>
      <c r="D1438" s="176" t="s">
        <v>161</v>
      </c>
      <c r="E1438" s="184" t="s">
        <v>1</v>
      </c>
      <c r="F1438" s="185" t="s">
        <v>1519</v>
      </c>
      <c r="H1438" s="186">
        <v>14.7</v>
      </c>
      <c r="I1438" s="187"/>
      <c r="L1438" s="183"/>
      <c r="M1438" s="188"/>
      <c r="N1438" s="189"/>
      <c r="O1438" s="189"/>
      <c r="P1438" s="189"/>
      <c r="Q1438" s="189"/>
      <c r="R1438" s="189"/>
      <c r="S1438" s="189"/>
      <c r="T1438" s="190"/>
      <c r="AT1438" s="184" t="s">
        <v>161</v>
      </c>
      <c r="AU1438" s="184" t="s">
        <v>88</v>
      </c>
      <c r="AV1438" s="14" t="s">
        <v>88</v>
      </c>
      <c r="AW1438" s="14" t="s">
        <v>34</v>
      </c>
      <c r="AX1438" s="14" t="s">
        <v>78</v>
      </c>
      <c r="AY1438" s="184" t="s">
        <v>153</v>
      </c>
    </row>
    <row r="1439" spans="1:65" s="14" customFormat="1" ht="10.199999999999999">
      <c r="B1439" s="183"/>
      <c r="D1439" s="176" t="s">
        <v>161</v>
      </c>
      <c r="E1439" s="184" t="s">
        <v>1</v>
      </c>
      <c r="F1439" s="185" t="s">
        <v>1520</v>
      </c>
      <c r="H1439" s="186">
        <v>49.2</v>
      </c>
      <c r="I1439" s="187"/>
      <c r="L1439" s="183"/>
      <c r="M1439" s="188"/>
      <c r="N1439" s="189"/>
      <c r="O1439" s="189"/>
      <c r="P1439" s="189"/>
      <c r="Q1439" s="189"/>
      <c r="R1439" s="189"/>
      <c r="S1439" s="189"/>
      <c r="T1439" s="190"/>
      <c r="AT1439" s="184" t="s">
        <v>161</v>
      </c>
      <c r="AU1439" s="184" t="s">
        <v>88</v>
      </c>
      <c r="AV1439" s="14" t="s">
        <v>88</v>
      </c>
      <c r="AW1439" s="14" t="s">
        <v>34</v>
      </c>
      <c r="AX1439" s="14" t="s">
        <v>78</v>
      </c>
      <c r="AY1439" s="184" t="s">
        <v>153</v>
      </c>
    </row>
    <row r="1440" spans="1:65" s="16" customFormat="1" ht="10.199999999999999">
      <c r="B1440" s="202"/>
      <c r="D1440" s="176" t="s">
        <v>161</v>
      </c>
      <c r="E1440" s="203" t="s">
        <v>1</v>
      </c>
      <c r="F1440" s="204" t="s">
        <v>321</v>
      </c>
      <c r="H1440" s="205">
        <v>114.05</v>
      </c>
      <c r="I1440" s="206"/>
      <c r="L1440" s="202"/>
      <c r="M1440" s="207"/>
      <c r="N1440" s="208"/>
      <c r="O1440" s="208"/>
      <c r="P1440" s="208"/>
      <c r="Q1440" s="208"/>
      <c r="R1440" s="208"/>
      <c r="S1440" s="208"/>
      <c r="T1440" s="209"/>
      <c r="AT1440" s="203" t="s">
        <v>161</v>
      </c>
      <c r="AU1440" s="203" t="s">
        <v>88</v>
      </c>
      <c r="AV1440" s="16" t="s">
        <v>169</v>
      </c>
      <c r="AW1440" s="16" t="s">
        <v>34</v>
      </c>
      <c r="AX1440" s="16" t="s">
        <v>78</v>
      </c>
      <c r="AY1440" s="203" t="s">
        <v>153</v>
      </c>
    </row>
    <row r="1441" spans="2:51" s="13" customFormat="1" ht="10.199999999999999">
      <c r="B1441" s="175"/>
      <c r="D1441" s="176" t="s">
        <v>161</v>
      </c>
      <c r="E1441" s="177" t="s">
        <v>1</v>
      </c>
      <c r="F1441" s="178" t="s">
        <v>1359</v>
      </c>
      <c r="H1441" s="177" t="s">
        <v>1</v>
      </c>
      <c r="I1441" s="179"/>
      <c r="L1441" s="175"/>
      <c r="M1441" s="180"/>
      <c r="N1441" s="181"/>
      <c r="O1441" s="181"/>
      <c r="P1441" s="181"/>
      <c r="Q1441" s="181"/>
      <c r="R1441" s="181"/>
      <c r="S1441" s="181"/>
      <c r="T1441" s="182"/>
      <c r="AT1441" s="177" t="s">
        <v>161</v>
      </c>
      <c r="AU1441" s="177" t="s">
        <v>88</v>
      </c>
      <c r="AV1441" s="13" t="s">
        <v>86</v>
      </c>
      <c r="AW1441" s="13" t="s">
        <v>34</v>
      </c>
      <c r="AX1441" s="13" t="s">
        <v>78</v>
      </c>
      <c r="AY1441" s="177" t="s">
        <v>153</v>
      </c>
    </row>
    <row r="1442" spans="2:51" s="14" customFormat="1" ht="10.199999999999999">
      <c r="B1442" s="183"/>
      <c r="D1442" s="176" t="s">
        <v>161</v>
      </c>
      <c r="E1442" s="184" t="s">
        <v>1</v>
      </c>
      <c r="F1442" s="185" t="s">
        <v>1410</v>
      </c>
      <c r="H1442" s="186">
        <v>16.2</v>
      </c>
      <c r="I1442" s="187"/>
      <c r="L1442" s="183"/>
      <c r="M1442" s="188"/>
      <c r="N1442" s="189"/>
      <c r="O1442" s="189"/>
      <c r="P1442" s="189"/>
      <c r="Q1442" s="189"/>
      <c r="R1442" s="189"/>
      <c r="S1442" s="189"/>
      <c r="T1442" s="190"/>
      <c r="AT1442" s="184" t="s">
        <v>161</v>
      </c>
      <c r="AU1442" s="184" t="s">
        <v>88</v>
      </c>
      <c r="AV1442" s="14" t="s">
        <v>88</v>
      </c>
      <c r="AW1442" s="14" t="s">
        <v>34</v>
      </c>
      <c r="AX1442" s="14" t="s">
        <v>78</v>
      </c>
      <c r="AY1442" s="184" t="s">
        <v>153</v>
      </c>
    </row>
    <row r="1443" spans="2:51" s="14" customFormat="1" ht="10.199999999999999">
      <c r="B1443" s="183"/>
      <c r="D1443" s="176" t="s">
        <v>161</v>
      </c>
      <c r="E1443" s="184" t="s">
        <v>1</v>
      </c>
      <c r="F1443" s="185" t="s">
        <v>1411</v>
      </c>
      <c r="H1443" s="186">
        <v>14.4</v>
      </c>
      <c r="I1443" s="187"/>
      <c r="L1443" s="183"/>
      <c r="M1443" s="188"/>
      <c r="N1443" s="189"/>
      <c r="O1443" s="189"/>
      <c r="P1443" s="189"/>
      <c r="Q1443" s="189"/>
      <c r="R1443" s="189"/>
      <c r="S1443" s="189"/>
      <c r="T1443" s="190"/>
      <c r="AT1443" s="184" t="s">
        <v>161</v>
      </c>
      <c r="AU1443" s="184" t="s">
        <v>88</v>
      </c>
      <c r="AV1443" s="14" t="s">
        <v>88</v>
      </c>
      <c r="AW1443" s="14" t="s">
        <v>34</v>
      </c>
      <c r="AX1443" s="14" t="s">
        <v>78</v>
      </c>
      <c r="AY1443" s="184" t="s">
        <v>153</v>
      </c>
    </row>
    <row r="1444" spans="2:51" s="14" customFormat="1" ht="10.199999999999999">
      <c r="B1444" s="183"/>
      <c r="D1444" s="176" t="s">
        <v>161</v>
      </c>
      <c r="E1444" s="184" t="s">
        <v>1</v>
      </c>
      <c r="F1444" s="185" t="s">
        <v>1412</v>
      </c>
      <c r="H1444" s="186">
        <v>37.1</v>
      </c>
      <c r="I1444" s="187"/>
      <c r="L1444" s="183"/>
      <c r="M1444" s="188"/>
      <c r="N1444" s="189"/>
      <c r="O1444" s="189"/>
      <c r="P1444" s="189"/>
      <c r="Q1444" s="189"/>
      <c r="R1444" s="189"/>
      <c r="S1444" s="189"/>
      <c r="T1444" s="190"/>
      <c r="AT1444" s="184" t="s">
        <v>161</v>
      </c>
      <c r="AU1444" s="184" t="s">
        <v>88</v>
      </c>
      <c r="AV1444" s="14" t="s">
        <v>88</v>
      </c>
      <c r="AW1444" s="14" t="s">
        <v>34</v>
      </c>
      <c r="AX1444" s="14" t="s">
        <v>78</v>
      </c>
      <c r="AY1444" s="184" t="s">
        <v>153</v>
      </c>
    </row>
    <row r="1445" spans="2:51" s="14" customFormat="1" ht="10.199999999999999">
      <c r="B1445" s="183"/>
      <c r="D1445" s="176" t="s">
        <v>161</v>
      </c>
      <c r="E1445" s="184" t="s">
        <v>1</v>
      </c>
      <c r="F1445" s="185" t="s">
        <v>1413</v>
      </c>
      <c r="H1445" s="186">
        <v>14.9</v>
      </c>
      <c r="I1445" s="187"/>
      <c r="L1445" s="183"/>
      <c r="M1445" s="188"/>
      <c r="N1445" s="189"/>
      <c r="O1445" s="189"/>
      <c r="P1445" s="189"/>
      <c r="Q1445" s="189"/>
      <c r="R1445" s="189"/>
      <c r="S1445" s="189"/>
      <c r="T1445" s="190"/>
      <c r="AT1445" s="184" t="s">
        <v>161</v>
      </c>
      <c r="AU1445" s="184" t="s">
        <v>88</v>
      </c>
      <c r="AV1445" s="14" t="s">
        <v>88</v>
      </c>
      <c r="AW1445" s="14" t="s">
        <v>34</v>
      </c>
      <c r="AX1445" s="14" t="s">
        <v>78</v>
      </c>
      <c r="AY1445" s="184" t="s">
        <v>153</v>
      </c>
    </row>
    <row r="1446" spans="2:51" s="14" customFormat="1" ht="10.199999999999999">
      <c r="B1446" s="183"/>
      <c r="D1446" s="176" t="s">
        <v>161</v>
      </c>
      <c r="E1446" s="184" t="s">
        <v>1</v>
      </c>
      <c r="F1446" s="185" t="s">
        <v>1414</v>
      </c>
      <c r="H1446" s="186">
        <v>5.3</v>
      </c>
      <c r="I1446" s="187"/>
      <c r="L1446" s="183"/>
      <c r="M1446" s="188"/>
      <c r="N1446" s="189"/>
      <c r="O1446" s="189"/>
      <c r="P1446" s="189"/>
      <c r="Q1446" s="189"/>
      <c r="R1446" s="189"/>
      <c r="S1446" s="189"/>
      <c r="T1446" s="190"/>
      <c r="AT1446" s="184" t="s">
        <v>161</v>
      </c>
      <c r="AU1446" s="184" t="s">
        <v>88</v>
      </c>
      <c r="AV1446" s="14" t="s">
        <v>88</v>
      </c>
      <c r="AW1446" s="14" t="s">
        <v>34</v>
      </c>
      <c r="AX1446" s="14" t="s">
        <v>78</v>
      </c>
      <c r="AY1446" s="184" t="s">
        <v>153</v>
      </c>
    </row>
    <row r="1447" spans="2:51" s="14" customFormat="1" ht="10.199999999999999">
      <c r="B1447" s="183"/>
      <c r="D1447" s="176" t="s">
        <v>161</v>
      </c>
      <c r="E1447" s="184" t="s">
        <v>1</v>
      </c>
      <c r="F1447" s="185" t="s">
        <v>1415</v>
      </c>
      <c r="H1447" s="186">
        <v>28.5</v>
      </c>
      <c r="I1447" s="187"/>
      <c r="L1447" s="183"/>
      <c r="M1447" s="188"/>
      <c r="N1447" s="189"/>
      <c r="O1447" s="189"/>
      <c r="P1447" s="189"/>
      <c r="Q1447" s="189"/>
      <c r="R1447" s="189"/>
      <c r="S1447" s="189"/>
      <c r="T1447" s="190"/>
      <c r="AT1447" s="184" t="s">
        <v>161</v>
      </c>
      <c r="AU1447" s="184" t="s">
        <v>88</v>
      </c>
      <c r="AV1447" s="14" t="s">
        <v>88</v>
      </c>
      <c r="AW1447" s="14" t="s">
        <v>34</v>
      </c>
      <c r="AX1447" s="14" t="s">
        <v>78</v>
      </c>
      <c r="AY1447" s="184" t="s">
        <v>153</v>
      </c>
    </row>
    <row r="1448" spans="2:51" s="14" customFormat="1" ht="10.199999999999999">
      <c r="B1448" s="183"/>
      <c r="D1448" s="176" t="s">
        <v>161</v>
      </c>
      <c r="E1448" s="184" t="s">
        <v>1</v>
      </c>
      <c r="F1448" s="185" t="s">
        <v>1416</v>
      </c>
      <c r="H1448" s="186">
        <v>28.1</v>
      </c>
      <c r="I1448" s="187"/>
      <c r="L1448" s="183"/>
      <c r="M1448" s="188"/>
      <c r="N1448" s="189"/>
      <c r="O1448" s="189"/>
      <c r="P1448" s="189"/>
      <c r="Q1448" s="189"/>
      <c r="R1448" s="189"/>
      <c r="S1448" s="189"/>
      <c r="T1448" s="190"/>
      <c r="AT1448" s="184" t="s">
        <v>161</v>
      </c>
      <c r="AU1448" s="184" t="s">
        <v>88</v>
      </c>
      <c r="AV1448" s="14" t="s">
        <v>88</v>
      </c>
      <c r="AW1448" s="14" t="s">
        <v>34</v>
      </c>
      <c r="AX1448" s="14" t="s">
        <v>78</v>
      </c>
      <c r="AY1448" s="184" t="s">
        <v>153</v>
      </c>
    </row>
    <row r="1449" spans="2:51" s="16" customFormat="1" ht="10.199999999999999">
      <c r="B1449" s="202"/>
      <c r="D1449" s="176" t="s">
        <v>161</v>
      </c>
      <c r="E1449" s="203" t="s">
        <v>1</v>
      </c>
      <c r="F1449" s="204" t="s">
        <v>321</v>
      </c>
      <c r="H1449" s="205">
        <v>144.5</v>
      </c>
      <c r="I1449" s="206"/>
      <c r="L1449" s="202"/>
      <c r="M1449" s="207"/>
      <c r="N1449" s="208"/>
      <c r="O1449" s="208"/>
      <c r="P1449" s="208"/>
      <c r="Q1449" s="208"/>
      <c r="R1449" s="208"/>
      <c r="S1449" s="208"/>
      <c r="T1449" s="209"/>
      <c r="AT1449" s="203" t="s">
        <v>161</v>
      </c>
      <c r="AU1449" s="203" t="s">
        <v>88</v>
      </c>
      <c r="AV1449" s="16" t="s">
        <v>169</v>
      </c>
      <c r="AW1449" s="16" t="s">
        <v>34</v>
      </c>
      <c r="AX1449" s="16" t="s">
        <v>78</v>
      </c>
      <c r="AY1449" s="203" t="s">
        <v>153</v>
      </c>
    </row>
    <row r="1450" spans="2:51" s="13" customFormat="1" ht="10.199999999999999">
      <c r="B1450" s="175"/>
      <c r="D1450" s="176" t="s">
        <v>161</v>
      </c>
      <c r="E1450" s="177" t="s">
        <v>1</v>
      </c>
      <c r="F1450" s="178" t="s">
        <v>1350</v>
      </c>
      <c r="H1450" s="177" t="s">
        <v>1</v>
      </c>
      <c r="I1450" s="179"/>
      <c r="L1450" s="175"/>
      <c r="M1450" s="180"/>
      <c r="N1450" s="181"/>
      <c r="O1450" s="181"/>
      <c r="P1450" s="181"/>
      <c r="Q1450" s="181"/>
      <c r="R1450" s="181"/>
      <c r="S1450" s="181"/>
      <c r="T1450" s="182"/>
      <c r="AT1450" s="177" t="s">
        <v>161</v>
      </c>
      <c r="AU1450" s="177" t="s">
        <v>88</v>
      </c>
      <c r="AV1450" s="13" t="s">
        <v>86</v>
      </c>
      <c r="AW1450" s="13" t="s">
        <v>34</v>
      </c>
      <c r="AX1450" s="13" t="s">
        <v>78</v>
      </c>
      <c r="AY1450" s="177" t="s">
        <v>153</v>
      </c>
    </row>
    <row r="1451" spans="2:51" s="14" customFormat="1" ht="10.199999999999999">
      <c r="B1451" s="183"/>
      <c r="D1451" s="176" t="s">
        <v>161</v>
      </c>
      <c r="E1451" s="184" t="s">
        <v>1</v>
      </c>
      <c r="F1451" s="185" t="s">
        <v>1351</v>
      </c>
      <c r="H1451" s="186">
        <v>103.94</v>
      </c>
      <c r="I1451" s="187"/>
      <c r="L1451" s="183"/>
      <c r="M1451" s="188"/>
      <c r="N1451" s="189"/>
      <c r="O1451" s="189"/>
      <c r="P1451" s="189"/>
      <c r="Q1451" s="189"/>
      <c r="R1451" s="189"/>
      <c r="S1451" s="189"/>
      <c r="T1451" s="190"/>
      <c r="AT1451" s="184" t="s">
        <v>161</v>
      </c>
      <c r="AU1451" s="184" t="s">
        <v>88</v>
      </c>
      <c r="AV1451" s="14" t="s">
        <v>88</v>
      </c>
      <c r="AW1451" s="14" t="s">
        <v>34</v>
      </c>
      <c r="AX1451" s="14" t="s">
        <v>78</v>
      </c>
      <c r="AY1451" s="184" t="s">
        <v>153</v>
      </c>
    </row>
    <row r="1452" spans="2:51" s="14" customFormat="1" ht="10.199999999999999">
      <c r="B1452" s="183"/>
      <c r="D1452" s="176" t="s">
        <v>161</v>
      </c>
      <c r="E1452" s="184" t="s">
        <v>1</v>
      </c>
      <c r="F1452" s="185" t="s">
        <v>1352</v>
      </c>
      <c r="H1452" s="186">
        <v>23.4</v>
      </c>
      <c r="I1452" s="187"/>
      <c r="L1452" s="183"/>
      <c r="M1452" s="188"/>
      <c r="N1452" s="189"/>
      <c r="O1452" s="189"/>
      <c r="P1452" s="189"/>
      <c r="Q1452" s="189"/>
      <c r="R1452" s="189"/>
      <c r="S1452" s="189"/>
      <c r="T1452" s="190"/>
      <c r="AT1452" s="184" t="s">
        <v>161</v>
      </c>
      <c r="AU1452" s="184" t="s">
        <v>88</v>
      </c>
      <c r="AV1452" s="14" t="s">
        <v>88</v>
      </c>
      <c r="AW1452" s="14" t="s">
        <v>34</v>
      </c>
      <c r="AX1452" s="14" t="s">
        <v>78</v>
      </c>
      <c r="AY1452" s="184" t="s">
        <v>153</v>
      </c>
    </row>
    <row r="1453" spans="2:51" s="14" customFormat="1" ht="10.199999999999999">
      <c r="B1453" s="183"/>
      <c r="D1453" s="176" t="s">
        <v>161</v>
      </c>
      <c r="E1453" s="184" t="s">
        <v>1</v>
      </c>
      <c r="F1453" s="185" t="s">
        <v>1353</v>
      </c>
      <c r="H1453" s="186">
        <v>3.3</v>
      </c>
      <c r="I1453" s="187"/>
      <c r="L1453" s="183"/>
      <c r="M1453" s="188"/>
      <c r="N1453" s="189"/>
      <c r="O1453" s="189"/>
      <c r="P1453" s="189"/>
      <c r="Q1453" s="189"/>
      <c r="R1453" s="189"/>
      <c r="S1453" s="189"/>
      <c r="T1453" s="190"/>
      <c r="AT1453" s="184" t="s">
        <v>161</v>
      </c>
      <c r="AU1453" s="184" t="s">
        <v>88</v>
      </c>
      <c r="AV1453" s="14" t="s">
        <v>88</v>
      </c>
      <c r="AW1453" s="14" t="s">
        <v>34</v>
      </c>
      <c r="AX1453" s="14" t="s">
        <v>78</v>
      </c>
      <c r="AY1453" s="184" t="s">
        <v>153</v>
      </c>
    </row>
    <row r="1454" spans="2:51" s="14" customFormat="1" ht="10.199999999999999">
      <c r="B1454" s="183"/>
      <c r="D1454" s="176" t="s">
        <v>161</v>
      </c>
      <c r="E1454" s="184" t="s">
        <v>1</v>
      </c>
      <c r="F1454" s="185" t="s">
        <v>1354</v>
      </c>
      <c r="H1454" s="186">
        <v>28.8</v>
      </c>
      <c r="I1454" s="187"/>
      <c r="L1454" s="183"/>
      <c r="M1454" s="188"/>
      <c r="N1454" s="189"/>
      <c r="O1454" s="189"/>
      <c r="P1454" s="189"/>
      <c r="Q1454" s="189"/>
      <c r="R1454" s="189"/>
      <c r="S1454" s="189"/>
      <c r="T1454" s="190"/>
      <c r="AT1454" s="184" t="s">
        <v>161</v>
      </c>
      <c r="AU1454" s="184" t="s">
        <v>88</v>
      </c>
      <c r="AV1454" s="14" t="s">
        <v>88</v>
      </c>
      <c r="AW1454" s="14" t="s">
        <v>34</v>
      </c>
      <c r="AX1454" s="14" t="s">
        <v>78</v>
      </c>
      <c r="AY1454" s="184" t="s">
        <v>153</v>
      </c>
    </row>
    <row r="1455" spans="2:51" s="16" customFormat="1" ht="10.199999999999999">
      <c r="B1455" s="202"/>
      <c r="D1455" s="176" t="s">
        <v>161</v>
      </c>
      <c r="E1455" s="203" t="s">
        <v>1</v>
      </c>
      <c r="F1455" s="204" t="s">
        <v>321</v>
      </c>
      <c r="H1455" s="205">
        <v>159.44</v>
      </c>
      <c r="I1455" s="206"/>
      <c r="L1455" s="202"/>
      <c r="M1455" s="207"/>
      <c r="N1455" s="208"/>
      <c r="O1455" s="208"/>
      <c r="P1455" s="208"/>
      <c r="Q1455" s="208"/>
      <c r="R1455" s="208"/>
      <c r="S1455" s="208"/>
      <c r="T1455" s="209"/>
      <c r="AT1455" s="203" t="s">
        <v>161</v>
      </c>
      <c r="AU1455" s="203" t="s">
        <v>88</v>
      </c>
      <c r="AV1455" s="16" t="s">
        <v>169</v>
      </c>
      <c r="AW1455" s="16" t="s">
        <v>34</v>
      </c>
      <c r="AX1455" s="16" t="s">
        <v>78</v>
      </c>
      <c r="AY1455" s="203" t="s">
        <v>153</v>
      </c>
    </row>
    <row r="1456" spans="2:51" s="15" customFormat="1" ht="10.199999999999999">
      <c r="B1456" s="191"/>
      <c r="D1456" s="176" t="s">
        <v>161</v>
      </c>
      <c r="E1456" s="192" t="s">
        <v>1</v>
      </c>
      <c r="F1456" s="193" t="s">
        <v>165</v>
      </c>
      <c r="H1456" s="194">
        <v>417.99</v>
      </c>
      <c r="I1456" s="195"/>
      <c r="L1456" s="191"/>
      <c r="M1456" s="196"/>
      <c r="N1456" s="197"/>
      <c r="O1456" s="197"/>
      <c r="P1456" s="197"/>
      <c r="Q1456" s="197"/>
      <c r="R1456" s="197"/>
      <c r="S1456" s="197"/>
      <c r="T1456" s="198"/>
      <c r="AT1456" s="192" t="s">
        <v>161</v>
      </c>
      <c r="AU1456" s="192" t="s">
        <v>88</v>
      </c>
      <c r="AV1456" s="15" t="s">
        <v>159</v>
      </c>
      <c r="AW1456" s="15" t="s">
        <v>34</v>
      </c>
      <c r="AX1456" s="15" t="s">
        <v>86</v>
      </c>
      <c r="AY1456" s="192" t="s">
        <v>153</v>
      </c>
    </row>
    <row r="1457" spans="1:65" s="2" customFormat="1" ht="36" customHeight="1">
      <c r="A1457" s="33"/>
      <c r="B1457" s="161"/>
      <c r="C1457" s="162" t="s">
        <v>1917</v>
      </c>
      <c r="D1457" s="162" t="s">
        <v>155</v>
      </c>
      <c r="E1457" s="163" t="s">
        <v>1918</v>
      </c>
      <c r="F1457" s="164" t="s">
        <v>1919</v>
      </c>
      <c r="G1457" s="165" t="s">
        <v>470</v>
      </c>
      <c r="H1457" s="210"/>
      <c r="I1457" s="167"/>
      <c r="J1457" s="168">
        <f>ROUND(I1457*H1457,2)</f>
        <v>0</v>
      </c>
      <c r="K1457" s="164" t="s">
        <v>254</v>
      </c>
      <c r="L1457" s="34"/>
      <c r="M1457" s="169" t="s">
        <v>1</v>
      </c>
      <c r="N1457" s="170" t="s">
        <v>43</v>
      </c>
      <c r="O1457" s="59"/>
      <c r="P1457" s="171">
        <f>O1457*H1457</f>
        <v>0</v>
      </c>
      <c r="Q1457" s="171">
        <v>0</v>
      </c>
      <c r="R1457" s="171">
        <f>Q1457*H1457</f>
        <v>0</v>
      </c>
      <c r="S1457" s="171">
        <v>0</v>
      </c>
      <c r="T1457" s="172">
        <f>S1457*H1457</f>
        <v>0</v>
      </c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R1457" s="173" t="s">
        <v>239</v>
      </c>
      <c r="AT1457" s="173" t="s">
        <v>155</v>
      </c>
      <c r="AU1457" s="173" t="s">
        <v>88</v>
      </c>
      <c r="AY1457" s="18" t="s">
        <v>153</v>
      </c>
      <c r="BE1457" s="174">
        <f>IF(N1457="základní",J1457,0)</f>
        <v>0</v>
      </c>
      <c r="BF1457" s="174">
        <f>IF(N1457="snížená",J1457,0)</f>
        <v>0</v>
      </c>
      <c r="BG1457" s="174">
        <f>IF(N1457="zákl. přenesená",J1457,0)</f>
        <v>0</v>
      </c>
      <c r="BH1457" s="174">
        <f>IF(N1457="sníž. přenesená",J1457,0)</f>
        <v>0</v>
      </c>
      <c r="BI1457" s="174">
        <f>IF(N1457="nulová",J1457,0)</f>
        <v>0</v>
      </c>
      <c r="BJ1457" s="18" t="s">
        <v>86</v>
      </c>
      <c r="BK1457" s="174">
        <f>ROUND(I1457*H1457,2)</f>
        <v>0</v>
      </c>
      <c r="BL1457" s="18" t="s">
        <v>239</v>
      </c>
      <c r="BM1457" s="173" t="s">
        <v>1920</v>
      </c>
    </row>
    <row r="1458" spans="1:65" s="12" customFormat="1" ht="22.8" customHeight="1">
      <c r="B1458" s="148"/>
      <c r="D1458" s="149" t="s">
        <v>77</v>
      </c>
      <c r="E1458" s="159" t="s">
        <v>1921</v>
      </c>
      <c r="F1458" s="159" t="s">
        <v>1922</v>
      </c>
      <c r="I1458" s="151"/>
      <c r="J1458" s="160">
        <f>BK1458</f>
        <v>0</v>
      </c>
      <c r="L1458" s="148"/>
      <c r="M1458" s="153"/>
      <c r="N1458" s="154"/>
      <c r="O1458" s="154"/>
      <c r="P1458" s="155">
        <f>SUM(P1459:P1478)</f>
        <v>0</v>
      </c>
      <c r="Q1458" s="154"/>
      <c r="R1458" s="155">
        <f>SUM(R1459:R1478)</f>
        <v>0.65596799999999988</v>
      </c>
      <c r="S1458" s="154"/>
      <c r="T1458" s="156">
        <f>SUM(T1459:T1478)</f>
        <v>0</v>
      </c>
      <c r="AR1458" s="149" t="s">
        <v>88</v>
      </c>
      <c r="AT1458" s="157" t="s">
        <v>77</v>
      </c>
      <c r="AU1458" s="157" t="s">
        <v>86</v>
      </c>
      <c r="AY1458" s="149" t="s">
        <v>153</v>
      </c>
      <c r="BK1458" s="158">
        <f>SUM(BK1459:BK1478)</f>
        <v>0</v>
      </c>
    </row>
    <row r="1459" spans="1:65" s="2" customFormat="1" ht="36" customHeight="1">
      <c r="A1459" s="33"/>
      <c r="B1459" s="161"/>
      <c r="C1459" s="162" t="s">
        <v>1923</v>
      </c>
      <c r="D1459" s="162" t="s">
        <v>155</v>
      </c>
      <c r="E1459" s="163" t="s">
        <v>1924</v>
      </c>
      <c r="F1459" s="164" t="s">
        <v>1925</v>
      </c>
      <c r="G1459" s="165" t="s">
        <v>235</v>
      </c>
      <c r="H1459" s="166">
        <v>136.66</v>
      </c>
      <c r="I1459" s="167"/>
      <c r="J1459" s="168">
        <f>ROUND(I1459*H1459,2)</f>
        <v>0</v>
      </c>
      <c r="K1459" s="164" t="s">
        <v>254</v>
      </c>
      <c r="L1459" s="34"/>
      <c r="M1459" s="169" t="s">
        <v>1</v>
      </c>
      <c r="N1459" s="170" t="s">
        <v>43</v>
      </c>
      <c r="O1459" s="59"/>
      <c r="P1459" s="171">
        <f>O1459*H1459</f>
        <v>0</v>
      </c>
      <c r="Q1459" s="171">
        <v>4.7999999999999996E-3</v>
      </c>
      <c r="R1459" s="171">
        <f>Q1459*H1459</f>
        <v>0.65596799999999988</v>
      </c>
      <c r="S1459" s="171">
        <v>0</v>
      </c>
      <c r="T1459" s="172">
        <f>S1459*H1459</f>
        <v>0</v>
      </c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R1459" s="173" t="s">
        <v>239</v>
      </c>
      <c r="AT1459" s="173" t="s">
        <v>155</v>
      </c>
      <c r="AU1459" s="173" t="s">
        <v>88</v>
      </c>
      <c r="AY1459" s="18" t="s">
        <v>153</v>
      </c>
      <c r="BE1459" s="174">
        <f>IF(N1459="základní",J1459,0)</f>
        <v>0</v>
      </c>
      <c r="BF1459" s="174">
        <f>IF(N1459="snížená",J1459,0)</f>
        <v>0</v>
      </c>
      <c r="BG1459" s="174">
        <f>IF(N1459="zákl. přenesená",J1459,0)</f>
        <v>0</v>
      </c>
      <c r="BH1459" s="174">
        <f>IF(N1459="sníž. přenesená",J1459,0)</f>
        <v>0</v>
      </c>
      <c r="BI1459" s="174">
        <f>IF(N1459="nulová",J1459,0)</f>
        <v>0</v>
      </c>
      <c r="BJ1459" s="18" t="s">
        <v>86</v>
      </c>
      <c r="BK1459" s="174">
        <f>ROUND(I1459*H1459,2)</f>
        <v>0</v>
      </c>
      <c r="BL1459" s="18" t="s">
        <v>239</v>
      </c>
      <c r="BM1459" s="173" t="s">
        <v>1926</v>
      </c>
    </row>
    <row r="1460" spans="1:65" s="13" customFormat="1" ht="10.199999999999999">
      <c r="B1460" s="175"/>
      <c r="D1460" s="176" t="s">
        <v>161</v>
      </c>
      <c r="E1460" s="177" t="s">
        <v>1</v>
      </c>
      <c r="F1460" s="178" t="s">
        <v>978</v>
      </c>
      <c r="H1460" s="177" t="s">
        <v>1</v>
      </c>
      <c r="I1460" s="179"/>
      <c r="L1460" s="175"/>
      <c r="M1460" s="180"/>
      <c r="N1460" s="181"/>
      <c r="O1460" s="181"/>
      <c r="P1460" s="181"/>
      <c r="Q1460" s="181"/>
      <c r="R1460" s="181"/>
      <c r="S1460" s="181"/>
      <c r="T1460" s="182"/>
      <c r="AT1460" s="177" t="s">
        <v>161</v>
      </c>
      <c r="AU1460" s="177" t="s">
        <v>88</v>
      </c>
      <c r="AV1460" s="13" t="s">
        <v>86</v>
      </c>
      <c r="AW1460" s="13" t="s">
        <v>34</v>
      </c>
      <c r="AX1460" s="13" t="s">
        <v>78</v>
      </c>
      <c r="AY1460" s="177" t="s">
        <v>153</v>
      </c>
    </row>
    <row r="1461" spans="1:65" s="14" customFormat="1" ht="10.199999999999999">
      <c r="B1461" s="183"/>
      <c r="D1461" s="176" t="s">
        <v>161</v>
      </c>
      <c r="E1461" s="184" t="s">
        <v>1</v>
      </c>
      <c r="F1461" s="185" t="s">
        <v>1927</v>
      </c>
      <c r="H1461" s="186">
        <v>5.13</v>
      </c>
      <c r="I1461" s="187"/>
      <c r="L1461" s="183"/>
      <c r="M1461" s="188"/>
      <c r="N1461" s="189"/>
      <c r="O1461" s="189"/>
      <c r="P1461" s="189"/>
      <c r="Q1461" s="189"/>
      <c r="R1461" s="189"/>
      <c r="S1461" s="189"/>
      <c r="T1461" s="190"/>
      <c r="AT1461" s="184" t="s">
        <v>161</v>
      </c>
      <c r="AU1461" s="184" t="s">
        <v>88</v>
      </c>
      <c r="AV1461" s="14" t="s">
        <v>88</v>
      </c>
      <c r="AW1461" s="14" t="s">
        <v>34</v>
      </c>
      <c r="AX1461" s="14" t="s">
        <v>78</v>
      </c>
      <c r="AY1461" s="184" t="s">
        <v>153</v>
      </c>
    </row>
    <row r="1462" spans="1:65" s="14" customFormat="1" ht="10.199999999999999">
      <c r="B1462" s="183"/>
      <c r="D1462" s="176" t="s">
        <v>161</v>
      </c>
      <c r="E1462" s="184" t="s">
        <v>1</v>
      </c>
      <c r="F1462" s="185" t="s">
        <v>243</v>
      </c>
      <c r="H1462" s="186">
        <v>4.41</v>
      </c>
      <c r="I1462" s="187"/>
      <c r="L1462" s="183"/>
      <c r="M1462" s="188"/>
      <c r="N1462" s="189"/>
      <c r="O1462" s="189"/>
      <c r="P1462" s="189"/>
      <c r="Q1462" s="189"/>
      <c r="R1462" s="189"/>
      <c r="S1462" s="189"/>
      <c r="T1462" s="190"/>
      <c r="AT1462" s="184" t="s">
        <v>161</v>
      </c>
      <c r="AU1462" s="184" t="s">
        <v>88</v>
      </c>
      <c r="AV1462" s="14" t="s">
        <v>88</v>
      </c>
      <c r="AW1462" s="14" t="s">
        <v>34</v>
      </c>
      <c r="AX1462" s="14" t="s">
        <v>78</v>
      </c>
      <c r="AY1462" s="184" t="s">
        <v>153</v>
      </c>
    </row>
    <row r="1463" spans="1:65" s="14" customFormat="1" ht="10.199999999999999">
      <c r="B1463" s="183"/>
      <c r="D1463" s="176" t="s">
        <v>161</v>
      </c>
      <c r="E1463" s="184" t="s">
        <v>1</v>
      </c>
      <c r="F1463" s="185" t="s">
        <v>1234</v>
      </c>
      <c r="H1463" s="186">
        <v>18.920000000000002</v>
      </c>
      <c r="I1463" s="187"/>
      <c r="L1463" s="183"/>
      <c r="M1463" s="188"/>
      <c r="N1463" s="189"/>
      <c r="O1463" s="189"/>
      <c r="P1463" s="189"/>
      <c r="Q1463" s="189"/>
      <c r="R1463" s="189"/>
      <c r="S1463" s="189"/>
      <c r="T1463" s="190"/>
      <c r="AT1463" s="184" t="s">
        <v>161</v>
      </c>
      <c r="AU1463" s="184" t="s">
        <v>88</v>
      </c>
      <c r="AV1463" s="14" t="s">
        <v>88</v>
      </c>
      <c r="AW1463" s="14" t="s">
        <v>34</v>
      </c>
      <c r="AX1463" s="14" t="s">
        <v>78</v>
      </c>
      <c r="AY1463" s="184" t="s">
        <v>153</v>
      </c>
    </row>
    <row r="1464" spans="1:65" s="14" customFormat="1" ht="10.199999999999999">
      <c r="B1464" s="183"/>
      <c r="D1464" s="176" t="s">
        <v>161</v>
      </c>
      <c r="E1464" s="184" t="s">
        <v>1</v>
      </c>
      <c r="F1464" s="185" t="s">
        <v>1235</v>
      </c>
      <c r="H1464" s="186">
        <v>3.46</v>
      </c>
      <c r="I1464" s="187"/>
      <c r="L1464" s="183"/>
      <c r="M1464" s="188"/>
      <c r="N1464" s="189"/>
      <c r="O1464" s="189"/>
      <c r="P1464" s="189"/>
      <c r="Q1464" s="189"/>
      <c r="R1464" s="189"/>
      <c r="S1464" s="189"/>
      <c r="T1464" s="190"/>
      <c r="AT1464" s="184" t="s">
        <v>161</v>
      </c>
      <c r="AU1464" s="184" t="s">
        <v>88</v>
      </c>
      <c r="AV1464" s="14" t="s">
        <v>88</v>
      </c>
      <c r="AW1464" s="14" t="s">
        <v>34</v>
      </c>
      <c r="AX1464" s="14" t="s">
        <v>78</v>
      </c>
      <c r="AY1464" s="184" t="s">
        <v>153</v>
      </c>
    </row>
    <row r="1465" spans="1:65" s="14" customFormat="1" ht="10.199999999999999">
      <c r="B1465" s="183"/>
      <c r="D1465" s="176" t="s">
        <v>161</v>
      </c>
      <c r="E1465" s="184" t="s">
        <v>1</v>
      </c>
      <c r="F1465" s="185" t="s">
        <v>1236</v>
      </c>
      <c r="H1465" s="186">
        <v>14.03</v>
      </c>
      <c r="I1465" s="187"/>
      <c r="L1465" s="183"/>
      <c r="M1465" s="188"/>
      <c r="N1465" s="189"/>
      <c r="O1465" s="189"/>
      <c r="P1465" s="189"/>
      <c r="Q1465" s="189"/>
      <c r="R1465" s="189"/>
      <c r="S1465" s="189"/>
      <c r="T1465" s="190"/>
      <c r="AT1465" s="184" t="s">
        <v>161</v>
      </c>
      <c r="AU1465" s="184" t="s">
        <v>88</v>
      </c>
      <c r="AV1465" s="14" t="s">
        <v>88</v>
      </c>
      <c r="AW1465" s="14" t="s">
        <v>34</v>
      </c>
      <c r="AX1465" s="14" t="s">
        <v>78</v>
      </c>
      <c r="AY1465" s="184" t="s">
        <v>153</v>
      </c>
    </row>
    <row r="1466" spans="1:65" s="14" customFormat="1" ht="10.199999999999999">
      <c r="B1466" s="183"/>
      <c r="D1466" s="176" t="s">
        <v>161</v>
      </c>
      <c r="E1466" s="184" t="s">
        <v>1</v>
      </c>
      <c r="F1466" s="185" t="s">
        <v>1237</v>
      </c>
      <c r="H1466" s="186">
        <v>12.51</v>
      </c>
      <c r="I1466" s="187"/>
      <c r="L1466" s="183"/>
      <c r="M1466" s="188"/>
      <c r="N1466" s="189"/>
      <c r="O1466" s="189"/>
      <c r="P1466" s="189"/>
      <c r="Q1466" s="189"/>
      <c r="R1466" s="189"/>
      <c r="S1466" s="189"/>
      <c r="T1466" s="190"/>
      <c r="AT1466" s="184" t="s">
        <v>161</v>
      </c>
      <c r="AU1466" s="184" t="s">
        <v>88</v>
      </c>
      <c r="AV1466" s="14" t="s">
        <v>88</v>
      </c>
      <c r="AW1466" s="14" t="s">
        <v>34</v>
      </c>
      <c r="AX1466" s="14" t="s">
        <v>78</v>
      </c>
      <c r="AY1466" s="184" t="s">
        <v>153</v>
      </c>
    </row>
    <row r="1467" spans="1:65" s="14" customFormat="1" ht="10.199999999999999">
      <c r="B1467" s="183"/>
      <c r="D1467" s="176" t="s">
        <v>161</v>
      </c>
      <c r="E1467" s="184" t="s">
        <v>1</v>
      </c>
      <c r="F1467" s="185" t="s">
        <v>1238</v>
      </c>
      <c r="H1467" s="186">
        <v>15.03</v>
      </c>
      <c r="I1467" s="187"/>
      <c r="L1467" s="183"/>
      <c r="M1467" s="188"/>
      <c r="N1467" s="189"/>
      <c r="O1467" s="189"/>
      <c r="P1467" s="189"/>
      <c r="Q1467" s="189"/>
      <c r="R1467" s="189"/>
      <c r="S1467" s="189"/>
      <c r="T1467" s="190"/>
      <c r="AT1467" s="184" t="s">
        <v>161</v>
      </c>
      <c r="AU1467" s="184" t="s">
        <v>88</v>
      </c>
      <c r="AV1467" s="14" t="s">
        <v>88</v>
      </c>
      <c r="AW1467" s="14" t="s">
        <v>34</v>
      </c>
      <c r="AX1467" s="14" t="s">
        <v>78</v>
      </c>
      <c r="AY1467" s="184" t="s">
        <v>153</v>
      </c>
    </row>
    <row r="1468" spans="1:65" s="14" customFormat="1" ht="10.199999999999999">
      <c r="B1468" s="183"/>
      <c r="D1468" s="176" t="s">
        <v>161</v>
      </c>
      <c r="E1468" s="184" t="s">
        <v>1</v>
      </c>
      <c r="F1468" s="185" t="s">
        <v>1239</v>
      </c>
      <c r="H1468" s="186">
        <v>15.2</v>
      </c>
      <c r="I1468" s="187"/>
      <c r="L1468" s="183"/>
      <c r="M1468" s="188"/>
      <c r="N1468" s="189"/>
      <c r="O1468" s="189"/>
      <c r="P1468" s="189"/>
      <c r="Q1468" s="189"/>
      <c r="R1468" s="189"/>
      <c r="S1468" s="189"/>
      <c r="T1468" s="190"/>
      <c r="AT1468" s="184" t="s">
        <v>161</v>
      </c>
      <c r="AU1468" s="184" t="s">
        <v>88</v>
      </c>
      <c r="AV1468" s="14" t="s">
        <v>88</v>
      </c>
      <c r="AW1468" s="14" t="s">
        <v>34</v>
      </c>
      <c r="AX1468" s="14" t="s">
        <v>78</v>
      </c>
      <c r="AY1468" s="184" t="s">
        <v>153</v>
      </c>
    </row>
    <row r="1469" spans="1:65" s="14" customFormat="1" ht="10.199999999999999">
      <c r="B1469" s="183"/>
      <c r="D1469" s="176" t="s">
        <v>161</v>
      </c>
      <c r="E1469" s="184" t="s">
        <v>1</v>
      </c>
      <c r="F1469" s="185" t="s">
        <v>1240</v>
      </c>
      <c r="H1469" s="186">
        <v>16.670000000000002</v>
      </c>
      <c r="I1469" s="187"/>
      <c r="L1469" s="183"/>
      <c r="M1469" s="188"/>
      <c r="N1469" s="189"/>
      <c r="O1469" s="189"/>
      <c r="P1469" s="189"/>
      <c r="Q1469" s="189"/>
      <c r="R1469" s="189"/>
      <c r="S1469" s="189"/>
      <c r="T1469" s="190"/>
      <c r="AT1469" s="184" t="s">
        <v>161</v>
      </c>
      <c r="AU1469" s="184" t="s">
        <v>88</v>
      </c>
      <c r="AV1469" s="14" t="s">
        <v>88</v>
      </c>
      <c r="AW1469" s="14" t="s">
        <v>34</v>
      </c>
      <c r="AX1469" s="14" t="s">
        <v>78</v>
      </c>
      <c r="AY1469" s="184" t="s">
        <v>153</v>
      </c>
    </row>
    <row r="1470" spans="1:65" s="14" customFormat="1" ht="10.199999999999999">
      <c r="B1470" s="183"/>
      <c r="D1470" s="176" t="s">
        <v>161</v>
      </c>
      <c r="E1470" s="184" t="s">
        <v>1</v>
      </c>
      <c r="F1470" s="185" t="s">
        <v>1241</v>
      </c>
      <c r="H1470" s="186">
        <v>4.84</v>
      </c>
      <c r="I1470" s="187"/>
      <c r="L1470" s="183"/>
      <c r="M1470" s="188"/>
      <c r="N1470" s="189"/>
      <c r="O1470" s="189"/>
      <c r="P1470" s="189"/>
      <c r="Q1470" s="189"/>
      <c r="R1470" s="189"/>
      <c r="S1470" s="189"/>
      <c r="T1470" s="190"/>
      <c r="AT1470" s="184" t="s">
        <v>161</v>
      </c>
      <c r="AU1470" s="184" t="s">
        <v>88</v>
      </c>
      <c r="AV1470" s="14" t="s">
        <v>88</v>
      </c>
      <c r="AW1470" s="14" t="s">
        <v>34</v>
      </c>
      <c r="AX1470" s="14" t="s">
        <v>78</v>
      </c>
      <c r="AY1470" s="184" t="s">
        <v>153</v>
      </c>
    </row>
    <row r="1471" spans="1:65" s="14" customFormat="1" ht="10.199999999999999">
      <c r="B1471" s="183"/>
      <c r="D1471" s="176" t="s">
        <v>161</v>
      </c>
      <c r="E1471" s="184" t="s">
        <v>1</v>
      </c>
      <c r="F1471" s="185" t="s">
        <v>1241</v>
      </c>
      <c r="H1471" s="186">
        <v>4.84</v>
      </c>
      <c r="I1471" s="187"/>
      <c r="L1471" s="183"/>
      <c r="M1471" s="188"/>
      <c r="N1471" s="189"/>
      <c r="O1471" s="189"/>
      <c r="P1471" s="189"/>
      <c r="Q1471" s="189"/>
      <c r="R1471" s="189"/>
      <c r="S1471" s="189"/>
      <c r="T1471" s="190"/>
      <c r="AT1471" s="184" t="s">
        <v>161</v>
      </c>
      <c r="AU1471" s="184" t="s">
        <v>88</v>
      </c>
      <c r="AV1471" s="14" t="s">
        <v>88</v>
      </c>
      <c r="AW1471" s="14" t="s">
        <v>34</v>
      </c>
      <c r="AX1471" s="14" t="s">
        <v>78</v>
      </c>
      <c r="AY1471" s="184" t="s">
        <v>153</v>
      </c>
    </row>
    <row r="1472" spans="1:65" s="16" customFormat="1" ht="10.199999999999999">
      <c r="B1472" s="202"/>
      <c r="D1472" s="176" t="s">
        <v>161</v>
      </c>
      <c r="E1472" s="203" t="s">
        <v>1</v>
      </c>
      <c r="F1472" s="204" t="s">
        <v>321</v>
      </c>
      <c r="H1472" s="205">
        <v>115.04</v>
      </c>
      <c r="I1472" s="206"/>
      <c r="L1472" s="202"/>
      <c r="M1472" s="207"/>
      <c r="N1472" s="208"/>
      <c r="O1472" s="208"/>
      <c r="P1472" s="208"/>
      <c r="Q1472" s="208"/>
      <c r="R1472" s="208"/>
      <c r="S1472" s="208"/>
      <c r="T1472" s="209"/>
      <c r="AT1472" s="203" t="s">
        <v>161</v>
      </c>
      <c r="AU1472" s="203" t="s">
        <v>88</v>
      </c>
      <c r="AV1472" s="16" t="s">
        <v>169</v>
      </c>
      <c r="AW1472" s="16" t="s">
        <v>34</v>
      </c>
      <c r="AX1472" s="16" t="s">
        <v>78</v>
      </c>
      <c r="AY1472" s="203" t="s">
        <v>153</v>
      </c>
    </row>
    <row r="1473" spans="1:65" s="13" customFormat="1" ht="10.199999999999999">
      <c r="B1473" s="175"/>
      <c r="D1473" s="176" t="s">
        <v>161</v>
      </c>
      <c r="E1473" s="177" t="s">
        <v>1</v>
      </c>
      <c r="F1473" s="178" t="s">
        <v>1878</v>
      </c>
      <c r="H1473" s="177" t="s">
        <v>1</v>
      </c>
      <c r="I1473" s="179"/>
      <c r="L1473" s="175"/>
      <c r="M1473" s="180"/>
      <c r="N1473" s="181"/>
      <c r="O1473" s="181"/>
      <c r="P1473" s="181"/>
      <c r="Q1473" s="181"/>
      <c r="R1473" s="181"/>
      <c r="S1473" s="181"/>
      <c r="T1473" s="182"/>
      <c r="AT1473" s="177" t="s">
        <v>161</v>
      </c>
      <c r="AU1473" s="177" t="s">
        <v>88</v>
      </c>
      <c r="AV1473" s="13" t="s">
        <v>86</v>
      </c>
      <c r="AW1473" s="13" t="s">
        <v>34</v>
      </c>
      <c r="AX1473" s="13" t="s">
        <v>78</v>
      </c>
      <c r="AY1473" s="177" t="s">
        <v>153</v>
      </c>
    </row>
    <row r="1474" spans="1:65" s="14" customFormat="1" ht="10.199999999999999">
      <c r="B1474" s="183"/>
      <c r="D1474" s="176" t="s">
        <v>161</v>
      </c>
      <c r="E1474" s="184" t="s">
        <v>1</v>
      </c>
      <c r="F1474" s="185" t="s">
        <v>1246</v>
      </c>
      <c r="H1474" s="186">
        <v>18</v>
      </c>
      <c r="I1474" s="187"/>
      <c r="L1474" s="183"/>
      <c r="M1474" s="188"/>
      <c r="N1474" s="189"/>
      <c r="O1474" s="189"/>
      <c r="P1474" s="189"/>
      <c r="Q1474" s="189"/>
      <c r="R1474" s="189"/>
      <c r="S1474" s="189"/>
      <c r="T1474" s="190"/>
      <c r="AT1474" s="184" t="s">
        <v>161</v>
      </c>
      <c r="AU1474" s="184" t="s">
        <v>88</v>
      </c>
      <c r="AV1474" s="14" t="s">
        <v>88</v>
      </c>
      <c r="AW1474" s="14" t="s">
        <v>34</v>
      </c>
      <c r="AX1474" s="14" t="s">
        <v>78</v>
      </c>
      <c r="AY1474" s="184" t="s">
        <v>153</v>
      </c>
    </row>
    <row r="1475" spans="1:65" s="14" customFormat="1" ht="10.199999999999999">
      <c r="B1475" s="183"/>
      <c r="D1475" s="176" t="s">
        <v>161</v>
      </c>
      <c r="E1475" s="184" t="s">
        <v>1</v>
      </c>
      <c r="F1475" s="185" t="s">
        <v>1247</v>
      </c>
      <c r="H1475" s="186">
        <v>3.62</v>
      </c>
      <c r="I1475" s="187"/>
      <c r="L1475" s="183"/>
      <c r="M1475" s="188"/>
      <c r="N1475" s="189"/>
      <c r="O1475" s="189"/>
      <c r="P1475" s="189"/>
      <c r="Q1475" s="189"/>
      <c r="R1475" s="189"/>
      <c r="S1475" s="189"/>
      <c r="T1475" s="190"/>
      <c r="AT1475" s="184" t="s">
        <v>161</v>
      </c>
      <c r="AU1475" s="184" t="s">
        <v>88</v>
      </c>
      <c r="AV1475" s="14" t="s">
        <v>88</v>
      </c>
      <c r="AW1475" s="14" t="s">
        <v>34</v>
      </c>
      <c r="AX1475" s="14" t="s">
        <v>78</v>
      </c>
      <c r="AY1475" s="184" t="s">
        <v>153</v>
      </c>
    </row>
    <row r="1476" spans="1:65" s="16" customFormat="1" ht="10.199999999999999">
      <c r="B1476" s="202"/>
      <c r="D1476" s="176" t="s">
        <v>161</v>
      </c>
      <c r="E1476" s="203" t="s">
        <v>1</v>
      </c>
      <c r="F1476" s="204" t="s">
        <v>321</v>
      </c>
      <c r="H1476" s="205">
        <v>21.62</v>
      </c>
      <c r="I1476" s="206"/>
      <c r="L1476" s="202"/>
      <c r="M1476" s="207"/>
      <c r="N1476" s="208"/>
      <c r="O1476" s="208"/>
      <c r="P1476" s="208"/>
      <c r="Q1476" s="208"/>
      <c r="R1476" s="208"/>
      <c r="S1476" s="208"/>
      <c r="T1476" s="209"/>
      <c r="AT1476" s="203" t="s">
        <v>161</v>
      </c>
      <c r="AU1476" s="203" t="s">
        <v>88</v>
      </c>
      <c r="AV1476" s="16" t="s">
        <v>169</v>
      </c>
      <c r="AW1476" s="16" t="s">
        <v>34</v>
      </c>
      <c r="AX1476" s="16" t="s">
        <v>78</v>
      </c>
      <c r="AY1476" s="203" t="s">
        <v>153</v>
      </c>
    </row>
    <row r="1477" spans="1:65" s="15" customFormat="1" ht="10.199999999999999">
      <c r="B1477" s="191"/>
      <c r="D1477" s="176" t="s">
        <v>161</v>
      </c>
      <c r="E1477" s="192" t="s">
        <v>1</v>
      </c>
      <c r="F1477" s="193" t="s">
        <v>165</v>
      </c>
      <c r="H1477" s="194">
        <v>136.66</v>
      </c>
      <c r="I1477" s="195"/>
      <c r="L1477" s="191"/>
      <c r="M1477" s="196"/>
      <c r="N1477" s="197"/>
      <c r="O1477" s="197"/>
      <c r="P1477" s="197"/>
      <c r="Q1477" s="197"/>
      <c r="R1477" s="197"/>
      <c r="S1477" s="197"/>
      <c r="T1477" s="198"/>
      <c r="AT1477" s="192" t="s">
        <v>161</v>
      </c>
      <c r="AU1477" s="192" t="s">
        <v>88</v>
      </c>
      <c r="AV1477" s="15" t="s">
        <v>159</v>
      </c>
      <c r="AW1477" s="15" t="s">
        <v>34</v>
      </c>
      <c r="AX1477" s="15" t="s">
        <v>86</v>
      </c>
      <c r="AY1477" s="192" t="s">
        <v>153</v>
      </c>
    </row>
    <row r="1478" spans="1:65" s="2" customFormat="1" ht="36" customHeight="1">
      <c r="A1478" s="33"/>
      <c r="B1478" s="161"/>
      <c r="C1478" s="162" t="s">
        <v>1928</v>
      </c>
      <c r="D1478" s="162" t="s">
        <v>155</v>
      </c>
      <c r="E1478" s="163" t="s">
        <v>1929</v>
      </c>
      <c r="F1478" s="164" t="s">
        <v>1930</v>
      </c>
      <c r="G1478" s="165" t="s">
        <v>470</v>
      </c>
      <c r="H1478" s="210"/>
      <c r="I1478" s="167"/>
      <c r="J1478" s="168">
        <f>ROUND(I1478*H1478,2)</f>
        <v>0</v>
      </c>
      <c r="K1478" s="164" t="s">
        <v>254</v>
      </c>
      <c r="L1478" s="34"/>
      <c r="M1478" s="169" t="s">
        <v>1</v>
      </c>
      <c r="N1478" s="170" t="s">
        <v>43</v>
      </c>
      <c r="O1478" s="59"/>
      <c r="P1478" s="171">
        <f>O1478*H1478</f>
        <v>0</v>
      </c>
      <c r="Q1478" s="171">
        <v>0</v>
      </c>
      <c r="R1478" s="171">
        <f>Q1478*H1478</f>
        <v>0</v>
      </c>
      <c r="S1478" s="171">
        <v>0</v>
      </c>
      <c r="T1478" s="172">
        <f>S1478*H1478</f>
        <v>0</v>
      </c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R1478" s="173" t="s">
        <v>239</v>
      </c>
      <c r="AT1478" s="173" t="s">
        <v>155</v>
      </c>
      <c r="AU1478" s="173" t="s">
        <v>88</v>
      </c>
      <c r="AY1478" s="18" t="s">
        <v>153</v>
      </c>
      <c r="BE1478" s="174">
        <f>IF(N1478="základní",J1478,0)</f>
        <v>0</v>
      </c>
      <c r="BF1478" s="174">
        <f>IF(N1478="snížená",J1478,0)</f>
        <v>0</v>
      </c>
      <c r="BG1478" s="174">
        <f>IF(N1478="zákl. přenesená",J1478,0)</f>
        <v>0</v>
      </c>
      <c r="BH1478" s="174">
        <f>IF(N1478="sníž. přenesená",J1478,0)</f>
        <v>0</v>
      </c>
      <c r="BI1478" s="174">
        <f>IF(N1478="nulová",J1478,0)</f>
        <v>0</v>
      </c>
      <c r="BJ1478" s="18" t="s">
        <v>86</v>
      </c>
      <c r="BK1478" s="174">
        <f>ROUND(I1478*H1478,2)</f>
        <v>0</v>
      </c>
      <c r="BL1478" s="18" t="s">
        <v>239</v>
      </c>
      <c r="BM1478" s="173" t="s">
        <v>1931</v>
      </c>
    </row>
    <row r="1479" spans="1:65" s="12" customFormat="1" ht="22.8" customHeight="1">
      <c r="B1479" s="148"/>
      <c r="D1479" s="149" t="s">
        <v>77</v>
      </c>
      <c r="E1479" s="159" t="s">
        <v>1932</v>
      </c>
      <c r="F1479" s="159" t="s">
        <v>1933</v>
      </c>
      <c r="I1479" s="151"/>
      <c r="J1479" s="160">
        <f>BK1479</f>
        <v>0</v>
      </c>
      <c r="L1479" s="148"/>
      <c r="M1479" s="153"/>
      <c r="N1479" s="154"/>
      <c r="O1479" s="154"/>
      <c r="P1479" s="155">
        <f>SUM(P1480:P1510)</f>
        <v>0</v>
      </c>
      <c r="Q1479" s="154"/>
      <c r="R1479" s="155">
        <f>SUM(R1480:R1510)</f>
        <v>9.3918691999999986</v>
      </c>
      <c r="S1479" s="154"/>
      <c r="T1479" s="156">
        <f>SUM(T1480:T1510)</f>
        <v>0</v>
      </c>
      <c r="AR1479" s="149" t="s">
        <v>88</v>
      </c>
      <c r="AT1479" s="157" t="s">
        <v>77</v>
      </c>
      <c r="AU1479" s="157" t="s">
        <v>86</v>
      </c>
      <c r="AY1479" s="149" t="s">
        <v>153</v>
      </c>
      <c r="BK1479" s="158">
        <f>SUM(BK1480:BK1510)</f>
        <v>0</v>
      </c>
    </row>
    <row r="1480" spans="1:65" s="2" customFormat="1" ht="24" customHeight="1">
      <c r="A1480" s="33"/>
      <c r="B1480" s="161"/>
      <c r="C1480" s="162" t="s">
        <v>1934</v>
      </c>
      <c r="D1480" s="162" t="s">
        <v>155</v>
      </c>
      <c r="E1480" s="163" t="s">
        <v>1935</v>
      </c>
      <c r="F1480" s="164" t="s">
        <v>1936</v>
      </c>
      <c r="G1480" s="165" t="s">
        <v>235</v>
      </c>
      <c r="H1480" s="166">
        <v>342.02</v>
      </c>
      <c r="I1480" s="167"/>
      <c r="J1480" s="168">
        <f>ROUND(I1480*H1480,2)</f>
        <v>0</v>
      </c>
      <c r="K1480" s="164" t="s">
        <v>254</v>
      </c>
      <c r="L1480" s="34"/>
      <c r="M1480" s="169" t="s">
        <v>1</v>
      </c>
      <c r="N1480" s="170" t="s">
        <v>43</v>
      </c>
      <c r="O1480" s="59"/>
      <c r="P1480" s="171">
        <f>O1480*H1480</f>
        <v>0</v>
      </c>
      <c r="Q1480" s="171">
        <v>2.9999999999999997E-4</v>
      </c>
      <c r="R1480" s="171">
        <f>Q1480*H1480</f>
        <v>0.10260599999999999</v>
      </c>
      <c r="S1480" s="171">
        <v>0</v>
      </c>
      <c r="T1480" s="172">
        <f>S1480*H1480</f>
        <v>0</v>
      </c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R1480" s="173" t="s">
        <v>239</v>
      </c>
      <c r="AT1480" s="173" t="s">
        <v>155</v>
      </c>
      <c r="AU1480" s="173" t="s">
        <v>88</v>
      </c>
      <c r="AY1480" s="18" t="s">
        <v>153</v>
      </c>
      <c r="BE1480" s="174">
        <f>IF(N1480="základní",J1480,0)</f>
        <v>0</v>
      </c>
      <c r="BF1480" s="174">
        <f>IF(N1480="snížená",J1480,0)</f>
        <v>0</v>
      </c>
      <c r="BG1480" s="174">
        <f>IF(N1480="zákl. přenesená",J1480,0)</f>
        <v>0</v>
      </c>
      <c r="BH1480" s="174">
        <f>IF(N1480="sníž. přenesená",J1480,0)</f>
        <v>0</v>
      </c>
      <c r="BI1480" s="174">
        <f>IF(N1480="nulová",J1480,0)</f>
        <v>0</v>
      </c>
      <c r="BJ1480" s="18" t="s">
        <v>86</v>
      </c>
      <c r="BK1480" s="174">
        <f>ROUND(I1480*H1480,2)</f>
        <v>0</v>
      </c>
      <c r="BL1480" s="18" t="s">
        <v>239</v>
      </c>
      <c r="BM1480" s="173" t="s">
        <v>1937</v>
      </c>
    </row>
    <row r="1481" spans="1:65" s="13" customFormat="1" ht="10.199999999999999">
      <c r="B1481" s="175"/>
      <c r="D1481" s="176" t="s">
        <v>161</v>
      </c>
      <c r="E1481" s="177" t="s">
        <v>1</v>
      </c>
      <c r="F1481" s="178" t="s">
        <v>674</v>
      </c>
      <c r="H1481" s="177" t="s">
        <v>1</v>
      </c>
      <c r="I1481" s="179"/>
      <c r="L1481" s="175"/>
      <c r="M1481" s="180"/>
      <c r="N1481" s="181"/>
      <c r="O1481" s="181"/>
      <c r="P1481" s="181"/>
      <c r="Q1481" s="181"/>
      <c r="R1481" s="181"/>
      <c r="S1481" s="181"/>
      <c r="T1481" s="182"/>
      <c r="AT1481" s="177" t="s">
        <v>161</v>
      </c>
      <c r="AU1481" s="177" t="s">
        <v>88</v>
      </c>
      <c r="AV1481" s="13" t="s">
        <v>86</v>
      </c>
      <c r="AW1481" s="13" t="s">
        <v>34</v>
      </c>
      <c r="AX1481" s="13" t="s">
        <v>78</v>
      </c>
      <c r="AY1481" s="177" t="s">
        <v>153</v>
      </c>
    </row>
    <row r="1482" spans="1:65" s="14" customFormat="1" ht="10.199999999999999">
      <c r="B1482" s="183"/>
      <c r="D1482" s="176" t="s">
        <v>161</v>
      </c>
      <c r="E1482" s="184" t="s">
        <v>1</v>
      </c>
      <c r="F1482" s="185" t="s">
        <v>1938</v>
      </c>
      <c r="H1482" s="186">
        <v>44.87</v>
      </c>
      <c r="I1482" s="187"/>
      <c r="L1482" s="183"/>
      <c r="M1482" s="188"/>
      <c r="N1482" s="189"/>
      <c r="O1482" s="189"/>
      <c r="P1482" s="189"/>
      <c r="Q1482" s="189"/>
      <c r="R1482" s="189"/>
      <c r="S1482" s="189"/>
      <c r="T1482" s="190"/>
      <c r="AT1482" s="184" t="s">
        <v>161</v>
      </c>
      <c r="AU1482" s="184" t="s">
        <v>88</v>
      </c>
      <c r="AV1482" s="14" t="s">
        <v>88</v>
      </c>
      <c r="AW1482" s="14" t="s">
        <v>34</v>
      </c>
      <c r="AX1482" s="14" t="s">
        <v>78</v>
      </c>
      <c r="AY1482" s="184" t="s">
        <v>153</v>
      </c>
    </row>
    <row r="1483" spans="1:65" s="16" customFormat="1" ht="10.199999999999999">
      <c r="B1483" s="202"/>
      <c r="D1483" s="176" t="s">
        <v>161</v>
      </c>
      <c r="E1483" s="203" t="s">
        <v>1</v>
      </c>
      <c r="F1483" s="204" t="s">
        <v>321</v>
      </c>
      <c r="H1483" s="205">
        <v>44.87</v>
      </c>
      <c r="I1483" s="206"/>
      <c r="L1483" s="202"/>
      <c r="M1483" s="207"/>
      <c r="N1483" s="208"/>
      <c r="O1483" s="208"/>
      <c r="P1483" s="208"/>
      <c r="Q1483" s="208"/>
      <c r="R1483" s="208"/>
      <c r="S1483" s="208"/>
      <c r="T1483" s="209"/>
      <c r="AT1483" s="203" t="s">
        <v>161</v>
      </c>
      <c r="AU1483" s="203" t="s">
        <v>88</v>
      </c>
      <c r="AV1483" s="16" t="s">
        <v>169</v>
      </c>
      <c r="AW1483" s="16" t="s">
        <v>34</v>
      </c>
      <c r="AX1483" s="16" t="s">
        <v>78</v>
      </c>
      <c r="AY1483" s="203" t="s">
        <v>153</v>
      </c>
    </row>
    <row r="1484" spans="1:65" s="13" customFormat="1" ht="10.199999999999999">
      <c r="B1484" s="175"/>
      <c r="D1484" s="176" t="s">
        <v>161</v>
      </c>
      <c r="E1484" s="177" t="s">
        <v>1</v>
      </c>
      <c r="F1484" s="178" t="s">
        <v>676</v>
      </c>
      <c r="H1484" s="177" t="s">
        <v>1</v>
      </c>
      <c r="I1484" s="179"/>
      <c r="L1484" s="175"/>
      <c r="M1484" s="180"/>
      <c r="N1484" s="181"/>
      <c r="O1484" s="181"/>
      <c r="P1484" s="181"/>
      <c r="Q1484" s="181"/>
      <c r="R1484" s="181"/>
      <c r="S1484" s="181"/>
      <c r="T1484" s="182"/>
      <c r="AT1484" s="177" t="s">
        <v>161</v>
      </c>
      <c r="AU1484" s="177" t="s">
        <v>88</v>
      </c>
      <c r="AV1484" s="13" t="s">
        <v>86</v>
      </c>
      <c r="AW1484" s="13" t="s">
        <v>34</v>
      </c>
      <c r="AX1484" s="13" t="s">
        <v>78</v>
      </c>
      <c r="AY1484" s="177" t="s">
        <v>153</v>
      </c>
    </row>
    <row r="1485" spans="1:65" s="14" customFormat="1" ht="10.199999999999999">
      <c r="B1485" s="183"/>
      <c r="D1485" s="176" t="s">
        <v>161</v>
      </c>
      <c r="E1485" s="184" t="s">
        <v>1</v>
      </c>
      <c r="F1485" s="185" t="s">
        <v>1939</v>
      </c>
      <c r="H1485" s="186">
        <v>110.91</v>
      </c>
      <c r="I1485" s="187"/>
      <c r="L1485" s="183"/>
      <c r="M1485" s="188"/>
      <c r="N1485" s="189"/>
      <c r="O1485" s="189"/>
      <c r="P1485" s="189"/>
      <c r="Q1485" s="189"/>
      <c r="R1485" s="189"/>
      <c r="S1485" s="189"/>
      <c r="T1485" s="190"/>
      <c r="AT1485" s="184" t="s">
        <v>161</v>
      </c>
      <c r="AU1485" s="184" t="s">
        <v>88</v>
      </c>
      <c r="AV1485" s="14" t="s">
        <v>88</v>
      </c>
      <c r="AW1485" s="14" t="s">
        <v>34</v>
      </c>
      <c r="AX1485" s="14" t="s">
        <v>78</v>
      </c>
      <c r="AY1485" s="184" t="s">
        <v>153</v>
      </c>
    </row>
    <row r="1486" spans="1:65" s="16" customFormat="1" ht="10.199999999999999">
      <c r="B1486" s="202"/>
      <c r="D1486" s="176" t="s">
        <v>161</v>
      </c>
      <c r="E1486" s="203" t="s">
        <v>1</v>
      </c>
      <c r="F1486" s="204" t="s">
        <v>321</v>
      </c>
      <c r="H1486" s="205">
        <v>110.91</v>
      </c>
      <c r="I1486" s="206"/>
      <c r="L1486" s="202"/>
      <c r="M1486" s="207"/>
      <c r="N1486" s="208"/>
      <c r="O1486" s="208"/>
      <c r="P1486" s="208"/>
      <c r="Q1486" s="208"/>
      <c r="R1486" s="208"/>
      <c r="S1486" s="208"/>
      <c r="T1486" s="209"/>
      <c r="AT1486" s="203" t="s">
        <v>161</v>
      </c>
      <c r="AU1486" s="203" t="s">
        <v>88</v>
      </c>
      <c r="AV1486" s="16" t="s">
        <v>169</v>
      </c>
      <c r="AW1486" s="16" t="s">
        <v>34</v>
      </c>
      <c r="AX1486" s="16" t="s">
        <v>78</v>
      </c>
      <c r="AY1486" s="203" t="s">
        <v>153</v>
      </c>
    </row>
    <row r="1487" spans="1:65" s="13" customFormat="1" ht="10.199999999999999">
      <c r="B1487" s="175"/>
      <c r="D1487" s="176" t="s">
        <v>161</v>
      </c>
      <c r="E1487" s="177" t="s">
        <v>1</v>
      </c>
      <c r="F1487" s="178" t="s">
        <v>678</v>
      </c>
      <c r="H1487" s="177" t="s">
        <v>1</v>
      </c>
      <c r="I1487" s="179"/>
      <c r="L1487" s="175"/>
      <c r="M1487" s="180"/>
      <c r="N1487" s="181"/>
      <c r="O1487" s="181"/>
      <c r="P1487" s="181"/>
      <c r="Q1487" s="181"/>
      <c r="R1487" s="181"/>
      <c r="S1487" s="181"/>
      <c r="T1487" s="182"/>
      <c r="AT1487" s="177" t="s">
        <v>161</v>
      </c>
      <c r="AU1487" s="177" t="s">
        <v>88</v>
      </c>
      <c r="AV1487" s="13" t="s">
        <v>86</v>
      </c>
      <c r="AW1487" s="13" t="s">
        <v>34</v>
      </c>
      <c r="AX1487" s="13" t="s">
        <v>78</v>
      </c>
      <c r="AY1487" s="177" t="s">
        <v>153</v>
      </c>
    </row>
    <row r="1488" spans="1:65" s="14" customFormat="1" ht="10.199999999999999">
      <c r="B1488" s="183"/>
      <c r="D1488" s="176" t="s">
        <v>161</v>
      </c>
      <c r="E1488" s="184" t="s">
        <v>1</v>
      </c>
      <c r="F1488" s="185" t="s">
        <v>1940</v>
      </c>
      <c r="H1488" s="186">
        <v>87.54</v>
      </c>
      <c r="I1488" s="187"/>
      <c r="L1488" s="183"/>
      <c r="M1488" s="188"/>
      <c r="N1488" s="189"/>
      <c r="O1488" s="189"/>
      <c r="P1488" s="189"/>
      <c r="Q1488" s="189"/>
      <c r="R1488" s="189"/>
      <c r="S1488" s="189"/>
      <c r="T1488" s="190"/>
      <c r="AT1488" s="184" t="s">
        <v>161</v>
      </c>
      <c r="AU1488" s="184" t="s">
        <v>88</v>
      </c>
      <c r="AV1488" s="14" t="s">
        <v>88</v>
      </c>
      <c r="AW1488" s="14" t="s">
        <v>34</v>
      </c>
      <c r="AX1488" s="14" t="s">
        <v>78</v>
      </c>
      <c r="AY1488" s="184" t="s">
        <v>153</v>
      </c>
    </row>
    <row r="1489" spans="1:65" s="16" customFormat="1" ht="10.199999999999999">
      <c r="B1489" s="202"/>
      <c r="D1489" s="176" t="s">
        <v>161</v>
      </c>
      <c r="E1489" s="203" t="s">
        <v>1</v>
      </c>
      <c r="F1489" s="204" t="s">
        <v>321</v>
      </c>
      <c r="H1489" s="205">
        <v>87.54</v>
      </c>
      <c r="I1489" s="206"/>
      <c r="L1489" s="202"/>
      <c r="M1489" s="207"/>
      <c r="N1489" s="208"/>
      <c r="O1489" s="208"/>
      <c r="P1489" s="208"/>
      <c r="Q1489" s="208"/>
      <c r="R1489" s="208"/>
      <c r="S1489" s="208"/>
      <c r="T1489" s="209"/>
      <c r="AT1489" s="203" t="s">
        <v>161</v>
      </c>
      <c r="AU1489" s="203" t="s">
        <v>88</v>
      </c>
      <c r="AV1489" s="16" t="s">
        <v>169</v>
      </c>
      <c r="AW1489" s="16" t="s">
        <v>34</v>
      </c>
      <c r="AX1489" s="16" t="s">
        <v>78</v>
      </c>
      <c r="AY1489" s="203" t="s">
        <v>153</v>
      </c>
    </row>
    <row r="1490" spans="1:65" s="13" customFormat="1" ht="10.199999999999999">
      <c r="B1490" s="175"/>
      <c r="D1490" s="176" t="s">
        <v>161</v>
      </c>
      <c r="E1490" s="177" t="s">
        <v>1</v>
      </c>
      <c r="F1490" s="178" t="s">
        <v>683</v>
      </c>
      <c r="H1490" s="177" t="s">
        <v>1</v>
      </c>
      <c r="I1490" s="179"/>
      <c r="L1490" s="175"/>
      <c r="M1490" s="180"/>
      <c r="N1490" s="181"/>
      <c r="O1490" s="181"/>
      <c r="P1490" s="181"/>
      <c r="Q1490" s="181"/>
      <c r="R1490" s="181"/>
      <c r="S1490" s="181"/>
      <c r="T1490" s="182"/>
      <c r="AT1490" s="177" t="s">
        <v>161</v>
      </c>
      <c r="AU1490" s="177" t="s">
        <v>88</v>
      </c>
      <c r="AV1490" s="13" t="s">
        <v>86</v>
      </c>
      <c r="AW1490" s="13" t="s">
        <v>34</v>
      </c>
      <c r="AX1490" s="13" t="s">
        <v>78</v>
      </c>
      <c r="AY1490" s="177" t="s">
        <v>153</v>
      </c>
    </row>
    <row r="1491" spans="1:65" s="14" customFormat="1" ht="10.199999999999999">
      <c r="B1491" s="183"/>
      <c r="D1491" s="176" t="s">
        <v>161</v>
      </c>
      <c r="E1491" s="184" t="s">
        <v>1</v>
      </c>
      <c r="F1491" s="185" t="s">
        <v>1941</v>
      </c>
      <c r="H1491" s="186">
        <v>98.7</v>
      </c>
      <c r="I1491" s="187"/>
      <c r="L1491" s="183"/>
      <c r="M1491" s="188"/>
      <c r="N1491" s="189"/>
      <c r="O1491" s="189"/>
      <c r="P1491" s="189"/>
      <c r="Q1491" s="189"/>
      <c r="R1491" s="189"/>
      <c r="S1491" s="189"/>
      <c r="T1491" s="190"/>
      <c r="AT1491" s="184" t="s">
        <v>161</v>
      </c>
      <c r="AU1491" s="184" t="s">
        <v>88</v>
      </c>
      <c r="AV1491" s="14" t="s">
        <v>88</v>
      </c>
      <c r="AW1491" s="14" t="s">
        <v>34</v>
      </c>
      <c r="AX1491" s="14" t="s">
        <v>78</v>
      </c>
      <c r="AY1491" s="184" t="s">
        <v>153</v>
      </c>
    </row>
    <row r="1492" spans="1:65" s="16" customFormat="1" ht="10.199999999999999">
      <c r="B1492" s="202"/>
      <c r="D1492" s="176" t="s">
        <v>161</v>
      </c>
      <c r="E1492" s="203" t="s">
        <v>1</v>
      </c>
      <c r="F1492" s="204" t="s">
        <v>321</v>
      </c>
      <c r="H1492" s="205">
        <v>98.7</v>
      </c>
      <c r="I1492" s="206"/>
      <c r="L1492" s="202"/>
      <c r="M1492" s="207"/>
      <c r="N1492" s="208"/>
      <c r="O1492" s="208"/>
      <c r="P1492" s="208"/>
      <c r="Q1492" s="208"/>
      <c r="R1492" s="208"/>
      <c r="S1492" s="208"/>
      <c r="T1492" s="209"/>
      <c r="AT1492" s="203" t="s">
        <v>161</v>
      </c>
      <c r="AU1492" s="203" t="s">
        <v>88</v>
      </c>
      <c r="AV1492" s="16" t="s">
        <v>169</v>
      </c>
      <c r="AW1492" s="16" t="s">
        <v>34</v>
      </c>
      <c r="AX1492" s="16" t="s">
        <v>78</v>
      </c>
      <c r="AY1492" s="203" t="s">
        <v>153</v>
      </c>
    </row>
    <row r="1493" spans="1:65" s="15" customFormat="1" ht="10.199999999999999">
      <c r="B1493" s="191"/>
      <c r="D1493" s="176" t="s">
        <v>161</v>
      </c>
      <c r="E1493" s="192" t="s">
        <v>1</v>
      </c>
      <c r="F1493" s="193" t="s">
        <v>165</v>
      </c>
      <c r="H1493" s="194">
        <v>342.02</v>
      </c>
      <c r="I1493" s="195"/>
      <c r="L1493" s="191"/>
      <c r="M1493" s="196"/>
      <c r="N1493" s="197"/>
      <c r="O1493" s="197"/>
      <c r="P1493" s="197"/>
      <c r="Q1493" s="197"/>
      <c r="R1493" s="197"/>
      <c r="S1493" s="197"/>
      <c r="T1493" s="198"/>
      <c r="AT1493" s="192" t="s">
        <v>161</v>
      </c>
      <c r="AU1493" s="192" t="s">
        <v>88</v>
      </c>
      <c r="AV1493" s="15" t="s">
        <v>159</v>
      </c>
      <c r="AW1493" s="15" t="s">
        <v>34</v>
      </c>
      <c r="AX1493" s="15" t="s">
        <v>86</v>
      </c>
      <c r="AY1493" s="192" t="s">
        <v>153</v>
      </c>
    </row>
    <row r="1494" spans="1:65" s="2" customFormat="1" ht="36" customHeight="1">
      <c r="A1494" s="33"/>
      <c r="B1494" s="161"/>
      <c r="C1494" s="162" t="s">
        <v>1942</v>
      </c>
      <c r="D1494" s="162" t="s">
        <v>155</v>
      </c>
      <c r="E1494" s="163" t="s">
        <v>1943</v>
      </c>
      <c r="F1494" s="164" t="s">
        <v>1944</v>
      </c>
      <c r="G1494" s="165" t="s">
        <v>235</v>
      </c>
      <c r="H1494" s="166">
        <v>342.02</v>
      </c>
      <c r="I1494" s="167"/>
      <c r="J1494" s="168">
        <f>ROUND(I1494*H1494,2)</f>
        <v>0</v>
      </c>
      <c r="K1494" s="164" t="s">
        <v>254</v>
      </c>
      <c r="L1494" s="34"/>
      <c r="M1494" s="169" t="s">
        <v>1</v>
      </c>
      <c r="N1494" s="170" t="s">
        <v>43</v>
      </c>
      <c r="O1494" s="59"/>
      <c r="P1494" s="171">
        <f>O1494*H1494</f>
        <v>0</v>
      </c>
      <c r="Q1494" s="171">
        <v>5.0499999999999998E-3</v>
      </c>
      <c r="R1494" s="171">
        <f>Q1494*H1494</f>
        <v>1.7272009999999998</v>
      </c>
      <c r="S1494" s="171">
        <v>0</v>
      </c>
      <c r="T1494" s="172">
        <f>S1494*H1494</f>
        <v>0</v>
      </c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R1494" s="173" t="s">
        <v>239</v>
      </c>
      <c r="AT1494" s="173" t="s">
        <v>155</v>
      </c>
      <c r="AU1494" s="173" t="s">
        <v>88</v>
      </c>
      <c r="AY1494" s="18" t="s">
        <v>153</v>
      </c>
      <c r="BE1494" s="174">
        <f>IF(N1494="základní",J1494,0)</f>
        <v>0</v>
      </c>
      <c r="BF1494" s="174">
        <f>IF(N1494="snížená",J1494,0)</f>
        <v>0</v>
      </c>
      <c r="BG1494" s="174">
        <f>IF(N1494="zákl. přenesená",J1494,0)</f>
        <v>0</v>
      </c>
      <c r="BH1494" s="174">
        <f>IF(N1494="sníž. přenesená",J1494,0)</f>
        <v>0</v>
      </c>
      <c r="BI1494" s="174">
        <f>IF(N1494="nulová",J1494,0)</f>
        <v>0</v>
      </c>
      <c r="BJ1494" s="18" t="s">
        <v>86</v>
      </c>
      <c r="BK1494" s="174">
        <f>ROUND(I1494*H1494,2)</f>
        <v>0</v>
      </c>
      <c r="BL1494" s="18" t="s">
        <v>239</v>
      </c>
      <c r="BM1494" s="173" t="s">
        <v>1945</v>
      </c>
    </row>
    <row r="1495" spans="1:65" s="2" customFormat="1" ht="16.5" customHeight="1">
      <c r="A1495" s="33"/>
      <c r="B1495" s="161"/>
      <c r="C1495" s="211" t="s">
        <v>1946</v>
      </c>
      <c r="D1495" s="211" t="s">
        <v>707</v>
      </c>
      <c r="E1495" s="212" t="s">
        <v>1947</v>
      </c>
      <c r="F1495" s="213" t="s">
        <v>1948</v>
      </c>
      <c r="G1495" s="214" t="s">
        <v>235</v>
      </c>
      <c r="H1495" s="215">
        <v>376.22199999999998</v>
      </c>
      <c r="I1495" s="216"/>
      <c r="J1495" s="217">
        <f>ROUND(I1495*H1495,2)</f>
        <v>0</v>
      </c>
      <c r="K1495" s="213" t="s">
        <v>1</v>
      </c>
      <c r="L1495" s="218"/>
      <c r="M1495" s="219" t="s">
        <v>1</v>
      </c>
      <c r="N1495" s="220" t="s">
        <v>43</v>
      </c>
      <c r="O1495" s="59"/>
      <c r="P1495" s="171">
        <f>O1495*H1495</f>
        <v>0</v>
      </c>
      <c r="Q1495" s="171">
        <v>2.01E-2</v>
      </c>
      <c r="R1495" s="171">
        <f>Q1495*H1495</f>
        <v>7.5620621999999997</v>
      </c>
      <c r="S1495" s="171">
        <v>0</v>
      </c>
      <c r="T1495" s="172">
        <f>S1495*H1495</f>
        <v>0</v>
      </c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R1495" s="173" t="s">
        <v>467</v>
      </c>
      <c r="AT1495" s="173" t="s">
        <v>707</v>
      </c>
      <c r="AU1495" s="173" t="s">
        <v>88</v>
      </c>
      <c r="AY1495" s="18" t="s">
        <v>153</v>
      </c>
      <c r="BE1495" s="174">
        <f>IF(N1495="základní",J1495,0)</f>
        <v>0</v>
      </c>
      <c r="BF1495" s="174">
        <f>IF(N1495="snížená",J1495,0)</f>
        <v>0</v>
      </c>
      <c r="BG1495" s="174">
        <f>IF(N1495="zákl. přenesená",J1495,0)</f>
        <v>0</v>
      </c>
      <c r="BH1495" s="174">
        <f>IF(N1495="sníž. přenesená",J1495,0)</f>
        <v>0</v>
      </c>
      <c r="BI1495" s="174">
        <f>IF(N1495="nulová",J1495,0)</f>
        <v>0</v>
      </c>
      <c r="BJ1495" s="18" t="s">
        <v>86</v>
      </c>
      <c r="BK1495" s="174">
        <f>ROUND(I1495*H1495,2)</f>
        <v>0</v>
      </c>
      <c r="BL1495" s="18" t="s">
        <v>239</v>
      </c>
      <c r="BM1495" s="173" t="s">
        <v>1949</v>
      </c>
    </row>
    <row r="1496" spans="1:65" s="13" customFormat="1" ht="10.199999999999999">
      <c r="B1496" s="175"/>
      <c r="D1496" s="176" t="s">
        <v>161</v>
      </c>
      <c r="E1496" s="177" t="s">
        <v>1</v>
      </c>
      <c r="F1496" s="178" t="s">
        <v>674</v>
      </c>
      <c r="H1496" s="177" t="s">
        <v>1</v>
      </c>
      <c r="I1496" s="179"/>
      <c r="L1496" s="175"/>
      <c r="M1496" s="180"/>
      <c r="N1496" s="181"/>
      <c r="O1496" s="181"/>
      <c r="P1496" s="181"/>
      <c r="Q1496" s="181"/>
      <c r="R1496" s="181"/>
      <c r="S1496" s="181"/>
      <c r="T1496" s="182"/>
      <c r="AT1496" s="177" t="s">
        <v>161</v>
      </c>
      <c r="AU1496" s="177" t="s">
        <v>88</v>
      </c>
      <c r="AV1496" s="13" t="s">
        <v>86</v>
      </c>
      <c r="AW1496" s="13" t="s">
        <v>34</v>
      </c>
      <c r="AX1496" s="13" t="s">
        <v>78</v>
      </c>
      <c r="AY1496" s="177" t="s">
        <v>153</v>
      </c>
    </row>
    <row r="1497" spans="1:65" s="14" customFormat="1" ht="10.199999999999999">
      <c r="B1497" s="183"/>
      <c r="D1497" s="176" t="s">
        <v>161</v>
      </c>
      <c r="E1497" s="184" t="s">
        <v>1</v>
      </c>
      <c r="F1497" s="185" t="s">
        <v>1938</v>
      </c>
      <c r="H1497" s="186">
        <v>44.87</v>
      </c>
      <c r="I1497" s="187"/>
      <c r="L1497" s="183"/>
      <c r="M1497" s="188"/>
      <c r="N1497" s="189"/>
      <c r="O1497" s="189"/>
      <c r="P1497" s="189"/>
      <c r="Q1497" s="189"/>
      <c r="R1497" s="189"/>
      <c r="S1497" s="189"/>
      <c r="T1497" s="190"/>
      <c r="AT1497" s="184" t="s">
        <v>161</v>
      </c>
      <c r="AU1497" s="184" t="s">
        <v>88</v>
      </c>
      <c r="AV1497" s="14" t="s">
        <v>88</v>
      </c>
      <c r="AW1497" s="14" t="s">
        <v>34</v>
      </c>
      <c r="AX1497" s="14" t="s">
        <v>78</v>
      </c>
      <c r="AY1497" s="184" t="s">
        <v>153</v>
      </c>
    </row>
    <row r="1498" spans="1:65" s="16" customFormat="1" ht="10.199999999999999">
      <c r="B1498" s="202"/>
      <c r="D1498" s="176" t="s">
        <v>161</v>
      </c>
      <c r="E1498" s="203" t="s">
        <v>1</v>
      </c>
      <c r="F1498" s="204" t="s">
        <v>321</v>
      </c>
      <c r="H1498" s="205">
        <v>44.87</v>
      </c>
      <c r="I1498" s="206"/>
      <c r="L1498" s="202"/>
      <c r="M1498" s="207"/>
      <c r="N1498" s="208"/>
      <c r="O1498" s="208"/>
      <c r="P1498" s="208"/>
      <c r="Q1498" s="208"/>
      <c r="R1498" s="208"/>
      <c r="S1498" s="208"/>
      <c r="T1498" s="209"/>
      <c r="AT1498" s="203" t="s">
        <v>161</v>
      </c>
      <c r="AU1498" s="203" t="s">
        <v>88</v>
      </c>
      <c r="AV1498" s="16" t="s">
        <v>169</v>
      </c>
      <c r="AW1498" s="16" t="s">
        <v>34</v>
      </c>
      <c r="AX1498" s="16" t="s">
        <v>78</v>
      </c>
      <c r="AY1498" s="203" t="s">
        <v>153</v>
      </c>
    </row>
    <row r="1499" spans="1:65" s="13" customFormat="1" ht="10.199999999999999">
      <c r="B1499" s="175"/>
      <c r="D1499" s="176" t="s">
        <v>161</v>
      </c>
      <c r="E1499" s="177" t="s">
        <v>1</v>
      </c>
      <c r="F1499" s="178" t="s">
        <v>676</v>
      </c>
      <c r="H1499" s="177" t="s">
        <v>1</v>
      </c>
      <c r="I1499" s="179"/>
      <c r="L1499" s="175"/>
      <c r="M1499" s="180"/>
      <c r="N1499" s="181"/>
      <c r="O1499" s="181"/>
      <c r="P1499" s="181"/>
      <c r="Q1499" s="181"/>
      <c r="R1499" s="181"/>
      <c r="S1499" s="181"/>
      <c r="T1499" s="182"/>
      <c r="AT1499" s="177" t="s">
        <v>161</v>
      </c>
      <c r="AU1499" s="177" t="s">
        <v>88</v>
      </c>
      <c r="AV1499" s="13" t="s">
        <v>86</v>
      </c>
      <c r="AW1499" s="13" t="s">
        <v>34</v>
      </c>
      <c r="AX1499" s="13" t="s">
        <v>78</v>
      </c>
      <c r="AY1499" s="177" t="s">
        <v>153</v>
      </c>
    </row>
    <row r="1500" spans="1:65" s="14" customFormat="1" ht="10.199999999999999">
      <c r="B1500" s="183"/>
      <c r="D1500" s="176" t="s">
        <v>161</v>
      </c>
      <c r="E1500" s="184" t="s">
        <v>1</v>
      </c>
      <c r="F1500" s="185" t="s">
        <v>1939</v>
      </c>
      <c r="H1500" s="186">
        <v>110.91</v>
      </c>
      <c r="I1500" s="187"/>
      <c r="L1500" s="183"/>
      <c r="M1500" s="188"/>
      <c r="N1500" s="189"/>
      <c r="O1500" s="189"/>
      <c r="P1500" s="189"/>
      <c r="Q1500" s="189"/>
      <c r="R1500" s="189"/>
      <c r="S1500" s="189"/>
      <c r="T1500" s="190"/>
      <c r="AT1500" s="184" t="s">
        <v>161</v>
      </c>
      <c r="AU1500" s="184" t="s">
        <v>88</v>
      </c>
      <c r="AV1500" s="14" t="s">
        <v>88</v>
      </c>
      <c r="AW1500" s="14" t="s">
        <v>34</v>
      </c>
      <c r="AX1500" s="14" t="s">
        <v>78</v>
      </c>
      <c r="AY1500" s="184" t="s">
        <v>153</v>
      </c>
    </row>
    <row r="1501" spans="1:65" s="16" customFormat="1" ht="10.199999999999999">
      <c r="B1501" s="202"/>
      <c r="D1501" s="176" t="s">
        <v>161</v>
      </c>
      <c r="E1501" s="203" t="s">
        <v>1</v>
      </c>
      <c r="F1501" s="204" t="s">
        <v>321</v>
      </c>
      <c r="H1501" s="205">
        <v>110.91</v>
      </c>
      <c r="I1501" s="206"/>
      <c r="L1501" s="202"/>
      <c r="M1501" s="207"/>
      <c r="N1501" s="208"/>
      <c r="O1501" s="208"/>
      <c r="P1501" s="208"/>
      <c r="Q1501" s="208"/>
      <c r="R1501" s="208"/>
      <c r="S1501" s="208"/>
      <c r="T1501" s="209"/>
      <c r="AT1501" s="203" t="s">
        <v>161</v>
      </c>
      <c r="AU1501" s="203" t="s">
        <v>88</v>
      </c>
      <c r="AV1501" s="16" t="s">
        <v>169</v>
      </c>
      <c r="AW1501" s="16" t="s">
        <v>34</v>
      </c>
      <c r="AX1501" s="16" t="s">
        <v>78</v>
      </c>
      <c r="AY1501" s="203" t="s">
        <v>153</v>
      </c>
    </row>
    <row r="1502" spans="1:65" s="13" customFormat="1" ht="10.199999999999999">
      <c r="B1502" s="175"/>
      <c r="D1502" s="176" t="s">
        <v>161</v>
      </c>
      <c r="E1502" s="177" t="s">
        <v>1</v>
      </c>
      <c r="F1502" s="178" t="s">
        <v>678</v>
      </c>
      <c r="H1502" s="177" t="s">
        <v>1</v>
      </c>
      <c r="I1502" s="179"/>
      <c r="L1502" s="175"/>
      <c r="M1502" s="180"/>
      <c r="N1502" s="181"/>
      <c r="O1502" s="181"/>
      <c r="P1502" s="181"/>
      <c r="Q1502" s="181"/>
      <c r="R1502" s="181"/>
      <c r="S1502" s="181"/>
      <c r="T1502" s="182"/>
      <c r="AT1502" s="177" t="s">
        <v>161</v>
      </c>
      <c r="AU1502" s="177" t="s">
        <v>88</v>
      </c>
      <c r="AV1502" s="13" t="s">
        <v>86</v>
      </c>
      <c r="AW1502" s="13" t="s">
        <v>34</v>
      </c>
      <c r="AX1502" s="13" t="s">
        <v>78</v>
      </c>
      <c r="AY1502" s="177" t="s">
        <v>153</v>
      </c>
    </row>
    <row r="1503" spans="1:65" s="14" customFormat="1" ht="10.199999999999999">
      <c r="B1503" s="183"/>
      <c r="D1503" s="176" t="s">
        <v>161</v>
      </c>
      <c r="E1503" s="184" t="s">
        <v>1</v>
      </c>
      <c r="F1503" s="185" t="s">
        <v>1940</v>
      </c>
      <c r="H1503" s="186">
        <v>87.54</v>
      </c>
      <c r="I1503" s="187"/>
      <c r="L1503" s="183"/>
      <c r="M1503" s="188"/>
      <c r="N1503" s="189"/>
      <c r="O1503" s="189"/>
      <c r="P1503" s="189"/>
      <c r="Q1503" s="189"/>
      <c r="R1503" s="189"/>
      <c r="S1503" s="189"/>
      <c r="T1503" s="190"/>
      <c r="AT1503" s="184" t="s">
        <v>161</v>
      </c>
      <c r="AU1503" s="184" t="s">
        <v>88</v>
      </c>
      <c r="AV1503" s="14" t="s">
        <v>88</v>
      </c>
      <c r="AW1503" s="14" t="s">
        <v>34</v>
      </c>
      <c r="AX1503" s="14" t="s">
        <v>78</v>
      </c>
      <c r="AY1503" s="184" t="s">
        <v>153</v>
      </c>
    </row>
    <row r="1504" spans="1:65" s="16" customFormat="1" ht="10.199999999999999">
      <c r="B1504" s="202"/>
      <c r="D1504" s="176" t="s">
        <v>161</v>
      </c>
      <c r="E1504" s="203" t="s">
        <v>1</v>
      </c>
      <c r="F1504" s="204" t="s">
        <v>321</v>
      </c>
      <c r="H1504" s="205">
        <v>87.54</v>
      </c>
      <c r="I1504" s="206"/>
      <c r="L1504" s="202"/>
      <c r="M1504" s="207"/>
      <c r="N1504" s="208"/>
      <c r="O1504" s="208"/>
      <c r="P1504" s="208"/>
      <c r="Q1504" s="208"/>
      <c r="R1504" s="208"/>
      <c r="S1504" s="208"/>
      <c r="T1504" s="209"/>
      <c r="AT1504" s="203" t="s">
        <v>161</v>
      </c>
      <c r="AU1504" s="203" t="s">
        <v>88</v>
      </c>
      <c r="AV1504" s="16" t="s">
        <v>169</v>
      </c>
      <c r="AW1504" s="16" t="s">
        <v>34</v>
      </c>
      <c r="AX1504" s="16" t="s">
        <v>78</v>
      </c>
      <c r="AY1504" s="203" t="s">
        <v>153</v>
      </c>
    </row>
    <row r="1505" spans="1:65" s="13" customFormat="1" ht="10.199999999999999">
      <c r="B1505" s="175"/>
      <c r="D1505" s="176" t="s">
        <v>161</v>
      </c>
      <c r="E1505" s="177" t="s">
        <v>1</v>
      </c>
      <c r="F1505" s="178" t="s">
        <v>683</v>
      </c>
      <c r="H1505" s="177" t="s">
        <v>1</v>
      </c>
      <c r="I1505" s="179"/>
      <c r="L1505" s="175"/>
      <c r="M1505" s="180"/>
      <c r="N1505" s="181"/>
      <c r="O1505" s="181"/>
      <c r="P1505" s="181"/>
      <c r="Q1505" s="181"/>
      <c r="R1505" s="181"/>
      <c r="S1505" s="181"/>
      <c r="T1505" s="182"/>
      <c r="AT1505" s="177" t="s">
        <v>161</v>
      </c>
      <c r="AU1505" s="177" t="s">
        <v>88</v>
      </c>
      <c r="AV1505" s="13" t="s">
        <v>86</v>
      </c>
      <c r="AW1505" s="13" t="s">
        <v>34</v>
      </c>
      <c r="AX1505" s="13" t="s">
        <v>78</v>
      </c>
      <c r="AY1505" s="177" t="s">
        <v>153</v>
      </c>
    </row>
    <row r="1506" spans="1:65" s="14" customFormat="1" ht="10.199999999999999">
      <c r="B1506" s="183"/>
      <c r="D1506" s="176" t="s">
        <v>161</v>
      </c>
      <c r="E1506" s="184" t="s">
        <v>1</v>
      </c>
      <c r="F1506" s="185" t="s">
        <v>1941</v>
      </c>
      <c r="H1506" s="186">
        <v>98.7</v>
      </c>
      <c r="I1506" s="187"/>
      <c r="L1506" s="183"/>
      <c r="M1506" s="188"/>
      <c r="N1506" s="189"/>
      <c r="O1506" s="189"/>
      <c r="P1506" s="189"/>
      <c r="Q1506" s="189"/>
      <c r="R1506" s="189"/>
      <c r="S1506" s="189"/>
      <c r="T1506" s="190"/>
      <c r="AT1506" s="184" t="s">
        <v>161</v>
      </c>
      <c r="AU1506" s="184" t="s">
        <v>88</v>
      </c>
      <c r="AV1506" s="14" t="s">
        <v>88</v>
      </c>
      <c r="AW1506" s="14" t="s">
        <v>34</v>
      </c>
      <c r="AX1506" s="14" t="s">
        <v>78</v>
      </c>
      <c r="AY1506" s="184" t="s">
        <v>153</v>
      </c>
    </row>
    <row r="1507" spans="1:65" s="16" customFormat="1" ht="10.199999999999999">
      <c r="B1507" s="202"/>
      <c r="D1507" s="176" t="s">
        <v>161</v>
      </c>
      <c r="E1507" s="203" t="s">
        <v>1</v>
      </c>
      <c r="F1507" s="204" t="s">
        <v>321</v>
      </c>
      <c r="H1507" s="205">
        <v>98.7</v>
      </c>
      <c r="I1507" s="206"/>
      <c r="L1507" s="202"/>
      <c r="M1507" s="207"/>
      <c r="N1507" s="208"/>
      <c r="O1507" s="208"/>
      <c r="P1507" s="208"/>
      <c r="Q1507" s="208"/>
      <c r="R1507" s="208"/>
      <c r="S1507" s="208"/>
      <c r="T1507" s="209"/>
      <c r="AT1507" s="203" t="s">
        <v>161</v>
      </c>
      <c r="AU1507" s="203" t="s">
        <v>88</v>
      </c>
      <c r="AV1507" s="16" t="s">
        <v>169</v>
      </c>
      <c r="AW1507" s="16" t="s">
        <v>34</v>
      </c>
      <c r="AX1507" s="16" t="s">
        <v>78</v>
      </c>
      <c r="AY1507" s="203" t="s">
        <v>153</v>
      </c>
    </row>
    <row r="1508" spans="1:65" s="15" customFormat="1" ht="10.199999999999999">
      <c r="B1508" s="191"/>
      <c r="D1508" s="176" t="s">
        <v>161</v>
      </c>
      <c r="E1508" s="192" t="s">
        <v>1</v>
      </c>
      <c r="F1508" s="193" t="s">
        <v>165</v>
      </c>
      <c r="H1508" s="194">
        <v>342.02</v>
      </c>
      <c r="I1508" s="195"/>
      <c r="L1508" s="191"/>
      <c r="M1508" s="196"/>
      <c r="N1508" s="197"/>
      <c r="O1508" s="197"/>
      <c r="P1508" s="197"/>
      <c r="Q1508" s="197"/>
      <c r="R1508" s="197"/>
      <c r="S1508" s="197"/>
      <c r="T1508" s="198"/>
      <c r="AT1508" s="192" t="s">
        <v>161</v>
      </c>
      <c r="AU1508" s="192" t="s">
        <v>88</v>
      </c>
      <c r="AV1508" s="15" t="s">
        <v>159</v>
      </c>
      <c r="AW1508" s="15" t="s">
        <v>34</v>
      </c>
      <c r="AX1508" s="15" t="s">
        <v>86</v>
      </c>
      <c r="AY1508" s="192" t="s">
        <v>153</v>
      </c>
    </row>
    <row r="1509" spans="1:65" s="14" customFormat="1" ht="10.199999999999999">
      <c r="B1509" s="183"/>
      <c r="D1509" s="176" t="s">
        <v>161</v>
      </c>
      <c r="F1509" s="185" t="s">
        <v>1950</v>
      </c>
      <c r="H1509" s="186">
        <v>376.22199999999998</v>
      </c>
      <c r="I1509" s="187"/>
      <c r="L1509" s="183"/>
      <c r="M1509" s="188"/>
      <c r="N1509" s="189"/>
      <c r="O1509" s="189"/>
      <c r="P1509" s="189"/>
      <c r="Q1509" s="189"/>
      <c r="R1509" s="189"/>
      <c r="S1509" s="189"/>
      <c r="T1509" s="190"/>
      <c r="AT1509" s="184" t="s">
        <v>161</v>
      </c>
      <c r="AU1509" s="184" t="s">
        <v>88</v>
      </c>
      <c r="AV1509" s="14" t="s">
        <v>88</v>
      </c>
      <c r="AW1509" s="14" t="s">
        <v>3</v>
      </c>
      <c r="AX1509" s="14" t="s">
        <v>86</v>
      </c>
      <c r="AY1509" s="184" t="s">
        <v>153</v>
      </c>
    </row>
    <row r="1510" spans="1:65" s="2" customFormat="1" ht="36" customHeight="1">
      <c r="A1510" s="33"/>
      <c r="B1510" s="161"/>
      <c r="C1510" s="162" t="s">
        <v>1951</v>
      </c>
      <c r="D1510" s="162" t="s">
        <v>155</v>
      </c>
      <c r="E1510" s="163" t="s">
        <v>1952</v>
      </c>
      <c r="F1510" s="164" t="s">
        <v>1953</v>
      </c>
      <c r="G1510" s="165" t="s">
        <v>470</v>
      </c>
      <c r="H1510" s="210"/>
      <c r="I1510" s="167"/>
      <c r="J1510" s="168">
        <f>ROUND(I1510*H1510,2)</f>
        <v>0</v>
      </c>
      <c r="K1510" s="164" t="s">
        <v>254</v>
      </c>
      <c r="L1510" s="34"/>
      <c r="M1510" s="169" t="s">
        <v>1</v>
      </c>
      <c r="N1510" s="170" t="s">
        <v>43</v>
      </c>
      <c r="O1510" s="59"/>
      <c r="P1510" s="171">
        <f>O1510*H1510</f>
        <v>0</v>
      </c>
      <c r="Q1510" s="171">
        <v>0</v>
      </c>
      <c r="R1510" s="171">
        <f>Q1510*H1510</f>
        <v>0</v>
      </c>
      <c r="S1510" s="171">
        <v>0</v>
      </c>
      <c r="T1510" s="172">
        <f>S1510*H1510</f>
        <v>0</v>
      </c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R1510" s="173" t="s">
        <v>239</v>
      </c>
      <c r="AT1510" s="173" t="s">
        <v>155</v>
      </c>
      <c r="AU1510" s="173" t="s">
        <v>88</v>
      </c>
      <c r="AY1510" s="18" t="s">
        <v>153</v>
      </c>
      <c r="BE1510" s="174">
        <f>IF(N1510="základní",J1510,0)</f>
        <v>0</v>
      </c>
      <c r="BF1510" s="174">
        <f>IF(N1510="snížená",J1510,0)</f>
        <v>0</v>
      </c>
      <c r="BG1510" s="174">
        <f>IF(N1510="zákl. přenesená",J1510,0)</f>
        <v>0</v>
      </c>
      <c r="BH1510" s="174">
        <f>IF(N1510="sníž. přenesená",J1510,0)</f>
        <v>0</v>
      </c>
      <c r="BI1510" s="174">
        <f>IF(N1510="nulová",J1510,0)</f>
        <v>0</v>
      </c>
      <c r="BJ1510" s="18" t="s">
        <v>86</v>
      </c>
      <c r="BK1510" s="174">
        <f>ROUND(I1510*H1510,2)</f>
        <v>0</v>
      </c>
      <c r="BL1510" s="18" t="s">
        <v>239</v>
      </c>
      <c r="BM1510" s="173" t="s">
        <v>1954</v>
      </c>
    </row>
    <row r="1511" spans="1:65" s="12" customFormat="1" ht="22.8" customHeight="1">
      <c r="B1511" s="148"/>
      <c r="D1511" s="149" t="s">
        <v>77</v>
      </c>
      <c r="E1511" s="159" t="s">
        <v>1955</v>
      </c>
      <c r="F1511" s="159" t="s">
        <v>1956</v>
      </c>
      <c r="I1511" s="151"/>
      <c r="J1511" s="160">
        <f>BK1511</f>
        <v>0</v>
      </c>
      <c r="L1511" s="148"/>
      <c r="M1511" s="153"/>
      <c r="N1511" s="154"/>
      <c r="O1511" s="154"/>
      <c r="P1511" s="155">
        <f>SUM(P1512:P1595)</f>
        <v>0</v>
      </c>
      <c r="Q1511" s="154"/>
      <c r="R1511" s="155">
        <f>SUM(R1512:R1595)</f>
        <v>0.93554969999999993</v>
      </c>
      <c r="S1511" s="154"/>
      <c r="T1511" s="156">
        <f>SUM(T1512:T1595)</f>
        <v>0</v>
      </c>
      <c r="AR1511" s="149" t="s">
        <v>88</v>
      </c>
      <c r="AT1511" s="157" t="s">
        <v>77</v>
      </c>
      <c r="AU1511" s="157" t="s">
        <v>86</v>
      </c>
      <c r="AY1511" s="149" t="s">
        <v>153</v>
      </c>
      <c r="BK1511" s="158">
        <f>SUM(BK1512:BK1595)</f>
        <v>0</v>
      </c>
    </row>
    <row r="1512" spans="1:65" s="2" customFormat="1" ht="24" customHeight="1">
      <c r="A1512" s="33"/>
      <c r="B1512" s="161"/>
      <c r="C1512" s="162" t="s">
        <v>1957</v>
      </c>
      <c r="D1512" s="162" t="s">
        <v>155</v>
      </c>
      <c r="E1512" s="163" t="s">
        <v>372</v>
      </c>
      <c r="F1512" s="164" t="s">
        <v>373</v>
      </c>
      <c r="G1512" s="165" t="s">
        <v>235</v>
      </c>
      <c r="H1512" s="166">
        <v>1581.07</v>
      </c>
      <c r="I1512" s="167"/>
      <c r="J1512" s="168">
        <f>ROUND(I1512*H1512,2)</f>
        <v>0</v>
      </c>
      <c r="K1512" s="164" t="s">
        <v>254</v>
      </c>
      <c r="L1512" s="34"/>
      <c r="M1512" s="169" t="s">
        <v>1</v>
      </c>
      <c r="N1512" s="170" t="s">
        <v>43</v>
      </c>
      <c r="O1512" s="59"/>
      <c r="P1512" s="171">
        <f>O1512*H1512</f>
        <v>0</v>
      </c>
      <c r="Q1512" s="171">
        <v>2.1000000000000001E-4</v>
      </c>
      <c r="R1512" s="171">
        <f>Q1512*H1512</f>
        <v>0.33202470000000001</v>
      </c>
      <c r="S1512" s="171">
        <v>0</v>
      </c>
      <c r="T1512" s="172">
        <f>S1512*H1512</f>
        <v>0</v>
      </c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R1512" s="173" t="s">
        <v>239</v>
      </c>
      <c r="AT1512" s="173" t="s">
        <v>155</v>
      </c>
      <c r="AU1512" s="173" t="s">
        <v>88</v>
      </c>
      <c r="AY1512" s="18" t="s">
        <v>153</v>
      </c>
      <c r="BE1512" s="174">
        <f>IF(N1512="základní",J1512,0)</f>
        <v>0</v>
      </c>
      <c r="BF1512" s="174">
        <f>IF(N1512="snížená",J1512,0)</f>
        <v>0</v>
      </c>
      <c r="BG1512" s="174">
        <f>IF(N1512="zákl. přenesená",J1512,0)</f>
        <v>0</v>
      </c>
      <c r="BH1512" s="174">
        <f>IF(N1512="sníž. přenesená",J1512,0)</f>
        <v>0</v>
      </c>
      <c r="BI1512" s="174">
        <f>IF(N1512="nulová",J1512,0)</f>
        <v>0</v>
      </c>
      <c r="BJ1512" s="18" t="s">
        <v>86</v>
      </c>
      <c r="BK1512" s="174">
        <f>ROUND(I1512*H1512,2)</f>
        <v>0</v>
      </c>
      <c r="BL1512" s="18" t="s">
        <v>239</v>
      </c>
      <c r="BM1512" s="173" t="s">
        <v>1958</v>
      </c>
    </row>
    <row r="1513" spans="1:65" s="13" customFormat="1" ht="10.199999999999999">
      <c r="B1513" s="175"/>
      <c r="D1513" s="176" t="s">
        <v>161</v>
      </c>
      <c r="E1513" s="177" t="s">
        <v>1</v>
      </c>
      <c r="F1513" s="178" t="s">
        <v>1080</v>
      </c>
      <c r="H1513" s="177" t="s">
        <v>1</v>
      </c>
      <c r="I1513" s="179"/>
      <c r="L1513" s="175"/>
      <c r="M1513" s="180"/>
      <c r="N1513" s="181"/>
      <c r="O1513" s="181"/>
      <c r="P1513" s="181"/>
      <c r="Q1513" s="181"/>
      <c r="R1513" s="181"/>
      <c r="S1513" s="181"/>
      <c r="T1513" s="182"/>
      <c r="AT1513" s="177" t="s">
        <v>161</v>
      </c>
      <c r="AU1513" s="177" t="s">
        <v>88</v>
      </c>
      <c r="AV1513" s="13" t="s">
        <v>86</v>
      </c>
      <c r="AW1513" s="13" t="s">
        <v>34</v>
      </c>
      <c r="AX1513" s="13" t="s">
        <v>78</v>
      </c>
      <c r="AY1513" s="177" t="s">
        <v>153</v>
      </c>
    </row>
    <row r="1514" spans="1:65" s="14" customFormat="1" ht="10.199999999999999">
      <c r="B1514" s="183"/>
      <c r="D1514" s="176" t="s">
        <v>161</v>
      </c>
      <c r="E1514" s="184" t="s">
        <v>1</v>
      </c>
      <c r="F1514" s="185" t="s">
        <v>1081</v>
      </c>
      <c r="H1514" s="186">
        <v>103.45</v>
      </c>
      <c r="I1514" s="187"/>
      <c r="L1514" s="183"/>
      <c r="M1514" s="188"/>
      <c r="N1514" s="189"/>
      <c r="O1514" s="189"/>
      <c r="P1514" s="189"/>
      <c r="Q1514" s="189"/>
      <c r="R1514" s="189"/>
      <c r="S1514" s="189"/>
      <c r="T1514" s="190"/>
      <c r="AT1514" s="184" t="s">
        <v>161</v>
      </c>
      <c r="AU1514" s="184" t="s">
        <v>88</v>
      </c>
      <c r="AV1514" s="14" t="s">
        <v>88</v>
      </c>
      <c r="AW1514" s="14" t="s">
        <v>34</v>
      </c>
      <c r="AX1514" s="14" t="s">
        <v>78</v>
      </c>
      <c r="AY1514" s="184" t="s">
        <v>153</v>
      </c>
    </row>
    <row r="1515" spans="1:65" s="13" customFormat="1" ht="10.199999999999999">
      <c r="B1515" s="175"/>
      <c r="D1515" s="176" t="s">
        <v>161</v>
      </c>
      <c r="E1515" s="177" t="s">
        <v>1</v>
      </c>
      <c r="F1515" s="178" t="s">
        <v>1082</v>
      </c>
      <c r="H1515" s="177" t="s">
        <v>1</v>
      </c>
      <c r="I1515" s="179"/>
      <c r="L1515" s="175"/>
      <c r="M1515" s="180"/>
      <c r="N1515" s="181"/>
      <c r="O1515" s="181"/>
      <c r="P1515" s="181"/>
      <c r="Q1515" s="181"/>
      <c r="R1515" s="181"/>
      <c r="S1515" s="181"/>
      <c r="T1515" s="182"/>
      <c r="AT1515" s="177" t="s">
        <v>161</v>
      </c>
      <c r="AU1515" s="177" t="s">
        <v>88</v>
      </c>
      <c r="AV1515" s="13" t="s">
        <v>86</v>
      </c>
      <c r="AW1515" s="13" t="s">
        <v>34</v>
      </c>
      <c r="AX1515" s="13" t="s">
        <v>78</v>
      </c>
      <c r="AY1515" s="177" t="s">
        <v>153</v>
      </c>
    </row>
    <row r="1516" spans="1:65" s="16" customFormat="1" ht="10.199999999999999">
      <c r="B1516" s="202"/>
      <c r="D1516" s="176" t="s">
        <v>161</v>
      </c>
      <c r="E1516" s="203" t="s">
        <v>1</v>
      </c>
      <c r="F1516" s="204" t="s">
        <v>321</v>
      </c>
      <c r="H1516" s="205">
        <v>103.45</v>
      </c>
      <c r="I1516" s="206"/>
      <c r="L1516" s="202"/>
      <c r="M1516" s="207"/>
      <c r="N1516" s="208"/>
      <c r="O1516" s="208"/>
      <c r="P1516" s="208"/>
      <c r="Q1516" s="208"/>
      <c r="R1516" s="208"/>
      <c r="S1516" s="208"/>
      <c r="T1516" s="209"/>
      <c r="AT1516" s="203" t="s">
        <v>161</v>
      </c>
      <c r="AU1516" s="203" t="s">
        <v>88</v>
      </c>
      <c r="AV1516" s="16" t="s">
        <v>169</v>
      </c>
      <c r="AW1516" s="16" t="s">
        <v>34</v>
      </c>
      <c r="AX1516" s="16" t="s">
        <v>78</v>
      </c>
      <c r="AY1516" s="203" t="s">
        <v>153</v>
      </c>
    </row>
    <row r="1517" spans="1:65" s="13" customFormat="1" ht="10.199999999999999">
      <c r="B1517" s="175"/>
      <c r="D1517" s="176" t="s">
        <v>161</v>
      </c>
      <c r="E1517" s="177" t="s">
        <v>1</v>
      </c>
      <c r="F1517" s="178" t="s">
        <v>1083</v>
      </c>
      <c r="H1517" s="177" t="s">
        <v>1</v>
      </c>
      <c r="I1517" s="179"/>
      <c r="L1517" s="175"/>
      <c r="M1517" s="180"/>
      <c r="N1517" s="181"/>
      <c r="O1517" s="181"/>
      <c r="P1517" s="181"/>
      <c r="Q1517" s="181"/>
      <c r="R1517" s="181"/>
      <c r="S1517" s="181"/>
      <c r="T1517" s="182"/>
      <c r="AT1517" s="177" t="s">
        <v>161</v>
      </c>
      <c r="AU1517" s="177" t="s">
        <v>88</v>
      </c>
      <c r="AV1517" s="13" t="s">
        <v>86</v>
      </c>
      <c r="AW1517" s="13" t="s">
        <v>34</v>
      </c>
      <c r="AX1517" s="13" t="s">
        <v>78</v>
      </c>
      <c r="AY1517" s="177" t="s">
        <v>153</v>
      </c>
    </row>
    <row r="1518" spans="1:65" s="14" customFormat="1" ht="10.199999999999999">
      <c r="B1518" s="183"/>
      <c r="D1518" s="176" t="s">
        <v>161</v>
      </c>
      <c r="E1518" s="184" t="s">
        <v>1</v>
      </c>
      <c r="F1518" s="185" t="s">
        <v>1084</v>
      </c>
      <c r="H1518" s="186">
        <v>93.24</v>
      </c>
      <c r="I1518" s="187"/>
      <c r="L1518" s="183"/>
      <c r="M1518" s="188"/>
      <c r="N1518" s="189"/>
      <c r="O1518" s="189"/>
      <c r="P1518" s="189"/>
      <c r="Q1518" s="189"/>
      <c r="R1518" s="189"/>
      <c r="S1518" s="189"/>
      <c r="T1518" s="190"/>
      <c r="AT1518" s="184" t="s">
        <v>161</v>
      </c>
      <c r="AU1518" s="184" t="s">
        <v>88</v>
      </c>
      <c r="AV1518" s="14" t="s">
        <v>88</v>
      </c>
      <c r="AW1518" s="14" t="s">
        <v>34</v>
      </c>
      <c r="AX1518" s="14" t="s">
        <v>78</v>
      </c>
      <c r="AY1518" s="184" t="s">
        <v>153</v>
      </c>
    </row>
    <row r="1519" spans="1:65" s="16" customFormat="1" ht="10.199999999999999">
      <c r="B1519" s="202"/>
      <c r="D1519" s="176" t="s">
        <v>161</v>
      </c>
      <c r="E1519" s="203" t="s">
        <v>1</v>
      </c>
      <c r="F1519" s="204" t="s">
        <v>321</v>
      </c>
      <c r="H1519" s="205">
        <v>93.24</v>
      </c>
      <c r="I1519" s="206"/>
      <c r="L1519" s="202"/>
      <c r="M1519" s="207"/>
      <c r="N1519" s="208"/>
      <c r="O1519" s="208"/>
      <c r="P1519" s="208"/>
      <c r="Q1519" s="208"/>
      <c r="R1519" s="208"/>
      <c r="S1519" s="208"/>
      <c r="T1519" s="209"/>
      <c r="AT1519" s="203" t="s">
        <v>161</v>
      </c>
      <c r="AU1519" s="203" t="s">
        <v>88</v>
      </c>
      <c r="AV1519" s="16" t="s">
        <v>169</v>
      </c>
      <c r="AW1519" s="16" t="s">
        <v>34</v>
      </c>
      <c r="AX1519" s="16" t="s">
        <v>78</v>
      </c>
      <c r="AY1519" s="203" t="s">
        <v>153</v>
      </c>
    </row>
    <row r="1520" spans="1:65" s="13" customFormat="1" ht="10.199999999999999">
      <c r="B1520" s="175"/>
      <c r="D1520" s="176" t="s">
        <v>161</v>
      </c>
      <c r="E1520" s="177" t="s">
        <v>1</v>
      </c>
      <c r="F1520" s="178" t="s">
        <v>1085</v>
      </c>
      <c r="H1520" s="177" t="s">
        <v>1</v>
      </c>
      <c r="I1520" s="179"/>
      <c r="L1520" s="175"/>
      <c r="M1520" s="180"/>
      <c r="N1520" s="181"/>
      <c r="O1520" s="181"/>
      <c r="P1520" s="181"/>
      <c r="Q1520" s="181"/>
      <c r="R1520" s="181"/>
      <c r="S1520" s="181"/>
      <c r="T1520" s="182"/>
      <c r="AT1520" s="177" t="s">
        <v>161</v>
      </c>
      <c r="AU1520" s="177" t="s">
        <v>88</v>
      </c>
      <c r="AV1520" s="13" t="s">
        <v>86</v>
      </c>
      <c r="AW1520" s="13" t="s">
        <v>34</v>
      </c>
      <c r="AX1520" s="13" t="s">
        <v>78</v>
      </c>
      <c r="AY1520" s="177" t="s">
        <v>153</v>
      </c>
    </row>
    <row r="1521" spans="2:51" s="14" customFormat="1" ht="10.199999999999999">
      <c r="B1521" s="183"/>
      <c r="D1521" s="176" t="s">
        <v>161</v>
      </c>
      <c r="E1521" s="184" t="s">
        <v>1</v>
      </c>
      <c r="F1521" s="185" t="s">
        <v>1086</v>
      </c>
      <c r="H1521" s="186">
        <v>28.71</v>
      </c>
      <c r="I1521" s="187"/>
      <c r="L1521" s="183"/>
      <c r="M1521" s="188"/>
      <c r="N1521" s="189"/>
      <c r="O1521" s="189"/>
      <c r="P1521" s="189"/>
      <c r="Q1521" s="189"/>
      <c r="R1521" s="189"/>
      <c r="S1521" s="189"/>
      <c r="T1521" s="190"/>
      <c r="AT1521" s="184" t="s">
        <v>161</v>
      </c>
      <c r="AU1521" s="184" t="s">
        <v>88</v>
      </c>
      <c r="AV1521" s="14" t="s">
        <v>88</v>
      </c>
      <c r="AW1521" s="14" t="s">
        <v>34</v>
      </c>
      <c r="AX1521" s="14" t="s">
        <v>78</v>
      </c>
      <c r="AY1521" s="184" t="s">
        <v>153</v>
      </c>
    </row>
    <row r="1522" spans="2:51" s="16" customFormat="1" ht="10.199999999999999">
      <c r="B1522" s="202"/>
      <c r="D1522" s="176" t="s">
        <v>161</v>
      </c>
      <c r="E1522" s="203" t="s">
        <v>1</v>
      </c>
      <c r="F1522" s="204" t="s">
        <v>321</v>
      </c>
      <c r="H1522" s="205">
        <v>28.71</v>
      </c>
      <c r="I1522" s="206"/>
      <c r="L1522" s="202"/>
      <c r="M1522" s="207"/>
      <c r="N1522" s="208"/>
      <c r="O1522" s="208"/>
      <c r="P1522" s="208"/>
      <c r="Q1522" s="208"/>
      <c r="R1522" s="208"/>
      <c r="S1522" s="208"/>
      <c r="T1522" s="209"/>
      <c r="AT1522" s="203" t="s">
        <v>161</v>
      </c>
      <c r="AU1522" s="203" t="s">
        <v>88</v>
      </c>
      <c r="AV1522" s="16" t="s">
        <v>169</v>
      </c>
      <c r="AW1522" s="16" t="s">
        <v>34</v>
      </c>
      <c r="AX1522" s="16" t="s">
        <v>78</v>
      </c>
      <c r="AY1522" s="203" t="s">
        <v>153</v>
      </c>
    </row>
    <row r="1523" spans="2:51" s="13" customFormat="1" ht="10.199999999999999">
      <c r="B1523" s="175"/>
      <c r="D1523" s="176" t="s">
        <v>161</v>
      </c>
      <c r="E1523" s="177" t="s">
        <v>1</v>
      </c>
      <c r="F1523" s="178" t="s">
        <v>1104</v>
      </c>
      <c r="H1523" s="177" t="s">
        <v>1</v>
      </c>
      <c r="I1523" s="179"/>
      <c r="L1523" s="175"/>
      <c r="M1523" s="180"/>
      <c r="N1523" s="181"/>
      <c r="O1523" s="181"/>
      <c r="P1523" s="181"/>
      <c r="Q1523" s="181"/>
      <c r="R1523" s="181"/>
      <c r="S1523" s="181"/>
      <c r="T1523" s="182"/>
      <c r="AT1523" s="177" t="s">
        <v>161</v>
      </c>
      <c r="AU1523" s="177" t="s">
        <v>88</v>
      </c>
      <c r="AV1523" s="13" t="s">
        <v>86</v>
      </c>
      <c r="AW1523" s="13" t="s">
        <v>34</v>
      </c>
      <c r="AX1523" s="13" t="s">
        <v>78</v>
      </c>
      <c r="AY1523" s="177" t="s">
        <v>153</v>
      </c>
    </row>
    <row r="1524" spans="2:51" s="14" customFormat="1" ht="10.199999999999999">
      <c r="B1524" s="183"/>
      <c r="D1524" s="176" t="s">
        <v>161</v>
      </c>
      <c r="E1524" s="184" t="s">
        <v>1</v>
      </c>
      <c r="F1524" s="185" t="s">
        <v>1105</v>
      </c>
      <c r="H1524" s="186">
        <v>281.35000000000002</v>
      </c>
      <c r="I1524" s="187"/>
      <c r="L1524" s="183"/>
      <c r="M1524" s="188"/>
      <c r="N1524" s="189"/>
      <c r="O1524" s="189"/>
      <c r="P1524" s="189"/>
      <c r="Q1524" s="189"/>
      <c r="R1524" s="189"/>
      <c r="S1524" s="189"/>
      <c r="T1524" s="190"/>
      <c r="AT1524" s="184" t="s">
        <v>161</v>
      </c>
      <c r="AU1524" s="184" t="s">
        <v>88</v>
      </c>
      <c r="AV1524" s="14" t="s">
        <v>88</v>
      </c>
      <c r="AW1524" s="14" t="s">
        <v>34</v>
      </c>
      <c r="AX1524" s="14" t="s">
        <v>78</v>
      </c>
      <c r="AY1524" s="184" t="s">
        <v>153</v>
      </c>
    </row>
    <row r="1525" spans="2:51" s="16" customFormat="1" ht="10.199999999999999">
      <c r="B1525" s="202"/>
      <c r="D1525" s="176" t="s">
        <v>161</v>
      </c>
      <c r="E1525" s="203" t="s">
        <v>1</v>
      </c>
      <c r="F1525" s="204" t="s">
        <v>321</v>
      </c>
      <c r="H1525" s="205">
        <v>281.35000000000002</v>
      </c>
      <c r="I1525" s="206"/>
      <c r="L1525" s="202"/>
      <c r="M1525" s="207"/>
      <c r="N1525" s="208"/>
      <c r="O1525" s="208"/>
      <c r="P1525" s="208"/>
      <c r="Q1525" s="208"/>
      <c r="R1525" s="208"/>
      <c r="S1525" s="208"/>
      <c r="T1525" s="209"/>
      <c r="AT1525" s="203" t="s">
        <v>161</v>
      </c>
      <c r="AU1525" s="203" t="s">
        <v>88</v>
      </c>
      <c r="AV1525" s="16" t="s">
        <v>169</v>
      </c>
      <c r="AW1525" s="16" t="s">
        <v>34</v>
      </c>
      <c r="AX1525" s="16" t="s">
        <v>78</v>
      </c>
      <c r="AY1525" s="203" t="s">
        <v>153</v>
      </c>
    </row>
    <row r="1526" spans="2:51" s="13" customFormat="1" ht="10.199999999999999">
      <c r="B1526" s="175"/>
      <c r="D1526" s="176" t="s">
        <v>161</v>
      </c>
      <c r="E1526" s="177" t="s">
        <v>1</v>
      </c>
      <c r="F1526" s="178" t="s">
        <v>1106</v>
      </c>
      <c r="H1526" s="177" t="s">
        <v>1</v>
      </c>
      <c r="I1526" s="179"/>
      <c r="L1526" s="175"/>
      <c r="M1526" s="180"/>
      <c r="N1526" s="181"/>
      <c r="O1526" s="181"/>
      <c r="P1526" s="181"/>
      <c r="Q1526" s="181"/>
      <c r="R1526" s="181"/>
      <c r="S1526" s="181"/>
      <c r="T1526" s="182"/>
      <c r="AT1526" s="177" t="s">
        <v>161</v>
      </c>
      <c r="AU1526" s="177" t="s">
        <v>88</v>
      </c>
      <c r="AV1526" s="13" t="s">
        <v>86</v>
      </c>
      <c r="AW1526" s="13" t="s">
        <v>34</v>
      </c>
      <c r="AX1526" s="13" t="s">
        <v>78</v>
      </c>
      <c r="AY1526" s="177" t="s">
        <v>153</v>
      </c>
    </row>
    <row r="1527" spans="2:51" s="14" customFormat="1" ht="10.199999999999999">
      <c r="B1527" s="183"/>
      <c r="D1527" s="176" t="s">
        <v>161</v>
      </c>
      <c r="E1527" s="184" t="s">
        <v>1</v>
      </c>
      <c r="F1527" s="185" t="s">
        <v>1107</v>
      </c>
      <c r="H1527" s="186">
        <v>326.99</v>
      </c>
      <c r="I1527" s="187"/>
      <c r="L1527" s="183"/>
      <c r="M1527" s="188"/>
      <c r="N1527" s="189"/>
      <c r="O1527" s="189"/>
      <c r="P1527" s="189"/>
      <c r="Q1527" s="189"/>
      <c r="R1527" s="189"/>
      <c r="S1527" s="189"/>
      <c r="T1527" s="190"/>
      <c r="AT1527" s="184" t="s">
        <v>161</v>
      </c>
      <c r="AU1527" s="184" t="s">
        <v>88</v>
      </c>
      <c r="AV1527" s="14" t="s">
        <v>88</v>
      </c>
      <c r="AW1527" s="14" t="s">
        <v>34</v>
      </c>
      <c r="AX1527" s="14" t="s">
        <v>78</v>
      </c>
      <c r="AY1527" s="184" t="s">
        <v>153</v>
      </c>
    </row>
    <row r="1528" spans="2:51" s="16" customFormat="1" ht="10.199999999999999">
      <c r="B1528" s="202"/>
      <c r="D1528" s="176" t="s">
        <v>161</v>
      </c>
      <c r="E1528" s="203" t="s">
        <v>1</v>
      </c>
      <c r="F1528" s="204" t="s">
        <v>321</v>
      </c>
      <c r="H1528" s="205">
        <v>326.99</v>
      </c>
      <c r="I1528" s="206"/>
      <c r="L1528" s="202"/>
      <c r="M1528" s="207"/>
      <c r="N1528" s="208"/>
      <c r="O1528" s="208"/>
      <c r="P1528" s="208"/>
      <c r="Q1528" s="208"/>
      <c r="R1528" s="208"/>
      <c r="S1528" s="208"/>
      <c r="T1528" s="209"/>
      <c r="AT1528" s="203" t="s">
        <v>161</v>
      </c>
      <c r="AU1528" s="203" t="s">
        <v>88</v>
      </c>
      <c r="AV1528" s="16" t="s">
        <v>169</v>
      </c>
      <c r="AW1528" s="16" t="s">
        <v>34</v>
      </c>
      <c r="AX1528" s="16" t="s">
        <v>78</v>
      </c>
      <c r="AY1528" s="203" t="s">
        <v>153</v>
      </c>
    </row>
    <row r="1529" spans="2:51" s="13" customFormat="1" ht="10.199999999999999">
      <c r="B1529" s="175"/>
      <c r="D1529" s="176" t="s">
        <v>161</v>
      </c>
      <c r="E1529" s="177" t="s">
        <v>1</v>
      </c>
      <c r="F1529" s="178" t="s">
        <v>1108</v>
      </c>
      <c r="H1529" s="177" t="s">
        <v>1</v>
      </c>
      <c r="I1529" s="179"/>
      <c r="L1529" s="175"/>
      <c r="M1529" s="180"/>
      <c r="N1529" s="181"/>
      <c r="O1529" s="181"/>
      <c r="P1529" s="181"/>
      <c r="Q1529" s="181"/>
      <c r="R1529" s="181"/>
      <c r="S1529" s="181"/>
      <c r="T1529" s="182"/>
      <c r="AT1529" s="177" t="s">
        <v>161</v>
      </c>
      <c r="AU1529" s="177" t="s">
        <v>88</v>
      </c>
      <c r="AV1529" s="13" t="s">
        <v>86</v>
      </c>
      <c r="AW1529" s="13" t="s">
        <v>34</v>
      </c>
      <c r="AX1529" s="13" t="s">
        <v>78</v>
      </c>
      <c r="AY1529" s="177" t="s">
        <v>153</v>
      </c>
    </row>
    <row r="1530" spans="2:51" s="14" customFormat="1" ht="10.199999999999999">
      <c r="B1530" s="183"/>
      <c r="D1530" s="176" t="s">
        <v>161</v>
      </c>
      <c r="E1530" s="184" t="s">
        <v>1</v>
      </c>
      <c r="F1530" s="185" t="s">
        <v>1109</v>
      </c>
      <c r="H1530" s="186">
        <v>281.2</v>
      </c>
      <c r="I1530" s="187"/>
      <c r="L1530" s="183"/>
      <c r="M1530" s="188"/>
      <c r="N1530" s="189"/>
      <c r="O1530" s="189"/>
      <c r="P1530" s="189"/>
      <c r="Q1530" s="189"/>
      <c r="R1530" s="189"/>
      <c r="S1530" s="189"/>
      <c r="T1530" s="190"/>
      <c r="AT1530" s="184" t="s">
        <v>161</v>
      </c>
      <c r="AU1530" s="184" t="s">
        <v>88</v>
      </c>
      <c r="AV1530" s="14" t="s">
        <v>88</v>
      </c>
      <c r="AW1530" s="14" t="s">
        <v>34</v>
      </c>
      <c r="AX1530" s="14" t="s">
        <v>78</v>
      </c>
      <c r="AY1530" s="184" t="s">
        <v>153</v>
      </c>
    </row>
    <row r="1531" spans="2:51" s="16" customFormat="1" ht="10.199999999999999">
      <c r="B1531" s="202"/>
      <c r="D1531" s="176" t="s">
        <v>161</v>
      </c>
      <c r="E1531" s="203" t="s">
        <v>1</v>
      </c>
      <c r="F1531" s="204" t="s">
        <v>321</v>
      </c>
      <c r="H1531" s="205">
        <v>281.2</v>
      </c>
      <c r="I1531" s="206"/>
      <c r="L1531" s="202"/>
      <c r="M1531" s="207"/>
      <c r="N1531" s="208"/>
      <c r="O1531" s="208"/>
      <c r="P1531" s="208"/>
      <c r="Q1531" s="208"/>
      <c r="R1531" s="208"/>
      <c r="S1531" s="208"/>
      <c r="T1531" s="209"/>
      <c r="AT1531" s="203" t="s">
        <v>161</v>
      </c>
      <c r="AU1531" s="203" t="s">
        <v>88</v>
      </c>
      <c r="AV1531" s="16" t="s">
        <v>169</v>
      </c>
      <c r="AW1531" s="16" t="s">
        <v>34</v>
      </c>
      <c r="AX1531" s="16" t="s">
        <v>78</v>
      </c>
      <c r="AY1531" s="203" t="s">
        <v>153</v>
      </c>
    </row>
    <row r="1532" spans="2:51" s="13" customFormat="1" ht="10.199999999999999">
      <c r="B1532" s="175"/>
      <c r="D1532" s="176" t="s">
        <v>161</v>
      </c>
      <c r="E1532" s="177" t="s">
        <v>1</v>
      </c>
      <c r="F1532" s="178" t="s">
        <v>1090</v>
      </c>
      <c r="H1532" s="177" t="s">
        <v>1</v>
      </c>
      <c r="I1532" s="179"/>
      <c r="L1532" s="175"/>
      <c r="M1532" s="180"/>
      <c r="N1532" s="181"/>
      <c r="O1532" s="181"/>
      <c r="P1532" s="181"/>
      <c r="Q1532" s="181"/>
      <c r="R1532" s="181"/>
      <c r="S1532" s="181"/>
      <c r="T1532" s="182"/>
      <c r="AT1532" s="177" t="s">
        <v>161</v>
      </c>
      <c r="AU1532" s="177" t="s">
        <v>88</v>
      </c>
      <c r="AV1532" s="13" t="s">
        <v>86</v>
      </c>
      <c r="AW1532" s="13" t="s">
        <v>34</v>
      </c>
      <c r="AX1532" s="13" t="s">
        <v>78</v>
      </c>
      <c r="AY1532" s="177" t="s">
        <v>153</v>
      </c>
    </row>
    <row r="1533" spans="2:51" s="14" customFormat="1" ht="10.199999999999999">
      <c r="B1533" s="183"/>
      <c r="D1533" s="176" t="s">
        <v>161</v>
      </c>
      <c r="E1533" s="184" t="s">
        <v>1</v>
      </c>
      <c r="F1533" s="185" t="s">
        <v>1091</v>
      </c>
      <c r="H1533" s="186">
        <v>32.590000000000003</v>
      </c>
      <c r="I1533" s="187"/>
      <c r="L1533" s="183"/>
      <c r="M1533" s="188"/>
      <c r="N1533" s="189"/>
      <c r="O1533" s="189"/>
      <c r="P1533" s="189"/>
      <c r="Q1533" s="189"/>
      <c r="R1533" s="189"/>
      <c r="S1533" s="189"/>
      <c r="T1533" s="190"/>
      <c r="AT1533" s="184" t="s">
        <v>161</v>
      </c>
      <c r="AU1533" s="184" t="s">
        <v>88</v>
      </c>
      <c r="AV1533" s="14" t="s">
        <v>88</v>
      </c>
      <c r="AW1533" s="14" t="s">
        <v>34</v>
      </c>
      <c r="AX1533" s="14" t="s">
        <v>78</v>
      </c>
      <c r="AY1533" s="184" t="s">
        <v>153</v>
      </c>
    </row>
    <row r="1534" spans="2:51" s="14" customFormat="1" ht="10.199999999999999">
      <c r="B1534" s="183"/>
      <c r="D1534" s="176" t="s">
        <v>161</v>
      </c>
      <c r="E1534" s="184" t="s">
        <v>1</v>
      </c>
      <c r="F1534" s="185" t="s">
        <v>1092</v>
      </c>
      <c r="H1534" s="186">
        <v>61.29</v>
      </c>
      <c r="I1534" s="187"/>
      <c r="L1534" s="183"/>
      <c r="M1534" s="188"/>
      <c r="N1534" s="189"/>
      <c r="O1534" s="189"/>
      <c r="P1534" s="189"/>
      <c r="Q1534" s="189"/>
      <c r="R1534" s="189"/>
      <c r="S1534" s="189"/>
      <c r="T1534" s="190"/>
      <c r="AT1534" s="184" t="s">
        <v>161</v>
      </c>
      <c r="AU1534" s="184" t="s">
        <v>88</v>
      </c>
      <c r="AV1534" s="14" t="s">
        <v>88</v>
      </c>
      <c r="AW1534" s="14" t="s">
        <v>34</v>
      </c>
      <c r="AX1534" s="14" t="s">
        <v>78</v>
      </c>
      <c r="AY1534" s="184" t="s">
        <v>153</v>
      </c>
    </row>
    <row r="1535" spans="2:51" s="14" customFormat="1" ht="10.199999999999999">
      <c r="B1535" s="183"/>
      <c r="D1535" s="176" t="s">
        <v>161</v>
      </c>
      <c r="E1535" s="184" t="s">
        <v>1</v>
      </c>
      <c r="F1535" s="185" t="s">
        <v>1093</v>
      </c>
      <c r="H1535" s="186">
        <v>47.03</v>
      </c>
      <c r="I1535" s="187"/>
      <c r="L1535" s="183"/>
      <c r="M1535" s="188"/>
      <c r="N1535" s="189"/>
      <c r="O1535" s="189"/>
      <c r="P1535" s="189"/>
      <c r="Q1535" s="189"/>
      <c r="R1535" s="189"/>
      <c r="S1535" s="189"/>
      <c r="T1535" s="190"/>
      <c r="AT1535" s="184" t="s">
        <v>161</v>
      </c>
      <c r="AU1535" s="184" t="s">
        <v>88</v>
      </c>
      <c r="AV1535" s="14" t="s">
        <v>88</v>
      </c>
      <c r="AW1535" s="14" t="s">
        <v>34</v>
      </c>
      <c r="AX1535" s="14" t="s">
        <v>78</v>
      </c>
      <c r="AY1535" s="184" t="s">
        <v>153</v>
      </c>
    </row>
    <row r="1536" spans="2:51" s="14" customFormat="1" ht="10.199999999999999">
      <c r="B1536" s="183"/>
      <c r="D1536" s="176" t="s">
        <v>161</v>
      </c>
      <c r="E1536" s="184" t="s">
        <v>1</v>
      </c>
      <c r="F1536" s="185" t="s">
        <v>1094</v>
      </c>
      <c r="H1536" s="186">
        <v>325.22000000000003</v>
      </c>
      <c r="I1536" s="187"/>
      <c r="L1536" s="183"/>
      <c r="M1536" s="188"/>
      <c r="N1536" s="189"/>
      <c r="O1536" s="189"/>
      <c r="P1536" s="189"/>
      <c r="Q1536" s="189"/>
      <c r="R1536" s="189"/>
      <c r="S1536" s="189"/>
      <c r="T1536" s="190"/>
      <c r="AT1536" s="184" t="s">
        <v>161</v>
      </c>
      <c r="AU1536" s="184" t="s">
        <v>88</v>
      </c>
      <c r="AV1536" s="14" t="s">
        <v>88</v>
      </c>
      <c r="AW1536" s="14" t="s">
        <v>34</v>
      </c>
      <c r="AX1536" s="14" t="s">
        <v>78</v>
      </c>
      <c r="AY1536" s="184" t="s">
        <v>153</v>
      </c>
    </row>
    <row r="1537" spans="1:65" s="16" customFormat="1" ht="10.199999999999999">
      <c r="B1537" s="202"/>
      <c r="D1537" s="176" t="s">
        <v>161</v>
      </c>
      <c r="E1537" s="203" t="s">
        <v>1</v>
      </c>
      <c r="F1537" s="204" t="s">
        <v>321</v>
      </c>
      <c r="H1537" s="205">
        <v>466.13</v>
      </c>
      <c r="I1537" s="206"/>
      <c r="L1537" s="202"/>
      <c r="M1537" s="207"/>
      <c r="N1537" s="208"/>
      <c r="O1537" s="208"/>
      <c r="P1537" s="208"/>
      <c r="Q1537" s="208"/>
      <c r="R1537" s="208"/>
      <c r="S1537" s="208"/>
      <c r="T1537" s="209"/>
      <c r="AT1537" s="203" t="s">
        <v>161</v>
      </c>
      <c r="AU1537" s="203" t="s">
        <v>88</v>
      </c>
      <c r="AV1537" s="16" t="s">
        <v>169</v>
      </c>
      <c r="AW1537" s="16" t="s">
        <v>34</v>
      </c>
      <c r="AX1537" s="16" t="s">
        <v>78</v>
      </c>
      <c r="AY1537" s="203" t="s">
        <v>153</v>
      </c>
    </row>
    <row r="1538" spans="1:65" s="15" customFormat="1" ht="10.199999999999999">
      <c r="B1538" s="191"/>
      <c r="D1538" s="176" t="s">
        <v>161</v>
      </c>
      <c r="E1538" s="192" t="s">
        <v>1</v>
      </c>
      <c r="F1538" s="193" t="s">
        <v>165</v>
      </c>
      <c r="H1538" s="194">
        <v>1581.07</v>
      </c>
      <c r="I1538" s="195"/>
      <c r="L1538" s="191"/>
      <c r="M1538" s="196"/>
      <c r="N1538" s="197"/>
      <c r="O1538" s="197"/>
      <c r="P1538" s="197"/>
      <c r="Q1538" s="197"/>
      <c r="R1538" s="197"/>
      <c r="S1538" s="197"/>
      <c r="T1538" s="198"/>
      <c r="AT1538" s="192" t="s">
        <v>161</v>
      </c>
      <c r="AU1538" s="192" t="s">
        <v>88</v>
      </c>
      <c r="AV1538" s="15" t="s">
        <v>159</v>
      </c>
      <c r="AW1538" s="15" t="s">
        <v>34</v>
      </c>
      <c r="AX1538" s="15" t="s">
        <v>86</v>
      </c>
      <c r="AY1538" s="192" t="s">
        <v>153</v>
      </c>
    </row>
    <row r="1539" spans="1:65" s="2" customFormat="1" ht="36" customHeight="1">
      <c r="A1539" s="33"/>
      <c r="B1539" s="161"/>
      <c r="C1539" s="162" t="s">
        <v>1959</v>
      </c>
      <c r="D1539" s="162" t="s">
        <v>155</v>
      </c>
      <c r="E1539" s="163" t="s">
        <v>379</v>
      </c>
      <c r="F1539" s="164" t="s">
        <v>380</v>
      </c>
      <c r="G1539" s="165" t="s">
        <v>235</v>
      </c>
      <c r="H1539" s="166">
        <v>2321.25</v>
      </c>
      <c r="I1539" s="167"/>
      <c r="J1539" s="168">
        <f>ROUND(I1539*H1539,2)</f>
        <v>0</v>
      </c>
      <c r="K1539" s="164" t="s">
        <v>254</v>
      </c>
      <c r="L1539" s="34"/>
      <c r="M1539" s="169" t="s">
        <v>1</v>
      </c>
      <c r="N1539" s="170" t="s">
        <v>43</v>
      </c>
      <c r="O1539" s="59"/>
      <c r="P1539" s="171">
        <f>O1539*H1539</f>
        <v>0</v>
      </c>
      <c r="Q1539" s="171">
        <v>2.5999999999999998E-4</v>
      </c>
      <c r="R1539" s="171">
        <f>Q1539*H1539</f>
        <v>0.60352499999999998</v>
      </c>
      <c r="S1539" s="171">
        <v>0</v>
      </c>
      <c r="T1539" s="172">
        <f>S1539*H1539</f>
        <v>0</v>
      </c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R1539" s="173" t="s">
        <v>239</v>
      </c>
      <c r="AT1539" s="173" t="s">
        <v>155</v>
      </c>
      <c r="AU1539" s="173" t="s">
        <v>88</v>
      </c>
      <c r="AY1539" s="18" t="s">
        <v>153</v>
      </c>
      <c r="BE1539" s="174">
        <f>IF(N1539="základní",J1539,0)</f>
        <v>0</v>
      </c>
      <c r="BF1539" s="174">
        <f>IF(N1539="snížená",J1539,0)</f>
        <v>0</v>
      </c>
      <c r="BG1539" s="174">
        <f>IF(N1539="zákl. přenesená",J1539,0)</f>
        <v>0</v>
      </c>
      <c r="BH1539" s="174">
        <f>IF(N1539="sníž. přenesená",J1539,0)</f>
        <v>0</v>
      </c>
      <c r="BI1539" s="174">
        <f>IF(N1539="nulová",J1539,0)</f>
        <v>0</v>
      </c>
      <c r="BJ1539" s="18" t="s">
        <v>86</v>
      </c>
      <c r="BK1539" s="174">
        <f>ROUND(I1539*H1539,2)</f>
        <v>0</v>
      </c>
      <c r="BL1539" s="18" t="s">
        <v>239</v>
      </c>
      <c r="BM1539" s="173" t="s">
        <v>1960</v>
      </c>
    </row>
    <row r="1540" spans="1:65" s="13" customFormat="1" ht="10.199999999999999">
      <c r="B1540" s="175"/>
      <c r="D1540" s="176" t="s">
        <v>161</v>
      </c>
      <c r="E1540" s="177" t="s">
        <v>1</v>
      </c>
      <c r="F1540" s="178" t="s">
        <v>1080</v>
      </c>
      <c r="H1540" s="177" t="s">
        <v>1</v>
      </c>
      <c r="I1540" s="179"/>
      <c r="L1540" s="175"/>
      <c r="M1540" s="180"/>
      <c r="N1540" s="181"/>
      <c r="O1540" s="181"/>
      <c r="P1540" s="181"/>
      <c r="Q1540" s="181"/>
      <c r="R1540" s="181"/>
      <c r="S1540" s="181"/>
      <c r="T1540" s="182"/>
      <c r="AT1540" s="177" t="s">
        <v>161</v>
      </c>
      <c r="AU1540" s="177" t="s">
        <v>88</v>
      </c>
      <c r="AV1540" s="13" t="s">
        <v>86</v>
      </c>
      <c r="AW1540" s="13" t="s">
        <v>34</v>
      </c>
      <c r="AX1540" s="13" t="s">
        <v>78</v>
      </c>
      <c r="AY1540" s="177" t="s">
        <v>153</v>
      </c>
    </row>
    <row r="1541" spans="1:65" s="14" customFormat="1" ht="10.199999999999999">
      <c r="B1541" s="183"/>
      <c r="D1541" s="176" t="s">
        <v>161</v>
      </c>
      <c r="E1541" s="184" t="s">
        <v>1</v>
      </c>
      <c r="F1541" s="185" t="s">
        <v>1081</v>
      </c>
      <c r="H1541" s="186">
        <v>103.45</v>
      </c>
      <c r="I1541" s="187"/>
      <c r="L1541" s="183"/>
      <c r="M1541" s="188"/>
      <c r="N1541" s="189"/>
      <c r="O1541" s="189"/>
      <c r="P1541" s="189"/>
      <c r="Q1541" s="189"/>
      <c r="R1541" s="189"/>
      <c r="S1541" s="189"/>
      <c r="T1541" s="190"/>
      <c r="AT1541" s="184" t="s">
        <v>161</v>
      </c>
      <c r="AU1541" s="184" t="s">
        <v>88</v>
      </c>
      <c r="AV1541" s="14" t="s">
        <v>88</v>
      </c>
      <c r="AW1541" s="14" t="s">
        <v>34</v>
      </c>
      <c r="AX1541" s="14" t="s">
        <v>78</v>
      </c>
      <c r="AY1541" s="184" t="s">
        <v>153</v>
      </c>
    </row>
    <row r="1542" spans="1:65" s="13" customFormat="1" ht="10.199999999999999">
      <c r="B1542" s="175"/>
      <c r="D1542" s="176" t="s">
        <v>161</v>
      </c>
      <c r="E1542" s="177" t="s">
        <v>1</v>
      </c>
      <c r="F1542" s="178" t="s">
        <v>1082</v>
      </c>
      <c r="H1542" s="177" t="s">
        <v>1</v>
      </c>
      <c r="I1542" s="179"/>
      <c r="L1542" s="175"/>
      <c r="M1542" s="180"/>
      <c r="N1542" s="181"/>
      <c r="O1542" s="181"/>
      <c r="P1542" s="181"/>
      <c r="Q1542" s="181"/>
      <c r="R1542" s="181"/>
      <c r="S1542" s="181"/>
      <c r="T1542" s="182"/>
      <c r="AT1542" s="177" t="s">
        <v>161</v>
      </c>
      <c r="AU1542" s="177" t="s">
        <v>88</v>
      </c>
      <c r="AV1542" s="13" t="s">
        <v>86</v>
      </c>
      <c r="AW1542" s="13" t="s">
        <v>34</v>
      </c>
      <c r="AX1542" s="13" t="s">
        <v>78</v>
      </c>
      <c r="AY1542" s="177" t="s">
        <v>153</v>
      </c>
    </row>
    <row r="1543" spans="1:65" s="16" customFormat="1" ht="10.199999999999999">
      <c r="B1543" s="202"/>
      <c r="D1543" s="176" t="s">
        <v>161</v>
      </c>
      <c r="E1543" s="203" t="s">
        <v>1</v>
      </c>
      <c r="F1543" s="204" t="s">
        <v>321</v>
      </c>
      <c r="H1543" s="205">
        <v>103.45</v>
      </c>
      <c r="I1543" s="206"/>
      <c r="L1543" s="202"/>
      <c r="M1543" s="207"/>
      <c r="N1543" s="208"/>
      <c r="O1543" s="208"/>
      <c r="P1543" s="208"/>
      <c r="Q1543" s="208"/>
      <c r="R1543" s="208"/>
      <c r="S1543" s="208"/>
      <c r="T1543" s="209"/>
      <c r="AT1543" s="203" t="s">
        <v>161</v>
      </c>
      <c r="AU1543" s="203" t="s">
        <v>88</v>
      </c>
      <c r="AV1543" s="16" t="s">
        <v>169</v>
      </c>
      <c r="AW1543" s="16" t="s">
        <v>34</v>
      </c>
      <c r="AX1543" s="16" t="s">
        <v>78</v>
      </c>
      <c r="AY1543" s="203" t="s">
        <v>153</v>
      </c>
    </row>
    <row r="1544" spans="1:65" s="13" customFormat="1" ht="10.199999999999999">
      <c r="B1544" s="175"/>
      <c r="D1544" s="176" t="s">
        <v>161</v>
      </c>
      <c r="E1544" s="177" t="s">
        <v>1</v>
      </c>
      <c r="F1544" s="178" t="s">
        <v>1083</v>
      </c>
      <c r="H1544" s="177" t="s">
        <v>1</v>
      </c>
      <c r="I1544" s="179"/>
      <c r="L1544" s="175"/>
      <c r="M1544" s="180"/>
      <c r="N1544" s="181"/>
      <c r="O1544" s="181"/>
      <c r="P1544" s="181"/>
      <c r="Q1544" s="181"/>
      <c r="R1544" s="181"/>
      <c r="S1544" s="181"/>
      <c r="T1544" s="182"/>
      <c r="AT1544" s="177" t="s">
        <v>161</v>
      </c>
      <c r="AU1544" s="177" t="s">
        <v>88</v>
      </c>
      <c r="AV1544" s="13" t="s">
        <v>86</v>
      </c>
      <c r="AW1544" s="13" t="s">
        <v>34</v>
      </c>
      <c r="AX1544" s="13" t="s">
        <v>78</v>
      </c>
      <c r="AY1544" s="177" t="s">
        <v>153</v>
      </c>
    </row>
    <row r="1545" spans="1:65" s="14" customFormat="1" ht="10.199999999999999">
      <c r="B1545" s="183"/>
      <c r="D1545" s="176" t="s">
        <v>161</v>
      </c>
      <c r="E1545" s="184" t="s">
        <v>1</v>
      </c>
      <c r="F1545" s="185" t="s">
        <v>1084</v>
      </c>
      <c r="H1545" s="186">
        <v>93.24</v>
      </c>
      <c r="I1545" s="187"/>
      <c r="L1545" s="183"/>
      <c r="M1545" s="188"/>
      <c r="N1545" s="189"/>
      <c r="O1545" s="189"/>
      <c r="P1545" s="189"/>
      <c r="Q1545" s="189"/>
      <c r="R1545" s="189"/>
      <c r="S1545" s="189"/>
      <c r="T1545" s="190"/>
      <c r="AT1545" s="184" t="s">
        <v>161</v>
      </c>
      <c r="AU1545" s="184" t="s">
        <v>88</v>
      </c>
      <c r="AV1545" s="14" t="s">
        <v>88</v>
      </c>
      <c r="AW1545" s="14" t="s">
        <v>34</v>
      </c>
      <c r="AX1545" s="14" t="s">
        <v>78</v>
      </c>
      <c r="AY1545" s="184" t="s">
        <v>153</v>
      </c>
    </row>
    <row r="1546" spans="1:65" s="16" customFormat="1" ht="10.199999999999999">
      <c r="B1546" s="202"/>
      <c r="D1546" s="176" t="s">
        <v>161</v>
      </c>
      <c r="E1546" s="203" t="s">
        <v>1</v>
      </c>
      <c r="F1546" s="204" t="s">
        <v>321</v>
      </c>
      <c r="H1546" s="205">
        <v>93.24</v>
      </c>
      <c r="I1546" s="206"/>
      <c r="L1546" s="202"/>
      <c r="M1546" s="207"/>
      <c r="N1546" s="208"/>
      <c r="O1546" s="208"/>
      <c r="P1546" s="208"/>
      <c r="Q1546" s="208"/>
      <c r="R1546" s="208"/>
      <c r="S1546" s="208"/>
      <c r="T1546" s="209"/>
      <c r="AT1546" s="203" t="s">
        <v>161</v>
      </c>
      <c r="AU1546" s="203" t="s">
        <v>88</v>
      </c>
      <c r="AV1546" s="16" t="s">
        <v>169</v>
      </c>
      <c r="AW1546" s="16" t="s">
        <v>34</v>
      </c>
      <c r="AX1546" s="16" t="s">
        <v>78</v>
      </c>
      <c r="AY1546" s="203" t="s">
        <v>153</v>
      </c>
    </row>
    <row r="1547" spans="1:65" s="13" customFormat="1" ht="10.199999999999999">
      <c r="B1547" s="175"/>
      <c r="D1547" s="176" t="s">
        <v>161</v>
      </c>
      <c r="E1547" s="177" t="s">
        <v>1</v>
      </c>
      <c r="F1547" s="178" t="s">
        <v>1085</v>
      </c>
      <c r="H1547" s="177" t="s">
        <v>1</v>
      </c>
      <c r="I1547" s="179"/>
      <c r="L1547" s="175"/>
      <c r="M1547" s="180"/>
      <c r="N1547" s="181"/>
      <c r="O1547" s="181"/>
      <c r="P1547" s="181"/>
      <c r="Q1547" s="181"/>
      <c r="R1547" s="181"/>
      <c r="S1547" s="181"/>
      <c r="T1547" s="182"/>
      <c r="AT1547" s="177" t="s">
        <v>161</v>
      </c>
      <c r="AU1547" s="177" t="s">
        <v>88</v>
      </c>
      <c r="AV1547" s="13" t="s">
        <v>86</v>
      </c>
      <c r="AW1547" s="13" t="s">
        <v>34</v>
      </c>
      <c r="AX1547" s="13" t="s">
        <v>78</v>
      </c>
      <c r="AY1547" s="177" t="s">
        <v>153</v>
      </c>
    </row>
    <row r="1548" spans="1:65" s="14" customFormat="1" ht="10.199999999999999">
      <c r="B1548" s="183"/>
      <c r="D1548" s="176" t="s">
        <v>161</v>
      </c>
      <c r="E1548" s="184" t="s">
        <v>1</v>
      </c>
      <c r="F1548" s="185" t="s">
        <v>1086</v>
      </c>
      <c r="H1548" s="186">
        <v>28.71</v>
      </c>
      <c r="I1548" s="187"/>
      <c r="L1548" s="183"/>
      <c r="M1548" s="188"/>
      <c r="N1548" s="189"/>
      <c r="O1548" s="189"/>
      <c r="P1548" s="189"/>
      <c r="Q1548" s="189"/>
      <c r="R1548" s="189"/>
      <c r="S1548" s="189"/>
      <c r="T1548" s="190"/>
      <c r="AT1548" s="184" t="s">
        <v>161</v>
      </c>
      <c r="AU1548" s="184" t="s">
        <v>88</v>
      </c>
      <c r="AV1548" s="14" t="s">
        <v>88</v>
      </c>
      <c r="AW1548" s="14" t="s">
        <v>34</v>
      </c>
      <c r="AX1548" s="14" t="s">
        <v>78</v>
      </c>
      <c r="AY1548" s="184" t="s">
        <v>153</v>
      </c>
    </row>
    <row r="1549" spans="1:65" s="16" customFormat="1" ht="10.199999999999999">
      <c r="B1549" s="202"/>
      <c r="D1549" s="176" t="s">
        <v>161</v>
      </c>
      <c r="E1549" s="203" t="s">
        <v>1</v>
      </c>
      <c r="F1549" s="204" t="s">
        <v>321</v>
      </c>
      <c r="H1549" s="205">
        <v>28.71</v>
      </c>
      <c r="I1549" s="206"/>
      <c r="L1549" s="202"/>
      <c r="M1549" s="207"/>
      <c r="N1549" s="208"/>
      <c r="O1549" s="208"/>
      <c r="P1549" s="208"/>
      <c r="Q1549" s="208"/>
      <c r="R1549" s="208"/>
      <c r="S1549" s="208"/>
      <c r="T1549" s="209"/>
      <c r="AT1549" s="203" t="s">
        <v>161</v>
      </c>
      <c r="AU1549" s="203" t="s">
        <v>88</v>
      </c>
      <c r="AV1549" s="16" t="s">
        <v>169</v>
      </c>
      <c r="AW1549" s="16" t="s">
        <v>34</v>
      </c>
      <c r="AX1549" s="16" t="s">
        <v>78</v>
      </c>
      <c r="AY1549" s="203" t="s">
        <v>153</v>
      </c>
    </row>
    <row r="1550" spans="1:65" s="13" customFormat="1" ht="10.199999999999999">
      <c r="B1550" s="175"/>
      <c r="D1550" s="176" t="s">
        <v>161</v>
      </c>
      <c r="E1550" s="177" t="s">
        <v>1</v>
      </c>
      <c r="F1550" s="178" t="s">
        <v>1579</v>
      </c>
      <c r="H1550" s="177" t="s">
        <v>1</v>
      </c>
      <c r="I1550" s="179"/>
      <c r="L1550" s="175"/>
      <c r="M1550" s="180"/>
      <c r="N1550" s="181"/>
      <c r="O1550" s="181"/>
      <c r="P1550" s="181"/>
      <c r="Q1550" s="181"/>
      <c r="R1550" s="181"/>
      <c r="S1550" s="181"/>
      <c r="T1550" s="182"/>
      <c r="AT1550" s="177" t="s">
        <v>161</v>
      </c>
      <c r="AU1550" s="177" t="s">
        <v>88</v>
      </c>
      <c r="AV1550" s="13" t="s">
        <v>86</v>
      </c>
      <c r="AW1550" s="13" t="s">
        <v>34</v>
      </c>
      <c r="AX1550" s="13" t="s">
        <v>78</v>
      </c>
      <c r="AY1550" s="177" t="s">
        <v>153</v>
      </c>
    </row>
    <row r="1551" spans="1:65" s="14" customFormat="1" ht="10.199999999999999">
      <c r="B1551" s="183"/>
      <c r="D1551" s="176" t="s">
        <v>161</v>
      </c>
      <c r="E1551" s="184" t="s">
        <v>1</v>
      </c>
      <c r="F1551" s="185" t="s">
        <v>1580</v>
      </c>
      <c r="H1551" s="186">
        <v>5.76</v>
      </c>
      <c r="I1551" s="187"/>
      <c r="L1551" s="183"/>
      <c r="M1551" s="188"/>
      <c r="N1551" s="189"/>
      <c r="O1551" s="189"/>
      <c r="P1551" s="189"/>
      <c r="Q1551" s="189"/>
      <c r="R1551" s="189"/>
      <c r="S1551" s="189"/>
      <c r="T1551" s="190"/>
      <c r="AT1551" s="184" t="s">
        <v>161</v>
      </c>
      <c r="AU1551" s="184" t="s">
        <v>88</v>
      </c>
      <c r="AV1551" s="14" t="s">
        <v>88</v>
      </c>
      <c r="AW1551" s="14" t="s">
        <v>34</v>
      </c>
      <c r="AX1551" s="14" t="s">
        <v>78</v>
      </c>
      <c r="AY1551" s="184" t="s">
        <v>153</v>
      </c>
    </row>
    <row r="1552" spans="1:65" s="14" customFormat="1" ht="10.199999999999999">
      <c r="B1552" s="183"/>
      <c r="D1552" s="176" t="s">
        <v>161</v>
      </c>
      <c r="E1552" s="184" t="s">
        <v>1</v>
      </c>
      <c r="F1552" s="185" t="s">
        <v>1581</v>
      </c>
      <c r="H1552" s="186">
        <v>8.77</v>
      </c>
      <c r="I1552" s="187"/>
      <c r="L1552" s="183"/>
      <c r="M1552" s="188"/>
      <c r="N1552" s="189"/>
      <c r="O1552" s="189"/>
      <c r="P1552" s="189"/>
      <c r="Q1552" s="189"/>
      <c r="R1552" s="189"/>
      <c r="S1552" s="189"/>
      <c r="T1552" s="190"/>
      <c r="AT1552" s="184" t="s">
        <v>161</v>
      </c>
      <c r="AU1552" s="184" t="s">
        <v>88</v>
      </c>
      <c r="AV1552" s="14" t="s">
        <v>88</v>
      </c>
      <c r="AW1552" s="14" t="s">
        <v>34</v>
      </c>
      <c r="AX1552" s="14" t="s">
        <v>78</v>
      </c>
      <c r="AY1552" s="184" t="s">
        <v>153</v>
      </c>
    </row>
    <row r="1553" spans="2:51" s="14" customFormat="1" ht="10.199999999999999">
      <c r="B1553" s="183"/>
      <c r="D1553" s="176" t="s">
        <v>161</v>
      </c>
      <c r="E1553" s="184" t="s">
        <v>1</v>
      </c>
      <c r="F1553" s="185" t="s">
        <v>1238</v>
      </c>
      <c r="H1553" s="186">
        <v>15.03</v>
      </c>
      <c r="I1553" s="187"/>
      <c r="L1553" s="183"/>
      <c r="M1553" s="188"/>
      <c r="N1553" s="189"/>
      <c r="O1553" s="189"/>
      <c r="P1553" s="189"/>
      <c r="Q1553" s="189"/>
      <c r="R1553" s="189"/>
      <c r="S1553" s="189"/>
      <c r="T1553" s="190"/>
      <c r="AT1553" s="184" t="s">
        <v>161</v>
      </c>
      <c r="AU1553" s="184" t="s">
        <v>88</v>
      </c>
      <c r="AV1553" s="14" t="s">
        <v>88</v>
      </c>
      <c r="AW1553" s="14" t="s">
        <v>34</v>
      </c>
      <c r="AX1553" s="14" t="s">
        <v>78</v>
      </c>
      <c r="AY1553" s="184" t="s">
        <v>153</v>
      </c>
    </row>
    <row r="1554" spans="2:51" s="14" customFormat="1" ht="10.199999999999999">
      <c r="B1554" s="183"/>
      <c r="D1554" s="176" t="s">
        <v>161</v>
      </c>
      <c r="E1554" s="184" t="s">
        <v>1</v>
      </c>
      <c r="F1554" s="185" t="s">
        <v>1582</v>
      </c>
      <c r="H1554" s="186">
        <v>17.54</v>
      </c>
      <c r="I1554" s="187"/>
      <c r="L1554" s="183"/>
      <c r="M1554" s="188"/>
      <c r="N1554" s="189"/>
      <c r="O1554" s="189"/>
      <c r="P1554" s="189"/>
      <c r="Q1554" s="189"/>
      <c r="R1554" s="189"/>
      <c r="S1554" s="189"/>
      <c r="T1554" s="190"/>
      <c r="AT1554" s="184" t="s">
        <v>161</v>
      </c>
      <c r="AU1554" s="184" t="s">
        <v>88</v>
      </c>
      <c r="AV1554" s="14" t="s">
        <v>88</v>
      </c>
      <c r="AW1554" s="14" t="s">
        <v>34</v>
      </c>
      <c r="AX1554" s="14" t="s">
        <v>78</v>
      </c>
      <c r="AY1554" s="184" t="s">
        <v>153</v>
      </c>
    </row>
    <row r="1555" spans="2:51" s="14" customFormat="1" ht="10.199999999999999">
      <c r="B1555" s="183"/>
      <c r="D1555" s="176" t="s">
        <v>161</v>
      </c>
      <c r="E1555" s="184" t="s">
        <v>1</v>
      </c>
      <c r="F1555" s="185" t="s">
        <v>1583</v>
      </c>
      <c r="H1555" s="186">
        <v>3.48</v>
      </c>
      <c r="I1555" s="187"/>
      <c r="L1555" s="183"/>
      <c r="M1555" s="188"/>
      <c r="N1555" s="189"/>
      <c r="O1555" s="189"/>
      <c r="P1555" s="189"/>
      <c r="Q1555" s="189"/>
      <c r="R1555" s="189"/>
      <c r="S1555" s="189"/>
      <c r="T1555" s="190"/>
      <c r="AT1555" s="184" t="s">
        <v>161</v>
      </c>
      <c r="AU1555" s="184" t="s">
        <v>88</v>
      </c>
      <c r="AV1555" s="14" t="s">
        <v>88</v>
      </c>
      <c r="AW1555" s="14" t="s">
        <v>34</v>
      </c>
      <c r="AX1555" s="14" t="s">
        <v>78</v>
      </c>
      <c r="AY1555" s="184" t="s">
        <v>153</v>
      </c>
    </row>
    <row r="1556" spans="2:51" s="14" customFormat="1" ht="10.199999999999999">
      <c r="B1556" s="183"/>
      <c r="D1556" s="176" t="s">
        <v>161</v>
      </c>
      <c r="E1556" s="184" t="s">
        <v>1</v>
      </c>
      <c r="F1556" s="185" t="s">
        <v>1584</v>
      </c>
      <c r="H1556" s="186">
        <v>66.040000000000006</v>
      </c>
      <c r="I1556" s="187"/>
      <c r="L1556" s="183"/>
      <c r="M1556" s="188"/>
      <c r="N1556" s="189"/>
      <c r="O1556" s="189"/>
      <c r="P1556" s="189"/>
      <c r="Q1556" s="189"/>
      <c r="R1556" s="189"/>
      <c r="S1556" s="189"/>
      <c r="T1556" s="190"/>
      <c r="AT1556" s="184" t="s">
        <v>161</v>
      </c>
      <c r="AU1556" s="184" t="s">
        <v>88</v>
      </c>
      <c r="AV1556" s="14" t="s">
        <v>88</v>
      </c>
      <c r="AW1556" s="14" t="s">
        <v>34</v>
      </c>
      <c r="AX1556" s="14" t="s">
        <v>78</v>
      </c>
      <c r="AY1556" s="184" t="s">
        <v>153</v>
      </c>
    </row>
    <row r="1557" spans="2:51" s="14" customFormat="1" ht="10.199999999999999">
      <c r="B1557" s="183"/>
      <c r="D1557" s="176" t="s">
        <v>161</v>
      </c>
      <c r="E1557" s="184" t="s">
        <v>1</v>
      </c>
      <c r="F1557" s="185" t="s">
        <v>1585</v>
      </c>
      <c r="H1557" s="186">
        <v>9.68</v>
      </c>
      <c r="I1557" s="187"/>
      <c r="L1557" s="183"/>
      <c r="M1557" s="188"/>
      <c r="N1557" s="189"/>
      <c r="O1557" s="189"/>
      <c r="P1557" s="189"/>
      <c r="Q1557" s="189"/>
      <c r="R1557" s="189"/>
      <c r="S1557" s="189"/>
      <c r="T1557" s="190"/>
      <c r="AT1557" s="184" t="s">
        <v>161</v>
      </c>
      <c r="AU1557" s="184" t="s">
        <v>88</v>
      </c>
      <c r="AV1557" s="14" t="s">
        <v>88</v>
      </c>
      <c r="AW1557" s="14" t="s">
        <v>34</v>
      </c>
      <c r="AX1557" s="14" t="s">
        <v>78</v>
      </c>
      <c r="AY1557" s="184" t="s">
        <v>153</v>
      </c>
    </row>
    <row r="1558" spans="2:51" s="14" customFormat="1" ht="10.199999999999999">
      <c r="B1558" s="183"/>
      <c r="D1558" s="176" t="s">
        <v>161</v>
      </c>
      <c r="E1558" s="184" t="s">
        <v>1</v>
      </c>
      <c r="F1558" s="185" t="s">
        <v>1586</v>
      </c>
      <c r="H1558" s="186">
        <v>4.45</v>
      </c>
      <c r="I1558" s="187"/>
      <c r="L1558" s="183"/>
      <c r="M1558" s="188"/>
      <c r="N1558" s="189"/>
      <c r="O1558" s="189"/>
      <c r="P1558" s="189"/>
      <c r="Q1558" s="189"/>
      <c r="R1558" s="189"/>
      <c r="S1558" s="189"/>
      <c r="T1558" s="190"/>
      <c r="AT1558" s="184" t="s">
        <v>161</v>
      </c>
      <c r="AU1558" s="184" t="s">
        <v>88</v>
      </c>
      <c r="AV1558" s="14" t="s">
        <v>88</v>
      </c>
      <c r="AW1558" s="14" t="s">
        <v>34</v>
      </c>
      <c r="AX1558" s="14" t="s">
        <v>78</v>
      </c>
      <c r="AY1558" s="184" t="s">
        <v>153</v>
      </c>
    </row>
    <row r="1559" spans="2:51" s="14" customFormat="1" ht="10.199999999999999">
      <c r="B1559" s="183"/>
      <c r="D1559" s="176" t="s">
        <v>161</v>
      </c>
      <c r="E1559" s="184" t="s">
        <v>1</v>
      </c>
      <c r="F1559" s="185" t="s">
        <v>1586</v>
      </c>
      <c r="H1559" s="186">
        <v>4.45</v>
      </c>
      <c r="I1559" s="187"/>
      <c r="L1559" s="183"/>
      <c r="M1559" s="188"/>
      <c r="N1559" s="189"/>
      <c r="O1559" s="189"/>
      <c r="P1559" s="189"/>
      <c r="Q1559" s="189"/>
      <c r="R1559" s="189"/>
      <c r="S1559" s="189"/>
      <c r="T1559" s="190"/>
      <c r="AT1559" s="184" t="s">
        <v>161</v>
      </c>
      <c r="AU1559" s="184" t="s">
        <v>88</v>
      </c>
      <c r="AV1559" s="14" t="s">
        <v>88</v>
      </c>
      <c r="AW1559" s="14" t="s">
        <v>34</v>
      </c>
      <c r="AX1559" s="14" t="s">
        <v>78</v>
      </c>
      <c r="AY1559" s="184" t="s">
        <v>153</v>
      </c>
    </row>
    <row r="1560" spans="2:51" s="14" customFormat="1" ht="10.199999999999999">
      <c r="B1560" s="183"/>
      <c r="D1560" s="176" t="s">
        <v>161</v>
      </c>
      <c r="E1560" s="184" t="s">
        <v>1</v>
      </c>
      <c r="F1560" s="185" t="s">
        <v>1587</v>
      </c>
      <c r="H1560" s="186">
        <v>5.18</v>
      </c>
      <c r="I1560" s="187"/>
      <c r="L1560" s="183"/>
      <c r="M1560" s="188"/>
      <c r="N1560" s="189"/>
      <c r="O1560" s="189"/>
      <c r="P1560" s="189"/>
      <c r="Q1560" s="189"/>
      <c r="R1560" s="189"/>
      <c r="S1560" s="189"/>
      <c r="T1560" s="190"/>
      <c r="AT1560" s="184" t="s">
        <v>161</v>
      </c>
      <c r="AU1560" s="184" t="s">
        <v>88</v>
      </c>
      <c r="AV1560" s="14" t="s">
        <v>88</v>
      </c>
      <c r="AW1560" s="14" t="s">
        <v>34</v>
      </c>
      <c r="AX1560" s="14" t="s">
        <v>78</v>
      </c>
      <c r="AY1560" s="184" t="s">
        <v>153</v>
      </c>
    </row>
    <row r="1561" spans="2:51" s="14" customFormat="1" ht="10.199999999999999">
      <c r="B1561" s="183"/>
      <c r="D1561" s="176" t="s">
        <v>161</v>
      </c>
      <c r="E1561" s="184" t="s">
        <v>1</v>
      </c>
      <c r="F1561" s="185" t="s">
        <v>1588</v>
      </c>
      <c r="H1561" s="186">
        <v>5.24</v>
      </c>
      <c r="I1561" s="187"/>
      <c r="L1561" s="183"/>
      <c r="M1561" s="188"/>
      <c r="N1561" s="189"/>
      <c r="O1561" s="189"/>
      <c r="P1561" s="189"/>
      <c r="Q1561" s="189"/>
      <c r="R1561" s="189"/>
      <c r="S1561" s="189"/>
      <c r="T1561" s="190"/>
      <c r="AT1561" s="184" t="s">
        <v>161</v>
      </c>
      <c r="AU1561" s="184" t="s">
        <v>88</v>
      </c>
      <c r="AV1561" s="14" t="s">
        <v>88</v>
      </c>
      <c r="AW1561" s="14" t="s">
        <v>34</v>
      </c>
      <c r="AX1561" s="14" t="s">
        <v>78</v>
      </c>
      <c r="AY1561" s="184" t="s">
        <v>153</v>
      </c>
    </row>
    <row r="1562" spans="2:51" s="14" customFormat="1" ht="10.199999999999999">
      <c r="B1562" s="183"/>
      <c r="D1562" s="176" t="s">
        <v>161</v>
      </c>
      <c r="E1562" s="184" t="s">
        <v>1</v>
      </c>
      <c r="F1562" s="185" t="s">
        <v>1251</v>
      </c>
      <c r="H1562" s="186">
        <v>22.3</v>
      </c>
      <c r="I1562" s="187"/>
      <c r="L1562" s="183"/>
      <c r="M1562" s="188"/>
      <c r="N1562" s="189"/>
      <c r="O1562" s="189"/>
      <c r="P1562" s="189"/>
      <c r="Q1562" s="189"/>
      <c r="R1562" s="189"/>
      <c r="S1562" s="189"/>
      <c r="T1562" s="190"/>
      <c r="AT1562" s="184" t="s">
        <v>161</v>
      </c>
      <c r="AU1562" s="184" t="s">
        <v>88</v>
      </c>
      <c r="AV1562" s="14" t="s">
        <v>88</v>
      </c>
      <c r="AW1562" s="14" t="s">
        <v>34</v>
      </c>
      <c r="AX1562" s="14" t="s">
        <v>78</v>
      </c>
      <c r="AY1562" s="184" t="s">
        <v>153</v>
      </c>
    </row>
    <row r="1563" spans="2:51" s="14" customFormat="1" ht="10.199999999999999">
      <c r="B1563" s="183"/>
      <c r="D1563" s="176" t="s">
        <v>161</v>
      </c>
      <c r="E1563" s="184" t="s">
        <v>1</v>
      </c>
      <c r="F1563" s="185" t="s">
        <v>1589</v>
      </c>
      <c r="H1563" s="186">
        <v>4.99</v>
      </c>
      <c r="I1563" s="187"/>
      <c r="L1563" s="183"/>
      <c r="M1563" s="188"/>
      <c r="N1563" s="189"/>
      <c r="O1563" s="189"/>
      <c r="P1563" s="189"/>
      <c r="Q1563" s="189"/>
      <c r="R1563" s="189"/>
      <c r="S1563" s="189"/>
      <c r="T1563" s="190"/>
      <c r="AT1563" s="184" t="s">
        <v>161</v>
      </c>
      <c r="AU1563" s="184" t="s">
        <v>88</v>
      </c>
      <c r="AV1563" s="14" t="s">
        <v>88</v>
      </c>
      <c r="AW1563" s="14" t="s">
        <v>34</v>
      </c>
      <c r="AX1563" s="14" t="s">
        <v>78</v>
      </c>
      <c r="AY1563" s="184" t="s">
        <v>153</v>
      </c>
    </row>
    <row r="1564" spans="2:51" s="14" customFormat="1" ht="10.199999999999999">
      <c r="B1564" s="183"/>
      <c r="D1564" s="176" t="s">
        <v>161</v>
      </c>
      <c r="E1564" s="184" t="s">
        <v>1</v>
      </c>
      <c r="F1564" s="185" t="s">
        <v>1590</v>
      </c>
      <c r="H1564" s="186">
        <v>19.07</v>
      </c>
      <c r="I1564" s="187"/>
      <c r="L1564" s="183"/>
      <c r="M1564" s="188"/>
      <c r="N1564" s="189"/>
      <c r="O1564" s="189"/>
      <c r="P1564" s="189"/>
      <c r="Q1564" s="189"/>
      <c r="R1564" s="189"/>
      <c r="S1564" s="189"/>
      <c r="T1564" s="190"/>
      <c r="AT1564" s="184" t="s">
        <v>161</v>
      </c>
      <c r="AU1564" s="184" t="s">
        <v>88</v>
      </c>
      <c r="AV1564" s="14" t="s">
        <v>88</v>
      </c>
      <c r="AW1564" s="14" t="s">
        <v>34</v>
      </c>
      <c r="AX1564" s="14" t="s">
        <v>78</v>
      </c>
      <c r="AY1564" s="184" t="s">
        <v>153</v>
      </c>
    </row>
    <row r="1565" spans="2:51" s="14" customFormat="1" ht="10.199999999999999">
      <c r="B1565" s="183"/>
      <c r="D1565" s="176" t="s">
        <v>161</v>
      </c>
      <c r="E1565" s="184" t="s">
        <v>1</v>
      </c>
      <c r="F1565" s="185" t="s">
        <v>1591</v>
      </c>
      <c r="H1565" s="186">
        <v>14.04</v>
      </c>
      <c r="I1565" s="187"/>
      <c r="L1565" s="183"/>
      <c r="M1565" s="188"/>
      <c r="N1565" s="189"/>
      <c r="O1565" s="189"/>
      <c r="P1565" s="189"/>
      <c r="Q1565" s="189"/>
      <c r="R1565" s="189"/>
      <c r="S1565" s="189"/>
      <c r="T1565" s="190"/>
      <c r="AT1565" s="184" t="s">
        <v>161</v>
      </c>
      <c r="AU1565" s="184" t="s">
        <v>88</v>
      </c>
      <c r="AV1565" s="14" t="s">
        <v>88</v>
      </c>
      <c r="AW1565" s="14" t="s">
        <v>34</v>
      </c>
      <c r="AX1565" s="14" t="s">
        <v>78</v>
      </c>
      <c r="AY1565" s="184" t="s">
        <v>153</v>
      </c>
    </row>
    <row r="1566" spans="2:51" s="14" customFormat="1" ht="10.199999999999999">
      <c r="B1566" s="183"/>
      <c r="D1566" s="176" t="s">
        <v>161</v>
      </c>
      <c r="E1566" s="184" t="s">
        <v>1</v>
      </c>
      <c r="F1566" s="185" t="s">
        <v>1518</v>
      </c>
      <c r="H1566" s="186">
        <v>17.75</v>
      </c>
      <c r="I1566" s="187"/>
      <c r="L1566" s="183"/>
      <c r="M1566" s="188"/>
      <c r="N1566" s="189"/>
      <c r="O1566" s="189"/>
      <c r="P1566" s="189"/>
      <c r="Q1566" s="189"/>
      <c r="R1566" s="189"/>
      <c r="S1566" s="189"/>
      <c r="T1566" s="190"/>
      <c r="AT1566" s="184" t="s">
        <v>161</v>
      </c>
      <c r="AU1566" s="184" t="s">
        <v>88</v>
      </c>
      <c r="AV1566" s="14" t="s">
        <v>88</v>
      </c>
      <c r="AW1566" s="14" t="s">
        <v>34</v>
      </c>
      <c r="AX1566" s="14" t="s">
        <v>78</v>
      </c>
      <c r="AY1566" s="184" t="s">
        <v>153</v>
      </c>
    </row>
    <row r="1567" spans="2:51" s="14" customFormat="1" ht="10.199999999999999">
      <c r="B1567" s="183"/>
      <c r="D1567" s="176" t="s">
        <v>161</v>
      </c>
      <c r="E1567" s="184" t="s">
        <v>1</v>
      </c>
      <c r="F1567" s="185" t="s">
        <v>1592</v>
      </c>
      <c r="H1567" s="186">
        <v>17.93</v>
      </c>
      <c r="I1567" s="187"/>
      <c r="L1567" s="183"/>
      <c r="M1567" s="188"/>
      <c r="N1567" s="189"/>
      <c r="O1567" s="189"/>
      <c r="P1567" s="189"/>
      <c r="Q1567" s="189"/>
      <c r="R1567" s="189"/>
      <c r="S1567" s="189"/>
      <c r="T1567" s="190"/>
      <c r="AT1567" s="184" t="s">
        <v>161</v>
      </c>
      <c r="AU1567" s="184" t="s">
        <v>88</v>
      </c>
      <c r="AV1567" s="14" t="s">
        <v>88</v>
      </c>
      <c r="AW1567" s="14" t="s">
        <v>34</v>
      </c>
      <c r="AX1567" s="14" t="s">
        <v>78</v>
      </c>
      <c r="AY1567" s="184" t="s">
        <v>153</v>
      </c>
    </row>
    <row r="1568" spans="2:51" s="14" customFormat="1" ht="10.199999999999999">
      <c r="B1568" s="183"/>
      <c r="D1568" s="176" t="s">
        <v>161</v>
      </c>
      <c r="E1568" s="184" t="s">
        <v>1</v>
      </c>
      <c r="F1568" s="185" t="s">
        <v>1593</v>
      </c>
      <c r="H1568" s="186">
        <v>13.75</v>
      </c>
      <c r="I1568" s="187"/>
      <c r="L1568" s="183"/>
      <c r="M1568" s="188"/>
      <c r="N1568" s="189"/>
      <c r="O1568" s="189"/>
      <c r="P1568" s="189"/>
      <c r="Q1568" s="189"/>
      <c r="R1568" s="189"/>
      <c r="S1568" s="189"/>
      <c r="T1568" s="190"/>
      <c r="AT1568" s="184" t="s">
        <v>161</v>
      </c>
      <c r="AU1568" s="184" t="s">
        <v>88</v>
      </c>
      <c r="AV1568" s="14" t="s">
        <v>88</v>
      </c>
      <c r="AW1568" s="14" t="s">
        <v>34</v>
      </c>
      <c r="AX1568" s="14" t="s">
        <v>78</v>
      </c>
      <c r="AY1568" s="184" t="s">
        <v>153</v>
      </c>
    </row>
    <row r="1569" spans="2:51" s="14" customFormat="1" ht="10.199999999999999">
      <c r="B1569" s="183"/>
      <c r="D1569" s="176" t="s">
        <v>161</v>
      </c>
      <c r="E1569" s="184" t="s">
        <v>1</v>
      </c>
      <c r="F1569" s="185" t="s">
        <v>1594</v>
      </c>
      <c r="H1569" s="186">
        <v>3.9</v>
      </c>
      <c r="I1569" s="187"/>
      <c r="L1569" s="183"/>
      <c r="M1569" s="188"/>
      <c r="N1569" s="189"/>
      <c r="O1569" s="189"/>
      <c r="P1569" s="189"/>
      <c r="Q1569" s="189"/>
      <c r="R1569" s="189"/>
      <c r="S1569" s="189"/>
      <c r="T1569" s="190"/>
      <c r="AT1569" s="184" t="s">
        <v>161</v>
      </c>
      <c r="AU1569" s="184" t="s">
        <v>88</v>
      </c>
      <c r="AV1569" s="14" t="s">
        <v>88</v>
      </c>
      <c r="AW1569" s="14" t="s">
        <v>34</v>
      </c>
      <c r="AX1569" s="14" t="s">
        <v>78</v>
      </c>
      <c r="AY1569" s="184" t="s">
        <v>153</v>
      </c>
    </row>
    <row r="1570" spans="2:51" s="14" customFormat="1" ht="10.199999999999999">
      <c r="B1570" s="183"/>
      <c r="D1570" s="176" t="s">
        <v>161</v>
      </c>
      <c r="E1570" s="184" t="s">
        <v>1</v>
      </c>
      <c r="F1570" s="185" t="s">
        <v>1263</v>
      </c>
      <c r="H1570" s="186">
        <v>3.6</v>
      </c>
      <c r="I1570" s="187"/>
      <c r="L1570" s="183"/>
      <c r="M1570" s="188"/>
      <c r="N1570" s="189"/>
      <c r="O1570" s="189"/>
      <c r="P1570" s="189"/>
      <c r="Q1570" s="189"/>
      <c r="R1570" s="189"/>
      <c r="S1570" s="189"/>
      <c r="T1570" s="190"/>
      <c r="AT1570" s="184" t="s">
        <v>161</v>
      </c>
      <c r="AU1570" s="184" t="s">
        <v>88</v>
      </c>
      <c r="AV1570" s="14" t="s">
        <v>88</v>
      </c>
      <c r="AW1570" s="14" t="s">
        <v>34</v>
      </c>
      <c r="AX1570" s="14" t="s">
        <v>78</v>
      </c>
      <c r="AY1570" s="184" t="s">
        <v>153</v>
      </c>
    </row>
    <row r="1571" spans="2:51" s="14" customFormat="1" ht="10.199999999999999">
      <c r="B1571" s="183"/>
      <c r="D1571" s="176" t="s">
        <v>161</v>
      </c>
      <c r="E1571" s="184" t="s">
        <v>1</v>
      </c>
      <c r="F1571" s="185" t="s">
        <v>1595</v>
      </c>
      <c r="H1571" s="186">
        <v>3.53</v>
      </c>
      <c r="I1571" s="187"/>
      <c r="L1571" s="183"/>
      <c r="M1571" s="188"/>
      <c r="N1571" s="189"/>
      <c r="O1571" s="189"/>
      <c r="P1571" s="189"/>
      <c r="Q1571" s="189"/>
      <c r="R1571" s="189"/>
      <c r="S1571" s="189"/>
      <c r="T1571" s="190"/>
      <c r="AT1571" s="184" t="s">
        <v>161</v>
      </c>
      <c r="AU1571" s="184" t="s">
        <v>88</v>
      </c>
      <c r="AV1571" s="14" t="s">
        <v>88</v>
      </c>
      <c r="AW1571" s="14" t="s">
        <v>34</v>
      </c>
      <c r="AX1571" s="14" t="s">
        <v>78</v>
      </c>
      <c r="AY1571" s="184" t="s">
        <v>153</v>
      </c>
    </row>
    <row r="1572" spans="2:51" s="14" customFormat="1" ht="10.199999999999999">
      <c r="B1572" s="183"/>
      <c r="D1572" s="176" t="s">
        <v>161</v>
      </c>
      <c r="E1572" s="184" t="s">
        <v>1</v>
      </c>
      <c r="F1572" s="185" t="s">
        <v>1596</v>
      </c>
      <c r="H1572" s="186">
        <v>7.57</v>
      </c>
      <c r="I1572" s="187"/>
      <c r="L1572" s="183"/>
      <c r="M1572" s="188"/>
      <c r="N1572" s="189"/>
      <c r="O1572" s="189"/>
      <c r="P1572" s="189"/>
      <c r="Q1572" s="189"/>
      <c r="R1572" s="189"/>
      <c r="S1572" s="189"/>
      <c r="T1572" s="190"/>
      <c r="AT1572" s="184" t="s">
        <v>161</v>
      </c>
      <c r="AU1572" s="184" t="s">
        <v>88</v>
      </c>
      <c r="AV1572" s="14" t="s">
        <v>88</v>
      </c>
      <c r="AW1572" s="14" t="s">
        <v>34</v>
      </c>
      <c r="AX1572" s="14" t="s">
        <v>78</v>
      </c>
      <c r="AY1572" s="184" t="s">
        <v>153</v>
      </c>
    </row>
    <row r="1573" spans="2:51" s="16" customFormat="1" ht="10.199999999999999">
      <c r="B1573" s="202"/>
      <c r="D1573" s="176" t="s">
        <v>161</v>
      </c>
      <c r="E1573" s="203" t="s">
        <v>1</v>
      </c>
      <c r="F1573" s="204" t="s">
        <v>321</v>
      </c>
      <c r="H1573" s="205">
        <v>274.05</v>
      </c>
      <c r="I1573" s="206"/>
      <c r="L1573" s="202"/>
      <c r="M1573" s="207"/>
      <c r="N1573" s="208"/>
      <c r="O1573" s="208"/>
      <c r="P1573" s="208"/>
      <c r="Q1573" s="208"/>
      <c r="R1573" s="208"/>
      <c r="S1573" s="208"/>
      <c r="T1573" s="209"/>
      <c r="AT1573" s="203" t="s">
        <v>161</v>
      </c>
      <c r="AU1573" s="203" t="s">
        <v>88</v>
      </c>
      <c r="AV1573" s="16" t="s">
        <v>169</v>
      </c>
      <c r="AW1573" s="16" t="s">
        <v>34</v>
      </c>
      <c r="AX1573" s="16" t="s">
        <v>78</v>
      </c>
      <c r="AY1573" s="203" t="s">
        <v>153</v>
      </c>
    </row>
    <row r="1574" spans="2:51" s="13" customFormat="1" ht="10.199999999999999">
      <c r="B1574" s="175"/>
      <c r="D1574" s="176" t="s">
        <v>161</v>
      </c>
      <c r="E1574" s="177" t="s">
        <v>1</v>
      </c>
      <c r="F1574" s="178" t="s">
        <v>1104</v>
      </c>
      <c r="H1574" s="177" t="s">
        <v>1</v>
      </c>
      <c r="I1574" s="179"/>
      <c r="L1574" s="175"/>
      <c r="M1574" s="180"/>
      <c r="N1574" s="181"/>
      <c r="O1574" s="181"/>
      <c r="P1574" s="181"/>
      <c r="Q1574" s="181"/>
      <c r="R1574" s="181"/>
      <c r="S1574" s="181"/>
      <c r="T1574" s="182"/>
      <c r="AT1574" s="177" t="s">
        <v>161</v>
      </c>
      <c r="AU1574" s="177" t="s">
        <v>88</v>
      </c>
      <c r="AV1574" s="13" t="s">
        <v>86</v>
      </c>
      <c r="AW1574" s="13" t="s">
        <v>34</v>
      </c>
      <c r="AX1574" s="13" t="s">
        <v>78</v>
      </c>
      <c r="AY1574" s="177" t="s">
        <v>153</v>
      </c>
    </row>
    <row r="1575" spans="2:51" s="14" customFormat="1" ht="10.199999999999999">
      <c r="B1575" s="183"/>
      <c r="D1575" s="176" t="s">
        <v>161</v>
      </c>
      <c r="E1575" s="184" t="s">
        <v>1</v>
      </c>
      <c r="F1575" s="185" t="s">
        <v>1105</v>
      </c>
      <c r="H1575" s="186">
        <v>281.35000000000002</v>
      </c>
      <c r="I1575" s="187"/>
      <c r="L1575" s="183"/>
      <c r="M1575" s="188"/>
      <c r="N1575" s="189"/>
      <c r="O1575" s="189"/>
      <c r="P1575" s="189"/>
      <c r="Q1575" s="189"/>
      <c r="R1575" s="189"/>
      <c r="S1575" s="189"/>
      <c r="T1575" s="190"/>
      <c r="AT1575" s="184" t="s">
        <v>161</v>
      </c>
      <c r="AU1575" s="184" t="s">
        <v>88</v>
      </c>
      <c r="AV1575" s="14" t="s">
        <v>88</v>
      </c>
      <c r="AW1575" s="14" t="s">
        <v>34</v>
      </c>
      <c r="AX1575" s="14" t="s">
        <v>78</v>
      </c>
      <c r="AY1575" s="184" t="s">
        <v>153</v>
      </c>
    </row>
    <row r="1576" spans="2:51" s="16" customFormat="1" ht="10.199999999999999">
      <c r="B1576" s="202"/>
      <c r="D1576" s="176" t="s">
        <v>161</v>
      </c>
      <c r="E1576" s="203" t="s">
        <v>1</v>
      </c>
      <c r="F1576" s="204" t="s">
        <v>321</v>
      </c>
      <c r="H1576" s="205">
        <v>281.35000000000002</v>
      </c>
      <c r="I1576" s="206"/>
      <c r="L1576" s="202"/>
      <c r="M1576" s="207"/>
      <c r="N1576" s="208"/>
      <c r="O1576" s="208"/>
      <c r="P1576" s="208"/>
      <c r="Q1576" s="208"/>
      <c r="R1576" s="208"/>
      <c r="S1576" s="208"/>
      <c r="T1576" s="209"/>
      <c r="AT1576" s="203" t="s">
        <v>161</v>
      </c>
      <c r="AU1576" s="203" t="s">
        <v>88</v>
      </c>
      <c r="AV1576" s="16" t="s">
        <v>169</v>
      </c>
      <c r="AW1576" s="16" t="s">
        <v>34</v>
      </c>
      <c r="AX1576" s="16" t="s">
        <v>78</v>
      </c>
      <c r="AY1576" s="203" t="s">
        <v>153</v>
      </c>
    </row>
    <row r="1577" spans="2:51" s="13" customFormat="1" ht="10.199999999999999">
      <c r="B1577" s="175"/>
      <c r="D1577" s="176" t="s">
        <v>161</v>
      </c>
      <c r="E1577" s="177" t="s">
        <v>1</v>
      </c>
      <c r="F1577" s="178" t="s">
        <v>1106</v>
      </c>
      <c r="H1577" s="177" t="s">
        <v>1</v>
      </c>
      <c r="I1577" s="179"/>
      <c r="L1577" s="175"/>
      <c r="M1577" s="180"/>
      <c r="N1577" s="181"/>
      <c r="O1577" s="181"/>
      <c r="P1577" s="181"/>
      <c r="Q1577" s="181"/>
      <c r="R1577" s="181"/>
      <c r="S1577" s="181"/>
      <c r="T1577" s="182"/>
      <c r="AT1577" s="177" t="s">
        <v>161</v>
      </c>
      <c r="AU1577" s="177" t="s">
        <v>88</v>
      </c>
      <c r="AV1577" s="13" t="s">
        <v>86</v>
      </c>
      <c r="AW1577" s="13" t="s">
        <v>34</v>
      </c>
      <c r="AX1577" s="13" t="s">
        <v>78</v>
      </c>
      <c r="AY1577" s="177" t="s">
        <v>153</v>
      </c>
    </row>
    <row r="1578" spans="2:51" s="14" customFormat="1" ht="10.199999999999999">
      <c r="B1578" s="183"/>
      <c r="D1578" s="176" t="s">
        <v>161</v>
      </c>
      <c r="E1578" s="184" t="s">
        <v>1</v>
      </c>
      <c r="F1578" s="185" t="s">
        <v>1107</v>
      </c>
      <c r="H1578" s="186">
        <v>326.99</v>
      </c>
      <c r="I1578" s="187"/>
      <c r="L1578" s="183"/>
      <c r="M1578" s="188"/>
      <c r="N1578" s="189"/>
      <c r="O1578" s="189"/>
      <c r="P1578" s="189"/>
      <c r="Q1578" s="189"/>
      <c r="R1578" s="189"/>
      <c r="S1578" s="189"/>
      <c r="T1578" s="190"/>
      <c r="AT1578" s="184" t="s">
        <v>161</v>
      </c>
      <c r="AU1578" s="184" t="s">
        <v>88</v>
      </c>
      <c r="AV1578" s="14" t="s">
        <v>88</v>
      </c>
      <c r="AW1578" s="14" t="s">
        <v>34</v>
      </c>
      <c r="AX1578" s="14" t="s">
        <v>78</v>
      </c>
      <c r="AY1578" s="184" t="s">
        <v>153</v>
      </c>
    </row>
    <row r="1579" spans="2:51" s="16" customFormat="1" ht="10.199999999999999">
      <c r="B1579" s="202"/>
      <c r="D1579" s="176" t="s">
        <v>161</v>
      </c>
      <c r="E1579" s="203" t="s">
        <v>1</v>
      </c>
      <c r="F1579" s="204" t="s">
        <v>321</v>
      </c>
      <c r="H1579" s="205">
        <v>326.99</v>
      </c>
      <c r="I1579" s="206"/>
      <c r="L1579" s="202"/>
      <c r="M1579" s="207"/>
      <c r="N1579" s="208"/>
      <c r="O1579" s="208"/>
      <c r="P1579" s="208"/>
      <c r="Q1579" s="208"/>
      <c r="R1579" s="208"/>
      <c r="S1579" s="208"/>
      <c r="T1579" s="209"/>
      <c r="AT1579" s="203" t="s">
        <v>161</v>
      </c>
      <c r="AU1579" s="203" t="s">
        <v>88</v>
      </c>
      <c r="AV1579" s="16" t="s">
        <v>169</v>
      </c>
      <c r="AW1579" s="16" t="s">
        <v>34</v>
      </c>
      <c r="AX1579" s="16" t="s">
        <v>78</v>
      </c>
      <c r="AY1579" s="203" t="s">
        <v>153</v>
      </c>
    </row>
    <row r="1580" spans="2:51" s="13" customFormat="1" ht="10.199999999999999">
      <c r="B1580" s="175"/>
      <c r="D1580" s="176" t="s">
        <v>161</v>
      </c>
      <c r="E1580" s="177" t="s">
        <v>1</v>
      </c>
      <c r="F1580" s="178" t="s">
        <v>1108</v>
      </c>
      <c r="H1580" s="177" t="s">
        <v>1</v>
      </c>
      <c r="I1580" s="179"/>
      <c r="L1580" s="175"/>
      <c r="M1580" s="180"/>
      <c r="N1580" s="181"/>
      <c r="O1580" s="181"/>
      <c r="P1580" s="181"/>
      <c r="Q1580" s="181"/>
      <c r="R1580" s="181"/>
      <c r="S1580" s="181"/>
      <c r="T1580" s="182"/>
      <c r="AT1580" s="177" t="s">
        <v>161</v>
      </c>
      <c r="AU1580" s="177" t="s">
        <v>88</v>
      </c>
      <c r="AV1580" s="13" t="s">
        <v>86</v>
      </c>
      <c r="AW1580" s="13" t="s">
        <v>34</v>
      </c>
      <c r="AX1580" s="13" t="s">
        <v>78</v>
      </c>
      <c r="AY1580" s="177" t="s">
        <v>153</v>
      </c>
    </row>
    <row r="1581" spans="2:51" s="14" customFormat="1" ht="10.199999999999999">
      <c r="B1581" s="183"/>
      <c r="D1581" s="176" t="s">
        <v>161</v>
      </c>
      <c r="E1581" s="184" t="s">
        <v>1</v>
      </c>
      <c r="F1581" s="185" t="s">
        <v>1109</v>
      </c>
      <c r="H1581" s="186">
        <v>281.2</v>
      </c>
      <c r="I1581" s="187"/>
      <c r="L1581" s="183"/>
      <c r="M1581" s="188"/>
      <c r="N1581" s="189"/>
      <c r="O1581" s="189"/>
      <c r="P1581" s="189"/>
      <c r="Q1581" s="189"/>
      <c r="R1581" s="189"/>
      <c r="S1581" s="189"/>
      <c r="T1581" s="190"/>
      <c r="AT1581" s="184" t="s">
        <v>161</v>
      </c>
      <c r="AU1581" s="184" t="s">
        <v>88</v>
      </c>
      <c r="AV1581" s="14" t="s">
        <v>88</v>
      </c>
      <c r="AW1581" s="14" t="s">
        <v>34</v>
      </c>
      <c r="AX1581" s="14" t="s">
        <v>78</v>
      </c>
      <c r="AY1581" s="184" t="s">
        <v>153</v>
      </c>
    </row>
    <row r="1582" spans="2:51" s="16" customFormat="1" ht="10.199999999999999">
      <c r="B1582" s="202"/>
      <c r="D1582" s="176" t="s">
        <v>161</v>
      </c>
      <c r="E1582" s="203" t="s">
        <v>1</v>
      </c>
      <c r="F1582" s="204" t="s">
        <v>321</v>
      </c>
      <c r="H1582" s="205">
        <v>281.2</v>
      </c>
      <c r="I1582" s="206"/>
      <c r="L1582" s="202"/>
      <c r="M1582" s="207"/>
      <c r="N1582" s="208"/>
      <c r="O1582" s="208"/>
      <c r="P1582" s="208"/>
      <c r="Q1582" s="208"/>
      <c r="R1582" s="208"/>
      <c r="S1582" s="208"/>
      <c r="T1582" s="209"/>
      <c r="AT1582" s="203" t="s">
        <v>161</v>
      </c>
      <c r="AU1582" s="203" t="s">
        <v>88</v>
      </c>
      <c r="AV1582" s="16" t="s">
        <v>169</v>
      </c>
      <c r="AW1582" s="16" t="s">
        <v>34</v>
      </c>
      <c r="AX1582" s="16" t="s">
        <v>78</v>
      </c>
      <c r="AY1582" s="203" t="s">
        <v>153</v>
      </c>
    </row>
    <row r="1583" spans="2:51" s="13" customFormat="1" ht="10.199999999999999">
      <c r="B1583" s="175"/>
      <c r="D1583" s="176" t="s">
        <v>161</v>
      </c>
      <c r="E1583" s="177" t="s">
        <v>1</v>
      </c>
      <c r="F1583" s="178" t="s">
        <v>1090</v>
      </c>
      <c r="H1583" s="177" t="s">
        <v>1</v>
      </c>
      <c r="I1583" s="179"/>
      <c r="L1583" s="175"/>
      <c r="M1583" s="180"/>
      <c r="N1583" s="181"/>
      <c r="O1583" s="181"/>
      <c r="P1583" s="181"/>
      <c r="Q1583" s="181"/>
      <c r="R1583" s="181"/>
      <c r="S1583" s="181"/>
      <c r="T1583" s="182"/>
      <c r="AT1583" s="177" t="s">
        <v>161</v>
      </c>
      <c r="AU1583" s="177" t="s">
        <v>88</v>
      </c>
      <c r="AV1583" s="13" t="s">
        <v>86</v>
      </c>
      <c r="AW1583" s="13" t="s">
        <v>34</v>
      </c>
      <c r="AX1583" s="13" t="s">
        <v>78</v>
      </c>
      <c r="AY1583" s="177" t="s">
        <v>153</v>
      </c>
    </row>
    <row r="1584" spans="2:51" s="14" customFormat="1" ht="10.199999999999999">
      <c r="B1584" s="183"/>
      <c r="D1584" s="176" t="s">
        <v>161</v>
      </c>
      <c r="E1584" s="184" t="s">
        <v>1</v>
      </c>
      <c r="F1584" s="185" t="s">
        <v>1091</v>
      </c>
      <c r="H1584" s="186">
        <v>32.590000000000003</v>
      </c>
      <c r="I1584" s="187"/>
      <c r="L1584" s="183"/>
      <c r="M1584" s="188"/>
      <c r="N1584" s="189"/>
      <c r="O1584" s="189"/>
      <c r="P1584" s="189"/>
      <c r="Q1584" s="189"/>
      <c r="R1584" s="189"/>
      <c r="S1584" s="189"/>
      <c r="T1584" s="190"/>
      <c r="AT1584" s="184" t="s">
        <v>161</v>
      </c>
      <c r="AU1584" s="184" t="s">
        <v>88</v>
      </c>
      <c r="AV1584" s="14" t="s">
        <v>88</v>
      </c>
      <c r="AW1584" s="14" t="s">
        <v>34</v>
      </c>
      <c r="AX1584" s="14" t="s">
        <v>78</v>
      </c>
      <c r="AY1584" s="184" t="s">
        <v>153</v>
      </c>
    </row>
    <row r="1585" spans="1:65" s="14" customFormat="1" ht="10.199999999999999">
      <c r="B1585" s="183"/>
      <c r="D1585" s="176" t="s">
        <v>161</v>
      </c>
      <c r="E1585" s="184" t="s">
        <v>1</v>
      </c>
      <c r="F1585" s="185" t="s">
        <v>1092</v>
      </c>
      <c r="H1585" s="186">
        <v>61.29</v>
      </c>
      <c r="I1585" s="187"/>
      <c r="L1585" s="183"/>
      <c r="M1585" s="188"/>
      <c r="N1585" s="189"/>
      <c r="O1585" s="189"/>
      <c r="P1585" s="189"/>
      <c r="Q1585" s="189"/>
      <c r="R1585" s="189"/>
      <c r="S1585" s="189"/>
      <c r="T1585" s="190"/>
      <c r="AT1585" s="184" t="s">
        <v>161</v>
      </c>
      <c r="AU1585" s="184" t="s">
        <v>88</v>
      </c>
      <c r="AV1585" s="14" t="s">
        <v>88</v>
      </c>
      <c r="AW1585" s="14" t="s">
        <v>34</v>
      </c>
      <c r="AX1585" s="14" t="s">
        <v>78</v>
      </c>
      <c r="AY1585" s="184" t="s">
        <v>153</v>
      </c>
    </row>
    <row r="1586" spans="1:65" s="14" customFormat="1" ht="10.199999999999999">
      <c r="B1586" s="183"/>
      <c r="D1586" s="176" t="s">
        <v>161</v>
      </c>
      <c r="E1586" s="184" t="s">
        <v>1</v>
      </c>
      <c r="F1586" s="185" t="s">
        <v>1093</v>
      </c>
      <c r="H1586" s="186">
        <v>47.03</v>
      </c>
      <c r="I1586" s="187"/>
      <c r="L1586" s="183"/>
      <c r="M1586" s="188"/>
      <c r="N1586" s="189"/>
      <c r="O1586" s="189"/>
      <c r="P1586" s="189"/>
      <c r="Q1586" s="189"/>
      <c r="R1586" s="189"/>
      <c r="S1586" s="189"/>
      <c r="T1586" s="190"/>
      <c r="AT1586" s="184" t="s">
        <v>161</v>
      </c>
      <c r="AU1586" s="184" t="s">
        <v>88</v>
      </c>
      <c r="AV1586" s="14" t="s">
        <v>88</v>
      </c>
      <c r="AW1586" s="14" t="s">
        <v>34</v>
      </c>
      <c r="AX1586" s="14" t="s">
        <v>78</v>
      </c>
      <c r="AY1586" s="184" t="s">
        <v>153</v>
      </c>
    </row>
    <row r="1587" spans="1:65" s="14" customFormat="1" ht="10.199999999999999">
      <c r="B1587" s="183"/>
      <c r="D1587" s="176" t="s">
        <v>161</v>
      </c>
      <c r="E1587" s="184" t="s">
        <v>1</v>
      </c>
      <c r="F1587" s="185" t="s">
        <v>1094</v>
      </c>
      <c r="H1587" s="186">
        <v>325.22000000000003</v>
      </c>
      <c r="I1587" s="187"/>
      <c r="L1587" s="183"/>
      <c r="M1587" s="188"/>
      <c r="N1587" s="189"/>
      <c r="O1587" s="189"/>
      <c r="P1587" s="189"/>
      <c r="Q1587" s="189"/>
      <c r="R1587" s="189"/>
      <c r="S1587" s="189"/>
      <c r="T1587" s="190"/>
      <c r="AT1587" s="184" t="s">
        <v>161</v>
      </c>
      <c r="AU1587" s="184" t="s">
        <v>88</v>
      </c>
      <c r="AV1587" s="14" t="s">
        <v>88</v>
      </c>
      <c r="AW1587" s="14" t="s">
        <v>34</v>
      </c>
      <c r="AX1587" s="14" t="s">
        <v>78</v>
      </c>
      <c r="AY1587" s="184" t="s">
        <v>153</v>
      </c>
    </row>
    <row r="1588" spans="1:65" s="16" customFormat="1" ht="10.199999999999999">
      <c r="B1588" s="202"/>
      <c r="D1588" s="176" t="s">
        <v>161</v>
      </c>
      <c r="E1588" s="203" t="s">
        <v>1</v>
      </c>
      <c r="F1588" s="204" t="s">
        <v>321</v>
      </c>
      <c r="H1588" s="205">
        <v>466.13</v>
      </c>
      <c r="I1588" s="206"/>
      <c r="L1588" s="202"/>
      <c r="M1588" s="207"/>
      <c r="N1588" s="208"/>
      <c r="O1588" s="208"/>
      <c r="P1588" s="208"/>
      <c r="Q1588" s="208"/>
      <c r="R1588" s="208"/>
      <c r="S1588" s="208"/>
      <c r="T1588" s="209"/>
      <c r="AT1588" s="203" t="s">
        <v>161</v>
      </c>
      <c r="AU1588" s="203" t="s">
        <v>88</v>
      </c>
      <c r="AV1588" s="16" t="s">
        <v>169</v>
      </c>
      <c r="AW1588" s="16" t="s">
        <v>34</v>
      </c>
      <c r="AX1588" s="16" t="s">
        <v>78</v>
      </c>
      <c r="AY1588" s="203" t="s">
        <v>153</v>
      </c>
    </row>
    <row r="1589" spans="1:65" s="13" customFormat="1" ht="10.199999999999999">
      <c r="B1589" s="175"/>
      <c r="D1589" s="176" t="s">
        <v>161</v>
      </c>
      <c r="E1589" s="177" t="s">
        <v>1</v>
      </c>
      <c r="F1589" s="178" t="s">
        <v>1961</v>
      </c>
      <c r="H1589" s="177" t="s">
        <v>1</v>
      </c>
      <c r="I1589" s="179"/>
      <c r="L1589" s="175"/>
      <c r="M1589" s="180"/>
      <c r="N1589" s="181"/>
      <c r="O1589" s="181"/>
      <c r="P1589" s="181"/>
      <c r="Q1589" s="181"/>
      <c r="R1589" s="181"/>
      <c r="S1589" s="181"/>
      <c r="T1589" s="182"/>
      <c r="AT1589" s="177" t="s">
        <v>161</v>
      </c>
      <c r="AU1589" s="177" t="s">
        <v>88</v>
      </c>
      <c r="AV1589" s="13" t="s">
        <v>86</v>
      </c>
      <c r="AW1589" s="13" t="s">
        <v>34</v>
      </c>
      <c r="AX1589" s="13" t="s">
        <v>78</v>
      </c>
      <c r="AY1589" s="177" t="s">
        <v>153</v>
      </c>
    </row>
    <row r="1590" spans="1:65" s="14" customFormat="1" ht="10.199999999999999">
      <c r="B1590" s="183"/>
      <c r="D1590" s="176" t="s">
        <v>161</v>
      </c>
      <c r="E1590" s="184" t="s">
        <v>1</v>
      </c>
      <c r="F1590" s="185" t="s">
        <v>1091</v>
      </c>
      <c r="H1590" s="186">
        <v>32.590000000000003</v>
      </c>
      <c r="I1590" s="187"/>
      <c r="L1590" s="183"/>
      <c r="M1590" s="188"/>
      <c r="N1590" s="189"/>
      <c r="O1590" s="189"/>
      <c r="P1590" s="189"/>
      <c r="Q1590" s="189"/>
      <c r="R1590" s="189"/>
      <c r="S1590" s="189"/>
      <c r="T1590" s="190"/>
      <c r="AT1590" s="184" t="s">
        <v>161</v>
      </c>
      <c r="AU1590" s="184" t="s">
        <v>88</v>
      </c>
      <c r="AV1590" s="14" t="s">
        <v>88</v>
      </c>
      <c r="AW1590" s="14" t="s">
        <v>34</v>
      </c>
      <c r="AX1590" s="14" t="s">
        <v>78</v>
      </c>
      <c r="AY1590" s="184" t="s">
        <v>153</v>
      </c>
    </row>
    <row r="1591" spans="1:65" s="14" customFormat="1" ht="10.199999999999999">
      <c r="B1591" s="183"/>
      <c r="D1591" s="176" t="s">
        <v>161</v>
      </c>
      <c r="E1591" s="184" t="s">
        <v>1</v>
      </c>
      <c r="F1591" s="185" t="s">
        <v>1092</v>
      </c>
      <c r="H1591" s="186">
        <v>61.29</v>
      </c>
      <c r="I1591" s="187"/>
      <c r="L1591" s="183"/>
      <c r="M1591" s="188"/>
      <c r="N1591" s="189"/>
      <c r="O1591" s="189"/>
      <c r="P1591" s="189"/>
      <c r="Q1591" s="189"/>
      <c r="R1591" s="189"/>
      <c r="S1591" s="189"/>
      <c r="T1591" s="190"/>
      <c r="AT1591" s="184" t="s">
        <v>161</v>
      </c>
      <c r="AU1591" s="184" t="s">
        <v>88</v>
      </c>
      <c r="AV1591" s="14" t="s">
        <v>88</v>
      </c>
      <c r="AW1591" s="14" t="s">
        <v>34</v>
      </c>
      <c r="AX1591" s="14" t="s">
        <v>78</v>
      </c>
      <c r="AY1591" s="184" t="s">
        <v>153</v>
      </c>
    </row>
    <row r="1592" spans="1:65" s="14" customFormat="1" ht="10.199999999999999">
      <c r="B1592" s="183"/>
      <c r="D1592" s="176" t="s">
        <v>161</v>
      </c>
      <c r="E1592" s="184" t="s">
        <v>1</v>
      </c>
      <c r="F1592" s="185" t="s">
        <v>1093</v>
      </c>
      <c r="H1592" s="186">
        <v>47.03</v>
      </c>
      <c r="I1592" s="187"/>
      <c r="L1592" s="183"/>
      <c r="M1592" s="188"/>
      <c r="N1592" s="189"/>
      <c r="O1592" s="189"/>
      <c r="P1592" s="189"/>
      <c r="Q1592" s="189"/>
      <c r="R1592" s="189"/>
      <c r="S1592" s="189"/>
      <c r="T1592" s="190"/>
      <c r="AT1592" s="184" t="s">
        <v>161</v>
      </c>
      <c r="AU1592" s="184" t="s">
        <v>88</v>
      </c>
      <c r="AV1592" s="14" t="s">
        <v>88</v>
      </c>
      <c r="AW1592" s="14" t="s">
        <v>34</v>
      </c>
      <c r="AX1592" s="14" t="s">
        <v>78</v>
      </c>
      <c r="AY1592" s="184" t="s">
        <v>153</v>
      </c>
    </row>
    <row r="1593" spans="1:65" s="14" customFormat="1" ht="10.199999999999999">
      <c r="B1593" s="183"/>
      <c r="D1593" s="176" t="s">
        <v>161</v>
      </c>
      <c r="E1593" s="184" t="s">
        <v>1</v>
      </c>
      <c r="F1593" s="185" t="s">
        <v>1094</v>
      </c>
      <c r="H1593" s="186">
        <v>325.22000000000003</v>
      </c>
      <c r="I1593" s="187"/>
      <c r="L1593" s="183"/>
      <c r="M1593" s="188"/>
      <c r="N1593" s="189"/>
      <c r="O1593" s="189"/>
      <c r="P1593" s="189"/>
      <c r="Q1593" s="189"/>
      <c r="R1593" s="189"/>
      <c r="S1593" s="189"/>
      <c r="T1593" s="190"/>
      <c r="AT1593" s="184" t="s">
        <v>161</v>
      </c>
      <c r="AU1593" s="184" t="s">
        <v>88</v>
      </c>
      <c r="AV1593" s="14" t="s">
        <v>88</v>
      </c>
      <c r="AW1593" s="14" t="s">
        <v>34</v>
      </c>
      <c r="AX1593" s="14" t="s">
        <v>78</v>
      </c>
      <c r="AY1593" s="184" t="s">
        <v>153</v>
      </c>
    </row>
    <row r="1594" spans="1:65" s="16" customFormat="1" ht="10.199999999999999">
      <c r="B1594" s="202"/>
      <c r="D1594" s="176" t="s">
        <v>161</v>
      </c>
      <c r="E1594" s="203" t="s">
        <v>1</v>
      </c>
      <c r="F1594" s="204" t="s">
        <v>321</v>
      </c>
      <c r="H1594" s="205">
        <v>466.13</v>
      </c>
      <c r="I1594" s="206"/>
      <c r="L1594" s="202"/>
      <c r="M1594" s="207"/>
      <c r="N1594" s="208"/>
      <c r="O1594" s="208"/>
      <c r="P1594" s="208"/>
      <c r="Q1594" s="208"/>
      <c r="R1594" s="208"/>
      <c r="S1594" s="208"/>
      <c r="T1594" s="209"/>
      <c r="AT1594" s="203" t="s">
        <v>161</v>
      </c>
      <c r="AU1594" s="203" t="s">
        <v>88</v>
      </c>
      <c r="AV1594" s="16" t="s">
        <v>169</v>
      </c>
      <c r="AW1594" s="16" t="s">
        <v>34</v>
      </c>
      <c r="AX1594" s="16" t="s">
        <v>78</v>
      </c>
      <c r="AY1594" s="203" t="s">
        <v>153</v>
      </c>
    </row>
    <row r="1595" spans="1:65" s="15" customFormat="1" ht="10.199999999999999">
      <c r="B1595" s="191"/>
      <c r="D1595" s="176" t="s">
        <v>161</v>
      </c>
      <c r="E1595" s="192" t="s">
        <v>1</v>
      </c>
      <c r="F1595" s="193" t="s">
        <v>165</v>
      </c>
      <c r="H1595" s="194">
        <v>2321.25</v>
      </c>
      <c r="I1595" s="195"/>
      <c r="L1595" s="191"/>
      <c r="M1595" s="196"/>
      <c r="N1595" s="197"/>
      <c r="O1595" s="197"/>
      <c r="P1595" s="197"/>
      <c r="Q1595" s="197"/>
      <c r="R1595" s="197"/>
      <c r="S1595" s="197"/>
      <c r="T1595" s="198"/>
      <c r="AT1595" s="192" t="s">
        <v>161</v>
      </c>
      <c r="AU1595" s="192" t="s">
        <v>88</v>
      </c>
      <c r="AV1595" s="15" t="s">
        <v>159</v>
      </c>
      <c r="AW1595" s="15" t="s">
        <v>34</v>
      </c>
      <c r="AX1595" s="15" t="s">
        <v>86</v>
      </c>
      <c r="AY1595" s="192" t="s">
        <v>153</v>
      </c>
    </row>
    <row r="1596" spans="1:65" s="12" customFormat="1" ht="25.95" customHeight="1">
      <c r="B1596" s="148"/>
      <c r="D1596" s="149" t="s">
        <v>77</v>
      </c>
      <c r="E1596" s="150" t="s">
        <v>116</v>
      </c>
      <c r="F1596" s="150" t="s">
        <v>905</v>
      </c>
      <c r="I1596" s="151"/>
      <c r="J1596" s="152">
        <f>BK1596</f>
        <v>0</v>
      </c>
      <c r="L1596" s="148"/>
      <c r="M1596" s="153"/>
      <c r="N1596" s="154"/>
      <c r="O1596" s="154"/>
      <c r="P1596" s="155">
        <f>SUM(P1597:P1599)</f>
        <v>0</v>
      </c>
      <c r="Q1596" s="154"/>
      <c r="R1596" s="155">
        <f>SUM(R1597:R1599)</f>
        <v>0</v>
      </c>
      <c r="S1596" s="154"/>
      <c r="T1596" s="156">
        <f>SUM(T1597:T1599)</f>
        <v>0</v>
      </c>
      <c r="AR1596" s="149" t="s">
        <v>159</v>
      </c>
      <c r="AT1596" s="157" t="s">
        <v>77</v>
      </c>
      <c r="AU1596" s="157" t="s">
        <v>78</v>
      </c>
      <c r="AY1596" s="149" t="s">
        <v>153</v>
      </c>
      <c r="BK1596" s="158">
        <f>SUM(BK1597:BK1599)</f>
        <v>0</v>
      </c>
    </row>
    <row r="1597" spans="1:65" s="2" customFormat="1" ht="60" customHeight="1">
      <c r="A1597" s="33"/>
      <c r="B1597" s="161"/>
      <c r="C1597" s="162" t="s">
        <v>1962</v>
      </c>
      <c r="D1597" s="162" t="s">
        <v>155</v>
      </c>
      <c r="E1597" s="163" t="s">
        <v>907</v>
      </c>
      <c r="F1597" s="164" t="s">
        <v>1963</v>
      </c>
      <c r="G1597" s="165" t="s">
        <v>465</v>
      </c>
      <c r="H1597" s="166">
        <v>1</v>
      </c>
      <c r="I1597" s="167"/>
      <c r="J1597" s="168">
        <f>ROUND(I1597*H1597,2)</f>
        <v>0</v>
      </c>
      <c r="K1597" s="164" t="s">
        <v>1</v>
      </c>
      <c r="L1597" s="34"/>
      <c r="M1597" s="169" t="s">
        <v>1</v>
      </c>
      <c r="N1597" s="170" t="s">
        <v>43</v>
      </c>
      <c r="O1597" s="59"/>
      <c r="P1597" s="171">
        <f>O1597*H1597</f>
        <v>0</v>
      </c>
      <c r="Q1597" s="171">
        <v>0</v>
      </c>
      <c r="R1597" s="171">
        <f>Q1597*H1597</f>
        <v>0</v>
      </c>
      <c r="S1597" s="171">
        <v>0</v>
      </c>
      <c r="T1597" s="172">
        <f>S1597*H1597</f>
        <v>0</v>
      </c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R1597" s="173" t="s">
        <v>159</v>
      </c>
      <c r="AT1597" s="173" t="s">
        <v>155</v>
      </c>
      <c r="AU1597" s="173" t="s">
        <v>86</v>
      </c>
      <c r="AY1597" s="18" t="s">
        <v>153</v>
      </c>
      <c r="BE1597" s="174">
        <f>IF(N1597="základní",J1597,0)</f>
        <v>0</v>
      </c>
      <c r="BF1597" s="174">
        <f>IF(N1597="snížená",J1597,0)</f>
        <v>0</v>
      </c>
      <c r="BG1597" s="174">
        <f>IF(N1597="zákl. přenesená",J1597,0)</f>
        <v>0</v>
      </c>
      <c r="BH1597" s="174">
        <f>IF(N1597="sníž. přenesená",J1597,0)</f>
        <v>0</v>
      </c>
      <c r="BI1597" s="174">
        <f>IF(N1597="nulová",J1597,0)</f>
        <v>0</v>
      </c>
      <c r="BJ1597" s="18" t="s">
        <v>86</v>
      </c>
      <c r="BK1597" s="174">
        <f>ROUND(I1597*H1597,2)</f>
        <v>0</v>
      </c>
      <c r="BL1597" s="18" t="s">
        <v>159</v>
      </c>
      <c r="BM1597" s="173" t="s">
        <v>1964</v>
      </c>
    </row>
    <row r="1598" spans="1:65" s="2" customFormat="1" ht="60" customHeight="1">
      <c r="A1598" s="33"/>
      <c r="B1598" s="161"/>
      <c r="C1598" s="162" t="s">
        <v>1965</v>
      </c>
      <c r="D1598" s="162" t="s">
        <v>155</v>
      </c>
      <c r="E1598" s="163" t="s">
        <v>1966</v>
      </c>
      <c r="F1598" s="164" t="s">
        <v>1967</v>
      </c>
      <c r="G1598" s="165" t="s">
        <v>465</v>
      </c>
      <c r="H1598" s="166">
        <v>1</v>
      </c>
      <c r="I1598" s="167"/>
      <c r="J1598" s="168">
        <f>ROUND(I1598*H1598,2)</f>
        <v>0</v>
      </c>
      <c r="K1598" s="164" t="s">
        <v>1</v>
      </c>
      <c r="L1598" s="34"/>
      <c r="M1598" s="169" t="s">
        <v>1</v>
      </c>
      <c r="N1598" s="170" t="s">
        <v>43</v>
      </c>
      <c r="O1598" s="59"/>
      <c r="P1598" s="171">
        <f>O1598*H1598</f>
        <v>0</v>
      </c>
      <c r="Q1598" s="171">
        <v>0</v>
      </c>
      <c r="R1598" s="171">
        <f>Q1598*H1598</f>
        <v>0</v>
      </c>
      <c r="S1598" s="171">
        <v>0</v>
      </c>
      <c r="T1598" s="172">
        <f>S1598*H1598</f>
        <v>0</v>
      </c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R1598" s="173" t="s">
        <v>159</v>
      </c>
      <c r="AT1598" s="173" t="s">
        <v>155</v>
      </c>
      <c r="AU1598" s="173" t="s">
        <v>86</v>
      </c>
      <c r="AY1598" s="18" t="s">
        <v>153</v>
      </c>
      <c r="BE1598" s="174">
        <f>IF(N1598="základní",J1598,0)</f>
        <v>0</v>
      </c>
      <c r="BF1598" s="174">
        <f>IF(N1598="snížená",J1598,0)</f>
        <v>0</v>
      </c>
      <c r="BG1598" s="174">
        <f>IF(N1598="zákl. přenesená",J1598,0)</f>
        <v>0</v>
      </c>
      <c r="BH1598" s="174">
        <f>IF(N1598="sníž. přenesená",J1598,0)</f>
        <v>0</v>
      </c>
      <c r="BI1598" s="174">
        <f>IF(N1598="nulová",J1598,0)</f>
        <v>0</v>
      </c>
      <c r="BJ1598" s="18" t="s">
        <v>86</v>
      </c>
      <c r="BK1598" s="174">
        <f>ROUND(I1598*H1598,2)</f>
        <v>0</v>
      </c>
      <c r="BL1598" s="18" t="s">
        <v>159</v>
      </c>
      <c r="BM1598" s="173" t="s">
        <v>1968</v>
      </c>
    </row>
    <row r="1599" spans="1:65" s="2" customFormat="1" ht="60" customHeight="1">
      <c r="A1599" s="33"/>
      <c r="B1599" s="161"/>
      <c r="C1599" s="162" t="s">
        <v>1969</v>
      </c>
      <c r="D1599" s="162" t="s">
        <v>155</v>
      </c>
      <c r="E1599" s="163" t="s">
        <v>1970</v>
      </c>
      <c r="F1599" s="164" t="s">
        <v>1971</v>
      </c>
      <c r="G1599" s="165" t="s">
        <v>465</v>
      </c>
      <c r="H1599" s="166">
        <v>1</v>
      </c>
      <c r="I1599" s="167"/>
      <c r="J1599" s="168">
        <f>ROUND(I1599*H1599,2)</f>
        <v>0</v>
      </c>
      <c r="K1599" s="164" t="s">
        <v>1</v>
      </c>
      <c r="L1599" s="34"/>
      <c r="M1599" s="224" t="s">
        <v>1</v>
      </c>
      <c r="N1599" s="225" t="s">
        <v>43</v>
      </c>
      <c r="O1599" s="226"/>
      <c r="P1599" s="227">
        <f>O1599*H1599</f>
        <v>0</v>
      </c>
      <c r="Q1599" s="227">
        <v>0</v>
      </c>
      <c r="R1599" s="227">
        <f>Q1599*H1599</f>
        <v>0</v>
      </c>
      <c r="S1599" s="227">
        <v>0</v>
      </c>
      <c r="T1599" s="228">
        <f>S1599*H1599</f>
        <v>0</v>
      </c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R1599" s="173" t="s">
        <v>159</v>
      </c>
      <c r="AT1599" s="173" t="s">
        <v>155</v>
      </c>
      <c r="AU1599" s="173" t="s">
        <v>86</v>
      </c>
      <c r="AY1599" s="18" t="s">
        <v>153</v>
      </c>
      <c r="BE1599" s="174">
        <f>IF(N1599="základní",J1599,0)</f>
        <v>0</v>
      </c>
      <c r="BF1599" s="174">
        <f>IF(N1599="snížená",J1599,0)</f>
        <v>0</v>
      </c>
      <c r="BG1599" s="174">
        <f>IF(N1599="zákl. přenesená",J1599,0)</f>
        <v>0</v>
      </c>
      <c r="BH1599" s="174">
        <f>IF(N1599="sníž. přenesená",J1599,0)</f>
        <v>0</v>
      </c>
      <c r="BI1599" s="174">
        <f>IF(N1599="nulová",J1599,0)</f>
        <v>0</v>
      </c>
      <c r="BJ1599" s="18" t="s">
        <v>86</v>
      </c>
      <c r="BK1599" s="174">
        <f>ROUND(I1599*H1599,2)</f>
        <v>0</v>
      </c>
      <c r="BL1599" s="18" t="s">
        <v>159</v>
      </c>
      <c r="BM1599" s="173" t="s">
        <v>1972</v>
      </c>
    </row>
    <row r="1600" spans="1:65" s="2" customFormat="1" ht="6.9" customHeight="1">
      <c r="A1600" s="33"/>
      <c r="B1600" s="48"/>
      <c r="C1600" s="49"/>
      <c r="D1600" s="49"/>
      <c r="E1600" s="49"/>
      <c r="F1600" s="49"/>
      <c r="G1600" s="49"/>
      <c r="H1600" s="49"/>
      <c r="I1600" s="121"/>
      <c r="J1600" s="49"/>
      <c r="K1600" s="49"/>
      <c r="L1600" s="34"/>
      <c r="M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</row>
  </sheetData>
  <autoFilter ref="C140:K1599" xr:uid="{00000000-0009-0000-0000-000004000000}"/>
  <mergeCells count="10">
    <mergeCell ref="E87:H87"/>
    <mergeCell ref="E131:H131"/>
    <mergeCell ref="E133:H133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M675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0" width="26" style="1" customWidth="1"/>
    <col min="11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100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1973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ROUND(J134,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ROUND((SUM(BE134:BE674)),  2)</f>
        <v>0</v>
      </c>
      <c r="G33" s="33"/>
      <c r="H33" s="33"/>
      <c r="I33" s="108">
        <v>0.21</v>
      </c>
      <c r="J33" s="107">
        <f>ROUND(((SUM(BE134:BE674))*I33),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ROUND((SUM(BF134:BF674)),  2)</f>
        <v>0</v>
      </c>
      <c r="G34" s="33"/>
      <c r="H34" s="33"/>
      <c r="I34" s="108">
        <v>0.15</v>
      </c>
      <c r="J34" s="107">
        <f>ROUND(((SUM(BF134:BF674))*I34),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ROUND((SUM(BG134:BG674)),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ROUND((SUM(BH134:BH674)),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ROUND((SUM(BI134:BI674)),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05 - Budova D - stavební a konstrukční část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J134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2:12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J135</f>
        <v>0</v>
      </c>
      <c r="L97" s="127"/>
    </row>
    <row r="98" spans="2:12" s="10" customFormat="1" ht="19.95" customHeight="1">
      <c r="B98" s="132"/>
      <c r="D98" s="133" t="s">
        <v>129</v>
      </c>
      <c r="E98" s="134"/>
      <c r="F98" s="134"/>
      <c r="G98" s="134"/>
      <c r="H98" s="134"/>
      <c r="I98" s="135"/>
      <c r="J98" s="136">
        <f>J136</f>
        <v>0</v>
      </c>
      <c r="L98" s="132"/>
    </row>
    <row r="99" spans="2:12" s="10" customFormat="1" ht="19.95" customHeight="1">
      <c r="B99" s="132"/>
      <c r="D99" s="133" t="s">
        <v>911</v>
      </c>
      <c r="E99" s="134"/>
      <c r="F99" s="134"/>
      <c r="G99" s="134"/>
      <c r="H99" s="134"/>
      <c r="I99" s="135"/>
      <c r="J99" s="136">
        <f>J199</f>
        <v>0</v>
      </c>
      <c r="L99" s="132"/>
    </row>
    <row r="100" spans="2:12" s="10" customFormat="1" ht="19.95" customHeight="1">
      <c r="B100" s="132"/>
      <c r="D100" s="133" t="s">
        <v>1974</v>
      </c>
      <c r="E100" s="134"/>
      <c r="F100" s="134"/>
      <c r="G100" s="134"/>
      <c r="H100" s="134"/>
      <c r="I100" s="135"/>
      <c r="J100" s="136">
        <f>J246</f>
        <v>0</v>
      </c>
      <c r="L100" s="132"/>
    </row>
    <row r="101" spans="2:12" s="10" customFormat="1" ht="19.95" customHeight="1">
      <c r="B101" s="132"/>
      <c r="D101" s="133" t="s">
        <v>1975</v>
      </c>
      <c r="E101" s="134"/>
      <c r="F101" s="134"/>
      <c r="G101" s="134"/>
      <c r="H101" s="134"/>
      <c r="I101" s="135"/>
      <c r="J101" s="136">
        <f>J373</f>
        <v>0</v>
      </c>
      <c r="L101" s="132"/>
    </row>
    <row r="102" spans="2:12" s="10" customFormat="1" ht="19.95" customHeight="1">
      <c r="B102" s="132"/>
      <c r="D102" s="133" t="s">
        <v>308</v>
      </c>
      <c r="E102" s="134"/>
      <c r="F102" s="134"/>
      <c r="G102" s="134"/>
      <c r="H102" s="134"/>
      <c r="I102" s="135"/>
      <c r="J102" s="136">
        <f>J416</f>
        <v>0</v>
      </c>
      <c r="L102" s="132"/>
    </row>
    <row r="103" spans="2:12" s="10" customFormat="1" ht="19.95" customHeight="1">
      <c r="B103" s="132"/>
      <c r="D103" s="133" t="s">
        <v>130</v>
      </c>
      <c r="E103" s="134"/>
      <c r="F103" s="134"/>
      <c r="G103" s="134"/>
      <c r="H103" s="134"/>
      <c r="I103" s="135"/>
      <c r="J103" s="136">
        <f>J459</f>
        <v>0</v>
      </c>
      <c r="L103" s="132"/>
    </row>
    <row r="104" spans="2:12" s="10" customFormat="1" ht="19.95" customHeight="1">
      <c r="B104" s="132"/>
      <c r="D104" s="133" t="s">
        <v>309</v>
      </c>
      <c r="E104" s="134"/>
      <c r="F104" s="134"/>
      <c r="G104" s="134"/>
      <c r="H104" s="134"/>
      <c r="I104" s="135"/>
      <c r="J104" s="136">
        <f>J506</f>
        <v>0</v>
      </c>
      <c r="L104" s="132"/>
    </row>
    <row r="105" spans="2:12" s="9" customFormat="1" ht="24.9" customHeight="1">
      <c r="B105" s="127"/>
      <c r="D105" s="128" t="s">
        <v>132</v>
      </c>
      <c r="E105" s="129"/>
      <c r="F105" s="129"/>
      <c r="G105" s="129"/>
      <c r="H105" s="129"/>
      <c r="I105" s="130"/>
      <c r="J105" s="131">
        <f>J508</f>
        <v>0</v>
      </c>
      <c r="L105" s="127"/>
    </row>
    <row r="106" spans="2:12" s="10" customFormat="1" ht="19.95" customHeight="1">
      <c r="B106" s="132"/>
      <c r="D106" s="133" t="s">
        <v>1976</v>
      </c>
      <c r="E106" s="134"/>
      <c r="F106" s="134"/>
      <c r="G106" s="134"/>
      <c r="H106" s="134"/>
      <c r="I106" s="135"/>
      <c r="J106" s="136">
        <f>J509</f>
        <v>0</v>
      </c>
      <c r="L106" s="132"/>
    </row>
    <row r="107" spans="2:12" s="10" customFormat="1" ht="19.95" customHeight="1">
      <c r="B107" s="132"/>
      <c r="D107" s="133" t="s">
        <v>527</v>
      </c>
      <c r="E107" s="134"/>
      <c r="F107" s="134"/>
      <c r="G107" s="134"/>
      <c r="H107" s="134"/>
      <c r="I107" s="135"/>
      <c r="J107" s="136">
        <f>J529</f>
        <v>0</v>
      </c>
      <c r="L107" s="132"/>
    </row>
    <row r="108" spans="2:12" s="10" customFormat="1" ht="19.95" customHeight="1">
      <c r="B108" s="132"/>
      <c r="D108" s="133" t="s">
        <v>134</v>
      </c>
      <c r="E108" s="134"/>
      <c r="F108" s="134"/>
      <c r="G108" s="134"/>
      <c r="H108" s="134"/>
      <c r="I108" s="135"/>
      <c r="J108" s="136">
        <f>J563</f>
        <v>0</v>
      </c>
      <c r="L108" s="132"/>
    </row>
    <row r="109" spans="2:12" s="10" customFormat="1" ht="19.95" customHeight="1">
      <c r="B109" s="132"/>
      <c r="D109" s="133" t="s">
        <v>136</v>
      </c>
      <c r="E109" s="134"/>
      <c r="F109" s="134"/>
      <c r="G109" s="134"/>
      <c r="H109" s="134"/>
      <c r="I109" s="135"/>
      <c r="J109" s="136">
        <f>J571</f>
        <v>0</v>
      </c>
      <c r="L109" s="132"/>
    </row>
    <row r="110" spans="2:12" s="10" customFormat="1" ht="19.95" customHeight="1">
      <c r="B110" s="132"/>
      <c r="D110" s="133" t="s">
        <v>310</v>
      </c>
      <c r="E110" s="134"/>
      <c r="F110" s="134"/>
      <c r="G110" s="134"/>
      <c r="H110" s="134"/>
      <c r="I110" s="135"/>
      <c r="J110" s="136">
        <f>J588</f>
        <v>0</v>
      </c>
      <c r="L110" s="132"/>
    </row>
    <row r="111" spans="2:12" s="10" customFormat="1" ht="19.95" customHeight="1">
      <c r="B111" s="132"/>
      <c r="D111" s="133" t="s">
        <v>311</v>
      </c>
      <c r="E111" s="134"/>
      <c r="F111" s="134"/>
      <c r="G111" s="134"/>
      <c r="H111" s="134"/>
      <c r="I111" s="135"/>
      <c r="J111" s="136">
        <f>J593</f>
        <v>0</v>
      </c>
      <c r="L111" s="132"/>
    </row>
    <row r="112" spans="2:12" s="10" customFormat="1" ht="19.95" customHeight="1">
      <c r="B112" s="132"/>
      <c r="D112" s="133" t="s">
        <v>914</v>
      </c>
      <c r="E112" s="134"/>
      <c r="F112" s="134"/>
      <c r="G112" s="134"/>
      <c r="H112" s="134"/>
      <c r="I112" s="135"/>
      <c r="J112" s="136">
        <f>J619</f>
        <v>0</v>
      </c>
      <c r="L112" s="132"/>
    </row>
    <row r="113" spans="1:31" s="10" customFormat="1" ht="19.95" customHeight="1">
      <c r="B113" s="132"/>
      <c r="D113" s="133" t="s">
        <v>312</v>
      </c>
      <c r="E113" s="134"/>
      <c r="F113" s="134"/>
      <c r="G113" s="134"/>
      <c r="H113" s="134"/>
      <c r="I113" s="135"/>
      <c r="J113" s="136">
        <f>J633</f>
        <v>0</v>
      </c>
      <c r="L113" s="132"/>
    </row>
    <row r="114" spans="1:31" s="9" customFormat="1" ht="24.9" customHeight="1">
      <c r="B114" s="127"/>
      <c r="D114" s="128" t="s">
        <v>529</v>
      </c>
      <c r="E114" s="129"/>
      <c r="F114" s="129"/>
      <c r="G114" s="129"/>
      <c r="H114" s="129"/>
      <c r="I114" s="130"/>
      <c r="J114" s="131">
        <f>J671</f>
        <v>0</v>
      </c>
      <c r="L114" s="127"/>
    </row>
    <row r="115" spans="1:31" s="2" customFormat="1" ht="21.75" customHeight="1">
      <c r="A115" s="33"/>
      <c r="B115" s="34"/>
      <c r="C115" s="33"/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31" s="2" customFormat="1" ht="6.9" customHeight="1">
      <c r="A116" s="33"/>
      <c r="B116" s="48"/>
      <c r="C116" s="49"/>
      <c r="D116" s="49"/>
      <c r="E116" s="49"/>
      <c r="F116" s="49"/>
      <c r="G116" s="49"/>
      <c r="H116" s="49"/>
      <c r="I116" s="121"/>
      <c r="J116" s="49"/>
      <c r="K116" s="49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20" spans="1:31" s="2" customFormat="1" ht="6.9" customHeight="1">
      <c r="A120" s="33"/>
      <c r="B120" s="50"/>
      <c r="C120" s="51"/>
      <c r="D120" s="51"/>
      <c r="E120" s="51"/>
      <c r="F120" s="51"/>
      <c r="G120" s="51"/>
      <c r="H120" s="51"/>
      <c r="I120" s="122"/>
      <c r="J120" s="51"/>
      <c r="K120" s="51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24.9" customHeight="1">
      <c r="A121" s="33"/>
      <c r="B121" s="34"/>
      <c r="C121" s="22" t="s">
        <v>138</v>
      </c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6.9" customHeight="1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2" customHeight="1">
      <c r="A123" s="33"/>
      <c r="B123" s="34"/>
      <c r="C123" s="28" t="s">
        <v>16</v>
      </c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6.5" customHeight="1">
      <c r="A124" s="33"/>
      <c r="B124" s="34"/>
      <c r="C124" s="33"/>
      <c r="D124" s="33"/>
      <c r="E124" s="271" t="str">
        <f>E7</f>
        <v>Rekonstrukce domu Chopin - objekt B a D</v>
      </c>
      <c r="F124" s="272"/>
      <c r="G124" s="272"/>
      <c r="H124" s="272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12" customHeight="1">
      <c r="A125" s="33"/>
      <c r="B125" s="34"/>
      <c r="C125" s="28" t="s">
        <v>120</v>
      </c>
      <c r="D125" s="33"/>
      <c r="E125" s="33"/>
      <c r="F125" s="33"/>
      <c r="G125" s="33"/>
      <c r="H125" s="3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16.5" customHeight="1">
      <c r="A126" s="33"/>
      <c r="B126" s="34"/>
      <c r="C126" s="33"/>
      <c r="D126" s="33"/>
      <c r="E126" s="251" t="str">
        <f>E9</f>
        <v>SO 05 - Budova D - stavební a konstrukční část</v>
      </c>
      <c r="F126" s="273"/>
      <c r="G126" s="273"/>
      <c r="H126" s="27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6.9" customHeight="1">
      <c r="A127" s="33"/>
      <c r="B127" s="34"/>
      <c r="C127" s="33"/>
      <c r="D127" s="33"/>
      <c r="E127" s="33"/>
      <c r="F127" s="33"/>
      <c r="G127" s="33"/>
      <c r="H127" s="33"/>
      <c r="I127" s="97"/>
      <c r="J127" s="33"/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12" customHeight="1">
      <c r="A128" s="33"/>
      <c r="B128" s="34"/>
      <c r="C128" s="28" t="s">
        <v>20</v>
      </c>
      <c r="D128" s="33"/>
      <c r="E128" s="33"/>
      <c r="F128" s="26" t="str">
        <f>F12</f>
        <v>Hlavní tř. 47, 353 01 Mariánské Lázně</v>
      </c>
      <c r="G128" s="33"/>
      <c r="H128" s="33"/>
      <c r="I128" s="98" t="s">
        <v>22</v>
      </c>
      <c r="J128" s="56">
        <f>IF(J12="","",J12)</f>
        <v>0</v>
      </c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6.9" customHeight="1">
      <c r="A129" s="33"/>
      <c r="B129" s="34"/>
      <c r="C129" s="33"/>
      <c r="D129" s="33"/>
      <c r="E129" s="33"/>
      <c r="F129" s="33"/>
      <c r="G129" s="33"/>
      <c r="H129" s="33"/>
      <c r="I129" s="97"/>
      <c r="J129" s="33"/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27.9" customHeight="1">
      <c r="A130" s="33"/>
      <c r="B130" s="34"/>
      <c r="C130" s="28" t="s">
        <v>23</v>
      </c>
      <c r="D130" s="33"/>
      <c r="E130" s="33"/>
      <c r="F130" s="26" t="str">
        <f>E15</f>
        <v>Město Mariánské Lázně</v>
      </c>
      <c r="G130" s="33"/>
      <c r="H130" s="33"/>
      <c r="I130" s="98" t="s">
        <v>31</v>
      </c>
      <c r="J130" s="31" t="str">
        <f>E21</f>
        <v>Ing. arch. Ondřej Tuček</v>
      </c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5.15" customHeight="1">
      <c r="A131" s="33"/>
      <c r="B131" s="34"/>
      <c r="C131" s="28" t="s">
        <v>29</v>
      </c>
      <c r="D131" s="33"/>
      <c r="E131" s="33"/>
      <c r="F131" s="26" t="str">
        <f>IF(E18="","",E18)</f>
        <v>Vyplň údaj</v>
      </c>
      <c r="G131" s="33"/>
      <c r="H131" s="33"/>
      <c r="I131" s="98" t="s">
        <v>35</v>
      </c>
      <c r="J131" s="31" t="str">
        <f>E24</f>
        <v>Vyplň údaj</v>
      </c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2" customFormat="1" ht="10.35" customHeight="1">
      <c r="A132" s="33"/>
      <c r="B132" s="34"/>
      <c r="C132" s="33"/>
      <c r="D132" s="33"/>
      <c r="E132" s="33"/>
      <c r="F132" s="33"/>
      <c r="G132" s="33"/>
      <c r="H132" s="33"/>
      <c r="I132" s="97"/>
      <c r="J132" s="33"/>
      <c r="K132" s="33"/>
      <c r="L132" s="4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pans="1:65" s="11" customFormat="1" ht="29.25" customHeight="1">
      <c r="A133" s="137"/>
      <c r="B133" s="138"/>
      <c r="C133" s="139" t="s">
        <v>139</v>
      </c>
      <c r="D133" s="140" t="s">
        <v>63</v>
      </c>
      <c r="E133" s="140" t="s">
        <v>59</v>
      </c>
      <c r="F133" s="140" t="s">
        <v>60</v>
      </c>
      <c r="G133" s="140" t="s">
        <v>140</v>
      </c>
      <c r="H133" s="140" t="s">
        <v>141</v>
      </c>
      <c r="I133" s="141" t="s">
        <v>142</v>
      </c>
      <c r="J133" s="140" t="s">
        <v>125</v>
      </c>
      <c r="K133" s="142" t="s">
        <v>143</v>
      </c>
      <c r="L133" s="143"/>
      <c r="M133" s="63" t="s">
        <v>1</v>
      </c>
      <c r="N133" s="64" t="s">
        <v>42</v>
      </c>
      <c r="O133" s="64" t="s">
        <v>144</v>
      </c>
      <c r="P133" s="64" t="s">
        <v>145</v>
      </c>
      <c r="Q133" s="64" t="s">
        <v>146</v>
      </c>
      <c r="R133" s="64" t="s">
        <v>147</v>
      </c>
      <c r="S133" s="64" t="s">
        <v>148</v>
      </c>
      <c r="T133" s="65" t="s">
        <v>149</v>
      </c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</row>
    <row r="134" spans="1:65" s="2" customFormat="1" ht="22.8" customHeight="1">
      <c r="A134" s="33"/>
      <c r="B134" s="34"/>
      <c r="C134" s="70" t="s">
        <v>150</v>
      </c>
      <c r="D134" s="33"/>
      <c r="E134" s="33"/>
      <c r="F134" s="33"/>
      <c r="G134" s="33"/>
      <c r="H134" s="33"/>
      <c r="I134" s="97"/>
      <c r="J134" s="144">
        <f>BK134</f>
        <v>0</v>
      </c>
      <c r="K134" s="33"/>
      <c r="L134" s="34"/>
      <c r="M134" s="66"/>
      <c r="N134" s="57"/>
      <c r="O134" s="67"/>
      <c r="P134" s="145">
        <f>P135+P508+P671</f>
        <v>0</v>
      </c>
      <c r="Q134" s="67"/>
      <c r="R134" s="145">
        <f>R135+R508+R671</f>
        <v>221.26748332000003</v>
      </c>
      <c r="S134" s="67"/>
      <c r="T134" s="146">
        <f>T135+T508+T671</f>
        <v>7.6999999999999999E-2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T134" s="18" t="s">
        <v>77</v>
      </c>
      <c r="AU134" s="18" t="s">
        <v>127</v>
      </c>
      <c r="BK134" s="147">
        <f>BK135+BK508+BK671</f>
        <v>0</v>
      </c>
    </row>
    <row r="135" spans="1:65" s="12" customFormat="1" ht="25.95" customHeight="1">
      <c r="B135" s="148"/>
      <c r="D135" s="149" t="s">
        <v>77</v>
      </c>
      <c r="E135" s="150" t="s">
        <v>151</v>
      </c>
      <c r="F135" s="150" t="s">
        <v>152</v>
      </c>
      <c r="I135" s="151"/>
      <c r="J135" s="152">
        <f>BK135</f>
        <v>0</v>
      </c>
      <c r="L135" s="148"/>
      <c r="M135" s="153"/>
      <c r="N135" s="154"/>
      <c r="O135" s="154"/>
      <c r="P135" s="155">
        <f>P136+P199+P246+P373+P416+P459+P506</f>
        <v>0</v>
      </c>
      <c r="Q135" s="154"/>
      <c r="R135" s="155">
        <f>R136+R199+R246+R373+R416+R459+R506</f>
        <v>217.62934026000002</v>
      </c>
      <c r="S135" s="154"/>
      <c r="T135" s="156">
        <f>T136+T199+T246+T373+T416+T459+T506</f>
        <v>7.6999999999999999E-2</v>
      </c>
      <c r="AR135" s="149" t="s">
        <v>86</v>
      </c>
      <c r="AT135" s="157" t="s">
        <v>77</v>
      </c>
      <c r="AU135" s="157" t="s">
        <v>78</v>
      </c>
      <c r="AY135" s="149" t="s">
        <v>153</v>
      </c>
      <c r="BK135" s="158">
        <f>BK136+BK199+BK246+BK373+BK416+BK459+BK506</f>
        <v>0</v>
      </c>
    </row>
    <row r="136" spans="1:65" s="12" customFormat="1" ht="22.8" customHeight="1">
      <c r="B136" s="148"/>
      <c r="D136" s="149" t="s">
        <v>77</v>
      </c>
      <c r="E136" s="159" t="s">
        <v>86</v>
      </c>
      <c r="F136" s="159" t="s">
        <v>154</v>
      </c>
      <c r="I136" s="151"/>
      <c r="J136" s="160">
        <f>BK136</f>
        <v>0</v>
      </c>
      <c r="L136" s="148"/>
      <c r="M136" s="153"/>
      <c r="N136" s="154"/>
      <c r="O136" s="154"/>
      <c r="P136" s="155">
        <f>SUM(P137:P198)</f>
        <v>0</v>
      </c>
      <c r="Q136" s="154"/>
      <c r="R136" s="155">
        <f>SUM(R137:R198)</f>
        <v>0</v>
      </c>
      <c r="S136" s="154"/>
      <c r="T136" s="156">
        <f>SUM(T137:T198)</f>
        <v>0</v>
      </c>
      <c r="AR136" s="149" t="s">
        <v>86</v>
      </c>
      <c r="AT136" s="157" t="s">
        <v>77</v>
      </c>
      <c r="AU136" s="157" t="s">
        <v>86</v>
      </c>
      <c r="AY136" s="149" t="s">
        <v>153</v>
      </c>
      <c r="BK136" s="158">
        <f>SUM(BK137:BK198)</f>
        <v>0</v>
      </c>
    </row>
    <row r="137" spans="1:65" s="2" customFormat="1" ht="48" customHeight="1">
      <c r="A137" s="33"/>
      <c r="B137" s="161"/>
      <c r="C137" s="162" t="s">
        <v>86</v>
      </c>
      <c r="D137" s="162" t="s">
        <v>155</v>
      </c>
      <c r="E137" s="163" t="s">
        <v>156</v>
      </c>
      <c r="F137" s="164" t="s">
        <v>157</v>
      </c>
      <c r="G137" s="165" t="s">
        <v>158</v>
      </c>
      <c r="H137" s="166">
        <v>61.619</v>
      </c>
      <c r="I137" s="167"/>
      <c r="J137" s="168">
        <f>ROUND(I137*H137,2)</f>
        <v>0</v>
      </c>
      <c r="K137" s="164" t="s">
        <v>254</v>
      </c>
      <c r="L137" s="34"/>
      <c r="M137" s="169" t="s">
        <v>1</v>
      </c>
      <c r="N137" s="170" t="s">
        <v>43</v>
      </c>
      <c r="O137" s="59"/>
      <c r="P137" s="171">
        <f>O137*H137</f>
        <v>0</v>
      </c>
      <c r="Q137" s="171">
        <v>0</v>
      </c>
      <c r="R137" s="171">
        <f>Q137*H137</f>
        <v>0</v>
      </c>
      <c r="S137" s="171">
        <v>0</v>
      </c>
      <c r="T137" s="172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159</v>
      </c>
      <c r="AT137" s="173" t="s">
        <v>155</v>
      </c>
      <c r="AU137" s="173" t="s">
        <v>88</v>
      </c>
      <c r="AY137" s="18" t="s">
        <v>153</v>
      </c>
      <c r="BE137" s="174">
        <f>IF(N137="základní",J137,0)</f>
        <v>0</v>
      </c>
      <c r="BF137" s="174">
        <f>IF(N137="snížená",J137,0)</f>
        <v>0</v>
      </c>
      <c r="BG137" s="174">
        <f>IF(N137="zákl. přenesená",J137,0)</f>
        <v>0</v>
      </c>
      <c r="BH137" s="174">
        <f>IF(N137="sníž. přenesená",J137,0)</f>
        <v>0</v>
      </c>
      <c r="BI137" s="174">
        <f>IF(N137="nulová",J137,0)</f>
        <v>0</v>
      </c>
      <c r="BJ137" s="18" t="s">
        <v>86</v>
      </c>
      <c r="BK137" s="174">
        <f>ROUND(I137*H137,2)</f>
        <v>0</v>
      </c>
      <c r="BL137" s="18" t="s">
        <v>159</v>
      </c>
      <c r="BM137" s="173" t="s">
        <v>1977</v>
      </c>
    </row>
    <row r="138" spans="1:65" s="13" customFormat="1" ht="10.199999999999999">
      <c r="B138" s="175"/>
      <c r="D138" s="176" t="s">
        <v>161</v>
      </c>
      <c r="E138" s="177" t="s">
        <v>1</v>
      </c>
      <c r="F138" s="178" t="s">
        <v>1978</v>
      </c>
      <c r="H138" s="177" t="s">
        <v>1</v>
      </c>
      <c r="I138" s="179"/>
      <c r="L138" s="175"/>
      <c r="M138" s="180"/>
      <c r="N138" s="181"/>
      <c r="O138" s="181"/>
      <c r="P138" s="181"/>
      <c r="Q138" s="181"/>
      <c r="R138" s="181"/>
      <c r="S138" s="181"/>
      <c r="T138" s="182"/>
      <c r="AT138" s="177" t="s">
        <v>161</v>
      </c>
      <c r="AU138" s="177" t="s">
        <v>88</v>
      </c>
      <c r="AV138" s="13" t="s">
        <v>86</v>
      </c>
      <c r="AW138" s="13" t="s">
        <v>34</v>
      </c>
      <c r="AX138" s="13" t="s">
        <v>78</v>
      </c>
      <c r="AY138" s="177" t="s">
        <v>153</v>
      </c>
    </row>
    <row r="139" spans="1:65" s="14" customFormat="1" ht="10.199999999999999">
      <c r="B139" s="183"/>
      <c r="D139" s="176" t="s">
        <v>161</v>
      </c>
      <c r="E139" s="184" t="s">
        <v>1</v>
      </c>
      <c r="F139" s="185" t="s">
        <v>1979</v>
      </c>
      <c r="H139" s="186">
        <v>27.382999999999999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161</v>
      </c>
      <c r="AU139" s="184" t="s">
        <v>88</v>
      </c>
      <c r="AV139" s="14" t="s">
        <v>88</v>
      </c>
      <c r="AW139" s="14" t="s">
        <v>34</v>
      </c>
      <c r="AX139" s="14" t="s">
        <v>78</v>
      </c>
      <c r="AY139" s="184" t="s">
        <v>153</v>
      </c>
    </row>
    <row r="140" spans="1:65" s="14" customFormat="1" ht="10.199999999999999">
      <c r="B140" s="183"/>
      <c r="D140" s="176" t="s">
        <v>161</v>
      </c>
      <c r="E140" s="184" t="s">
        <v>1</v>
      </c>
      <c r="F140" s="185" t="s">
        <v>1980</v>
      </c>
      <c r="H140" s="186">
        <v>26.831</v>
      </c>
      <c r="I140" s="187"/>
      <c r="L140" s="183"/>
      <c r="M140" s="188"/>
      <c r="N140" s="189"/>
      <c r="O140" s="189"/>
      <c r="P140" s="189"/>
      <c r="Q140" s="189"/>
      <c r="R140" s="189"/>
      <c r="S140" s="189"/>
      <c r="T140" s="190"/>
      <c r="AT140" s="184" t="s">
        <v>161</v>
      </c>
      <c r="AU140" s="184" t="s">
        <v>88</v>
      </c>
      <c r="AV140" s="14" t="s">
        <v>88</v>
      </c>
      <c r="AW140" s="14" t="s">
        <v>34</v>
      </c>
      <c r="AX140" s="14" t="s">
        <v>78</v>
      </c>
      <c r="AY140" s="184" t="s">
        <v>153</v>
      </c>
    </row>
    <row r="141" spans="1:65" s="14" customFormat="1" ht="10.199999999999999">
      <c r="B141" s="183"/>
      <c r="D141" s="176" t="s">
        <v>161</v>
      </c>
      <c r="E141" s="184" t="s">
        <v>1</v>
      </c>
      <c r="F141" s="185" t="s">
        <v>1981</v>
      </c>
      <c r="H141" s="186">
        <v>7.4050000000000002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161</v>
      </c>
      <c r="AU141" s="184" t="s">
        <v>88</v>
      </c>
      <c r="AV141" s="14" t="s">
        <v>88</v>
      </c>
      <c r="AW141" s="14" t="s">
        <v>34</v>
      </c>
      <c r="AX141" s="14" t="s">
        <v>78</v>
      </c>
      <c r="AY141" s="184" t="s">
        <v>153</v>
      </c>
    </row>
    <row r="142" spans="1:65" s="15" customFormat="1" ht="10.199999999999999">
      <c r="B142" s="191"/>
      <c r="D142" s="176" t="s">
        <v>161</v>
      </c>
      <c r="E142" s="192" t="s">
        <v>1</v>
      </c>
      <c r="F142" s="193" t="s">
        <v>165</v>
      </c>
      <c r="H142" s="194">
        <v>61.619</v>
      </c>
      <c r="I142" s="195"/>
      <c r="L142" s="191"/>
      <c r="M142" s="196"/>
      <c r="N142" s="197"/>
      <c r="O142" s="197"/>
      <c r="P142" s="197"/>
      <c r="Q142" s="197"/>
      <c r="R142" s="197"/>
      <c r="S142" s="197"/>
      <c r="T142" s="198"/>
      <c r="AT142" s="192" t="s">
        <v>161</v>
      </c>
      <c r="AU142" s="192" t="s">
        <v>88</v>
      </c>
      <c r="AV142" s="15" t="s">
        <v>159</v>
      </c>
      <c r="AW142" s="15" t="s">
        <v>34</v>
      </c>
      <c r="AX142" s="15" t="s">
        <v>86</v>
      </c>
      <c r="AY142" s="192" t="s">
        <v>153</v>
      </c>
    </row>
    <row r="143" spans="1:65" s="2" customFormat="1" ht="48" customHeight="1">
      <c r="A143" s="33"/>
      <c r="B143" s="161"/>
      <c r="C143" s="162" t="s">
        <v>88</v>
      </c>
      <c r="D143" s="162" t="s">
        <v>155</v>
      </c>
      <c r="E143" s="163" t="s">
        <v>1982</v>
      </c>
      <c r="F143" s="164" t="s">
        <v>1983</v>
      </c>
      <c r="G143" s="165" t="s">
        <v>158</v>
      </c>
      <c r="H143" s="166">
        <v>61.619</v>
      </c>
      <c r="I143" s="167"/>
      <c r="J143" s="168">
        <f>ROUND(I143*H143,2)</f>
        <v>0</v>
      </c>
      <c r="K143" s="164" t="s">
        <v>254</v>
      </c>
      <c r="L143" s="34"/>
      <c r="M143" s="169" t="s">
        <v>1</v>
      </c>
      <c r="N143" s="170" t="s">
        <v>43</v>
      </c>
      <c r="O143" s="59"/>
      <c r="P143" s="171">
        <f>O143*H143</f>
        <v>0</v>
      </c>
      <c r="Q143" s="171">
        <v>0</v>
      </c>
      <c r="R143" s="171">
        <f>Q143*H143</f>
        <v>0</v>
      </c>
      <c r="S143" s="171">
        <v>0</v>
      </c>
      <c r="T143" s="172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159</v>
      </c>
      <c r="AT143" s="173" t="s">
        <v>155</v>
      </c>
      <c r="AU143" s="173" t="s">
        <v>88</v>
      </c>
      <c r="AY143" s="18" t="s">
        <v>153</v>
      </c>
      <c r="BE143" s="174">
        <f>IF(N143="základní",J143,0)</f>
        <v>0</v>
      </c>
      <c r="BF143" s="174">
        <f>IF(N143="snížená",J143,0)</f>
        <v>0</v>
      </c>
      <c r="BG143" s="174">
        <f>IF(N143="zákl. přenesená",J143,0)</f>
        <v>0</v>
      </c>
      <c r="BH143" s="174">
        <f>IF(N143="sníž. přenesená",J143,0)</f>
        <v>0</v>
      </c>
      <c r="BI143" s="174">
        <f>IF(N143="nulová",J143,0)</f>
        <v>0</v>
      </c>
      <c r="BJ143" s="18" t="s">
        <v>86</v>
      </c>
      <c r="BK143" s="174">
        <f>ROUND(I143*H143,2)</f>
        <v>0</v>
      </c>
      <c r="BL143" s="18" t="s">
        <v>159</v>
      </c>
      <c r="BM143" s="173" t="s">
        <v>1984</v>
      </c>
    </row>
    <row r="144" spans="1:65" s="13" customFormat="1" ht="10.199999999999999">
      <c r="B144" s="175"/>
      <c r="D144" s="176" t="s">
        <v>161</v>
      </c>
      <c r="E144" s="177" t="s">
        <v>1</v>
      </c>
      <c r="F144" s="178" t="s">
        <v>1978</v>
      </c>
      <c r="H144" s="177" t="s">
        <v>1</v>
      </c>
      <c r="I144" s="179"/>
      <c r="L144" s="175"/>
      <c r="M144" s="180"/>
      <c r="N144" s="181"/>
      <c r="O144" s="181"/>
      <c r="P144" s="181"/>
      <c r="Q144" s="181"/>
      <c r="R144" s="181"/>
      <c r="S144" s="181"/>
      <c r="T144" s="182"/>
      <c r="AT144" s="177" t="s">
        <v>161</v>
      </c>
      <c r="AU144" s="177" t="s">
        <v>88</v>
      </c>
      <c r="AV144" s="13" t="s">
        <v>86</v>
      </c>
      <c r="AW144" s="13" t="s">
        <v>34</v>
      </c>
      <c r="AX144" s="13" t="s">
        <v>78</v>
      </c>
      <c r="AY144" s="177" t="s">
        <v>153</v>
      </c>
    </row>
    <row r="145" spans="1:65" s="14" customFormat="1" ht="10.199999999999999">
      <c r="B145" s="183"/>
      <c r="D145" s="176" t="s">
        <v>161</v>
      </c>
      <c r="E145" s="184" t="s">
        <v>1</v>
      </c>
      <c r="F145" s="185" t="s">
        <v>1979</v>
      </c>
      <c r="H145" s="186">
        <v>27.382999999999999</v>
      </c>
      <c r="I145" s="187"/>
      <c r="L145" s="183"/>
      <c r="M145" s="188"/>
      <c r="N145" s="189"/>
      <c r="O145" s="189"/>
      <c r="P145" s="189"/>
      <c r="Q145" s="189"/>
      <c r="R145" s="189"/>
      <c r="S145" s="189"/>
      <c r="T145" s="190"/>
      <c r="AT145" s="184" t="s">
        <v>161</v>
      </c>
      <c r="AU145" s="184" t="s">
        <v>88</v>
      </c>
      <c r="AV145" s="14" t="s">
        <v>88</v>
      </c>
      <c r="AW145" s="14" t="s">
        <v>34</v>
      </c>
      <c r="AX145" s="14" t="s">
        <v>78</v>
      </c>
      <c r="AY145" s="184" t="s">
        <v>153</v>
      </c>
    </row>
    <row r="146" spans="1:65" s="14" customFormat="1" ht="10.199999999999999">
      <c r="B146" s="183"/>
      <c r="D146" s="176" t="s">
        <v>161</v>
      </c>
      <c r="E146" s="184" t="s">
        <v>1</v>
      </c>
      <c r="F146" s="185" t="s">
        <v>1980</v>
      </c>
      <c r="H146" s="186">
        <v>26.831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161</v>
      </c>
      <c r="AU146" s="184" t="s">
        <v>88</v>
      </c>
      <c r="AV146" s="14" t="s">
        <v>88</v>
      </c>
      <c r="AW146" s="14" t="s">
        <v>34</v>
      </c>
      <c r="AX146" s="14" t="s">
        <v>78</v>
      </c>
      <c r="AY146" s="184" t="s">
        <v>153</v>
      </c>
    </row>
    <row r="147" spans="1:65" s="14" customFormat="1" ht="10.199999999999999">
      <c r="B147" s="183"/>
      <c r="D147" s="176" t="s">
        <v>161</v>
      </c>
      <c r="E147" s="184" t="s">
        <v>1</v>
      </c>
      <c r="F147" s="185" t="s">
        <v>1981</v>
      </c>
      <c r="H147" s="186">
        <v>7.4050000000000002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161</v>
      </c>
      <c r="AU147" s="184" t="s">
        <v>88</v>
      </c>
      <c r="AV147" s="14" t="s">
        <v>88</v>
      </c>
      <c r="AW147" s="14" t="s">
        <v>34</v>
      </c>
      <c r="AX147" s="14" t="s">
        <v>78</v>
      </c>
      <c r="AY147" s="184" t="s">
        <v>153</v>
      </c>
    </row>
    <row r="148" spans="1:65" s="15" customFormat="1" ht="10.199999999999999">
      <c r="B148" s="191"/>
      <c r="D148" s="176" t="s">
        <v>161</v>
      </c>
      <c r="E148" s="192" t="s">
        <v>1</v>
      </c>
      <c r="F148" s="193" t="s">
        <v>165</v>
      </c>
      <c r="H148" s="194">
        <v>61.619</v>
      </c>
      <c r="I148" s="195"/>
      <c r="L148" s="191"/>
      <c r="M148" s="196"/>
      <c r="N148" s="197"/>
      <c r="O148" s="197"/>
      <c r="P148" s="197"/>
      <c r="Q148" s="197"/>
      <c r="R148" s="197"/>
      <c r="S148" s="197"/>
      <c r="T148" s="198"/>
      <c r="AT148" s="192" t="s">
        <v>161</v>
      </c>
      <c r="AU148" s="192" t="s">
        <v>88</v>
      </c>
      <c r="AV148" s="15" t="s">
        <v>159</v>
      </c>
      <c r="AW148" s="15" t="s">
        <v>34</v>
      </c>
      <c r="AX148" s="15" t="s">
        <v>86</v>
      </c>
      <c r="AY148" s="192" t="s">
        <v>153</v>
      </c>
    </row>
    <row r="149" spans="1:65" s="2" customFormat="1" ht="48" customHeight="1">
      <c r="A149" s="33"/>
      <c r="B149" s="161"/>
      <c r="C149" s="162" t="s">
        <v>169</v>
      </c>
      <c r="D149" s="162" t="s">
        <v>155</v>
      </c>
      <c r="E149" s="163" t="s">
        <v>931</v>
      </c>
      <c r="F149" s="164" t="s">
        <v>932</v>
      </c>
      <c r="G149" s="165" t="s">
        <v>158</v>
      </c>
      <c r="H149" s="166">
        <v>61.619</v>
      </c>
      <c r="I149" s="167"/>
      <c r="J149" s="168">
        <f>ROUND(I149*H149,2)</f>
        <v>0</v>
      </c>
      <c r="K149" s="164" t="s">
        <v>254</v>
      </c>
      <c r="L149" s="34"/>
      <c r="M149" s="169" t="s">
        <v>1</v>
      </c>
      <c r="N149" s="170" t="s">
        <v>43</v>
      </c>
      <c r="O149" s="59"/>
      <c r="P149" s="171">
        <f>O149*H149</f>
        <v>0</v>
      </c>
      <c r="Q149" s="171">
        <v>0</v>
      </c>
      <c r="R149" s="171">
        <f>Q149*H149</f>
        <v>0</v>
      </c>
      <c r="S149" s="171">
        <v>0</v>
      </c>
      <c r="T149" s="172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159</v>
      </c>
      <c r="AT149" s="173" t="s">
        <v>155</v>
      </c>
      <c r="AU149" s="173" t="s">
        <v>88</v>
      </c>
      <c r="AY149" s="18" t="s">
        <v>153</v>
      </c>
      <c r="BE149" s="174">
        <f>IF(N149="základní",J149,0)</f>
        <v>0</v>
      </c>
      <c r="BF149" s="174">
        <f>IF(N149="snížená",J149,0)</f>
        <v>0</v>
      </c>
      <c r="BG149" s="174">
        <f>IF(N149="zákl. přenesená",J149,0)</f>
        <v>0</v>
      </c>
      <c r="BH149" s="174">
        <f>IF(N149="sníž. přenesená",J149,0)</f>
        <v>0</v>
      </c>
      <c r="BI149" s="174">
        <f>IF(N149="nulová",J149,0)</f>
        <v>0</v>
      </c>
      <c r="BJ149" s="18" t="s">
        <v>86</v>
      </c>
      <c r="BK149" s="174">
        <f>ROUND(I149*H149,2)</f>
        <v>0</v>
      </c>
      <c r="BL149" s="18" t="s">
        <v>159</v>
      </c>
      <c r="BM149" s="173" t="s">
        <v>1985</v>
      </c>
    </row>
    <row r="150" spans="1:65" s="13" customFormat="1" ht="10.199999999999999">
      <c r="B150" s="175"/>
      <c r="D150" s="176" t="s">
        <v>161</v>
      </c>
      <c r="E150" s="177" t="s">
        <v>1</v>
      </c>
      <c r="F150" s="178" t="s">
        <v>1978</v>
      </c>
      <c r="H150" s="177" t="s">
        <v>1</v>
      </c>
      <c r="I150" s="179"/>
      <c r="L150" s="175"/>
      <c r="M150" s="180"/>
      <c r="N150" s="181"/>
      <c r="O150" s="181"/>
      <c r="P150" s="181"/>
      <c r="Q150" s="181"/>
      <c r="R150" s="181"/>
      <c r="S150" s="181"/>
      <c r="T150" s="182"/>
      <c r="AT150" s="177" t="s">
        <v>161</v>
      </c>
      <c r="AU150" s="177" t="s">
        <v>88</v>
      </c>
      <c r="AV150" s="13" t="s">
        <v>86</v>
      </c>
      <c r="AW150" s="13" t="s">
        <v>34</v>
      </c>
      <c r="AX150" s="13" t="s">
        <v>78</v>
      </c>
      <c r="AY150" s="177" t="s">
        <v>153</v>
      </c>
    </row>
    <row r="151" spans="1:65" s="14" customFormat="1" ht="10.199999999999999">
      <c r="B151" s="183"/>
      <c r="D151" s="176" t="s">
        <v>161</v>
      </c>
      <c r="E151" s="184" t="s">
        <v>1</v>
      </c>
      <c r="F151" s="185" t="s">
        <v>1979</v>
      </c>
      <c r="H151" s="186">
        <v>27.382999999999999</v>
      </c>
      <c r="I151" s="187"/>
      <c r="L151" s="183"/>
      <c r="M151" s="188"/>
      <c r="N151" s="189"/>
      <c r="O151" s="189"/>
      <c r="P151" s="189"/>
      <c r="Q151" s="189"/>
      <c r="R151" s="189"/>
      <c r="S151" s="189"/>
      <c r="T151" s="190"/>
      <c r="AT151" s="184" t="s">
        <v>161</v>
      </c>
      <c r="AU151" s="184" t="s">
        <v>88</v>
      </c>
      <c r="AV151" s="14" t="s">
        <v>88</v>
      </c>
      <c r="AW151" s="14" t="s">
        <v>34</v>
      </c>
      <c r="AX151" s="14" t="s">
        <v>78</v>
      </c>
      <c r="AY151" s="184" t="s">
        <v>153</v>
      </c>
    </row>
    <row r="152" spans="1:65" s="14" customFormat="1" ht="10.199999999999999">
      <c r="B152" s="183"/>
      <c r="D152" s="176" t="s">
        <v>161</v>
      </c>
      <c r="E152" s="184" t="s">
        <v>1</v>
      </c>
      <c r="F152" s="185" t="s">
        <v>1980</v>
      </c>
      <c r="H152" s="186">
        <v>26.831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161</v>
      </c>
      <c r="AU152" s="184" t="s">
        <v>88</v>
      </c>
      <c r="AV152" s="14" t="s">
        <v>88</v>
      </c>
      <c r="AW152" s="14" t="s">
        <v>34</v>
      </c>
      <c r="AX152" s="14" t="s">
        <v>78</v>
      </c>
      <c r="AY152" s="184" t="s">
        <v>153</v>
      </c>
    </row>
    <row r="153" spans="1:65" s="14" customFormat="1" ht="10.199999999999999">
      <c r="B153" s="183"/>
      <c r="D153" s="176" t="s">
        <v>161</v>
      </c>
      <c r="E153" s="184" t="s">
        <v>1</v>
      </c>
      <c r="F153" s="185" t="s">
        <v>1981</v>
      </c>
      <c r="H153" s="186">
        <v>7.4050000000000002</v>
      </c>
      <c r="I153" s="187"/>
      <c r="L153" s="183"/>
      <c r="M153" s="188"/>
      <c r="N153" s="189"/>
      <c r="O153" s="189"/>
      <c r="P153" s="189"/>
      <c r="Q153" s="189"/>
      <c r="R153" s="189"/>
      <c r="S153" s="189"/>
      <c r="T153" s="190"/>
      <c r="AT153" s="184" t="s">
        <v>161</v>
      </c>
      <c r="AU153" s="184" t="s">
        <v>88</v>
      </c>
      <c r="AV153" s="14" t="s">
        <v>88</v>
      </c>
      <c r="AW153" s="14" t="s">
        <v>34</v>
      </c>
      <c r="AX153" s="14" t="s">
        <v>78</v>
      </c>
      <c r="AY153" s="184" t="s">
        <v>153</v>
      </c>
    </row>
    <row r="154" spans="1:65" s="15" customFormat="1" ht="10.199999999999999">
      <c r="B154" s="191"/>
      <c r="D154" s="176" t="s">
        <v>161</v>
      </c>
      <c r="E154" s="192" t="s">
        <v>1</v>
      </c>
      <c r="F154" s="193" t="s">
        <v>165</v>
      </c>
      <c r="H154" s="194">
        <v>61.619</v>
      </c>
      <c r="I154" s="195"/>
      <c r="L154" s="191"/>
      <c r="M154" s="196"/>
      <c r="N154" s="197"/>
      <c r="O154" s="197"/>
      <c r="P154" s="197"/>
      <c r="Q154" s="197"/>
      <c r="R154" s="197"/>
      <c r="S154" s="197"/>
      <c r="T154" s="198"/>
      <c r="AT154" s="192" t="s">
        <v>161</v>
      </c>
      <c r="AU154" s="192" t="s">
        <v>88</v>
      </c>
      <c r="AV154" s="15" t="s">
        <v>159</v>
      </c>
      <c r="AW154" s="15" t="s">
        <v>34</v>
      </c>
      <c r="AX154" s="15" t="s">
        <v>86</v>
      </c>
      <c r="AY154" s="192" t="s">
        <v>153</v>
      </c>
    </row>
    <row r="155" spans="1:65" s="2" customFormat="1" ht="36" customHeight="1">
      <c r="A155" s="33"/>
      <c r="B155" s="161"/>
      <c r="C155" s="162" t="s">
        <v>159</v>
      </c>
      <c r="D155" s="162" t="s">
        <v>155</v>
      </c>
      <c r="E155" s="163" t="s">
        <v>179</v>
      </c>
      <c r="F155" s="164" t="s">
        <v>180</v>
      </c>
      <c r="G155" s="165" t="s">
        <v>158</v>
      </c>
      <c r="H155" s="166">
        <v>84.552000000000007</v>
      </c>
      <c r="I155" s="167"/>
      <c r="J155" s="168">
        <f>ROUND(I155*H155,2)</f>
        <v>0</v>
      </c>
      <c r="K155" s="164" t="s">
        <v>254</v>
      </c>
      <c r="L155" s="34"/>
      <c r="M155" s="169" t="s">
        <v>1</v>
      </c>
      <c r="N155" s="170" t="s">
        <v>43</v>
      </c>
      <c r="O155" s="59"/>
      <c r="P155" s="171">
        <f>O155*H155</f>
        <v>0</v>
      </c>
      <c r="Q155" s="171">
        <v>0</v>
      </c>
      <c r="R155" s="171">
        <f>Q155*H155</f>
        <v>0</v>
      </c>
      <c r="S155" s="171">
        <v>0</v>
      </c>
      <c r="T155" s="172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159</v>
      </c>
      <c r="AT155" s="173" t="s">
        <v>155</v>
      </c>
      <c r="AU155" s="173" t="s">
        <v>88</v>
      </c>
      <c r="AY155" s="18" t="s">
        <v>153</v>
      </c>
      <c r="BE155" s="174">
        <f>IF(N155="základní",J155,0)</f>
        <v>0</v>
      </c>
      <c r="BF155" s="174">
        <f>IF(N155="snížená",J155,0)</f>
        <v>0</v>
      </c>
      <c r="BG155" s="174">
        <f>IF(N155="zákl. přenesená",J155,0)</f>
        <v>0</v>
      </c>
      <c r="BH155" s="174">
        <f>IF(N155="sníž. přenesená",J155,0)</f>
        <v>0</v>
      </c>
      <c r="BI155" s="174">
        <f>IF(N155="nulová",J155,0)</f>
        <v>0</v>
      </c>
      <c r="BJ155" s="18" t="s">
        <v>86</v>
      </c>
      <c r="BK155" s="174">
        <f>ROUND(I155*H155,2)</f>
        <v>0</v>
      </c>
      <c r="BL155" s="18" t="s">
        <v>159</v>
      </c>
      <c r="BM155" s="173" t="s">
        <v>1986</v>
      </c>
    </row>
    <row r="156" spans="1:65" s="13" customFormat="1" ht="10.199999999999999">
      <c r="B156" s="175"/>
      <c r="D156" s="176" t="s">
        <v>161</v>
      </c>
      <c r="E156" s="177" t="s">
        <v>1</v>
      </c>
      <c r="F156" s="178" t="s">
        <v>942</v>
      </c>
      <c r="H156" s="177" t="s">
        <v>1</v>
      </c>
      <c r="I156" s="179"/>
      <c r="L156" s="175"/>
      <c r="M156" s="180"/>
      <c r="N156" s="181"/>
      <c r="O156" s="181"/>
      <c r="P156" s="181"/>
      <c r="Q156" s="181"/>
      <c r="R156" s="181"/>
      <c r="S156" s="181"/>
      <c r="T156" s="182"/>
      <c r="AT156" s="177" t="s">
        <v>161</v>
      </c>
      <c r="AU156" s="177" t="s">
        <v>88</v>
      </c>
      <c r="AV156" s="13" t="s">
        <v>86</v>
      </c>
      <c r="AW156" s="13" t="s">
        <v>34</v>
      </c>
      <c r="AX156" s="13" t="s">
        <v>78</v>
      </c>
      <c r="AY156" s="177" t="s">
        <v>153</v>
      </c>
    </row>
    <row r="157" spans="1:65" s="14" customFormat="1" ht="10.199999999999999">
      <c r="B157" s="183"/>
      <c r="D157" s="176" t="s">
        <v>161</v>
      </c>
      <c r="E157" s="184" t="s">
        <v>1</v>
      </c>
      <c r="F157" s="185" t="s">
        <v>1987</v>
      </c>
      <c r="H157" s="186">
        <v>38.686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161</v>
      </c>
      <c r="AU157" s="184" t="s">
        <v>88</v>
      </c>
      <c r="AV157" s="14" t="s">
        <v>88</v>
      </c>
      <c r="AW157" s="14" t="s">
        <v>34</v>
      </c>
      <c r="AX157" s="14" t="s">
        <v>78</v>
      </c>
      <c r="AY157" s="184" t="s">
        <v>153</v>
      </c>
    </row>
    <row r="158" spans="1:65" s="16" customFormat="1" ht="10.199999999999999">
      <c r="B158" s="202"/>
      <c r="D158" s="176" t="s">
        <v>161</v>
      </c>
      <c r="E158" s="203" t="s">
        <v>1</v>
      </c>
      <c r="F158" s="204" t="s">
        <v>321</v>
      </c>
      <c r="H158" s="205">
        <v>38.686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161</v>
      </c>
      <c r="AU158" s="203" t="s">
        <v>88</v>
      </c>
      <c r="AV158" s="16" t="s">
        <v>169</v>
      </c>
      <c r="AW158" s="16" t="s">
        <v>34</v>
      </c>
      <c r="AX158" s="16" t="s">
        <v>78</v>
      </c>
      <c r="AY158" s="203" t="s">
        <v>153</v>
      </c>
    </row>
    <row r="159" spans="1:65" s="13" customFormat="1" ht="10.199999999999999">
      <c r="B159" s="175"/>
      <c r="D159" s="176" t="s">
        <v>161</v>
      </c>
      <c r="E159" s="177" t="s">
        <v>1</v>
      </c>
      <c r="F159" s="178" t="s">
        <v>1988</v>
      </c>
      <c r="H159" s="177" t="s">
        <v>1</v>
      </c>
      <c r="I159" s="179"/>
      <c r="L159" s="175"/>
      <c r="M159" s="180"/>
      <c r="N159" s="181"/>
      <c r="O159" s="181"/>
      <c r="P159" s="181"/>
      <c r="Q159" s="181"/>
      <c r="R159" s="181"/>
      <c r="S159" s="181"/>
      <c r="T159" s="182"/>
      <c r="AT159" s="177" t="s">
        <v>161</v>
      </c>
      <c r="AU159" s="177" t="s">
        <v>88</v>
      </c>
      <c r="AV159" s="13" t="s">
        <v>86</v>
      </c>
      <c r="AW159" s="13" t="s">
        <v>34</v>
      </c>
      <c r="AX159" s="13" t="s">
        <v>78</v>
      </c>
      <c r="AY159" s="177" t="s">
        <v>153</v>
      </c>
    </row>
    <row r="160" spans="1:65" s="14" customFormat="1" ht="10.199999999999999">
      <c r="B160" s="183"/>
      <c r="D160" s="176" t="s">
        <v>161</v>
      </c>
      <c r="E160" s="184" t="s">
        <v>1</v>
      </c>
      <c r="F160" s="185" t="s">
        <v>1989</v>
      </c>
      <c r="H160" s="186">
        <v>7.5730000000000004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161</v>
      </c>
      <c r="AU160" s="184" t="s">
        <v>88</v>
      </c>
      <c r="AV160" s="14" t="s">
        <v>88</v>
      </c>
      <c r="AW160" s="14" t="s">
        <v>34</v>
      </c>
      <c r="AX160" s="14" t="s">
        <v>78</v>
      </c>
      <c r="AY160" s="184" t="s">
        <v>153</v>
      </c>
    </row>
    <row r="161" spans="1:65" s="14" customFormat="1" ht="10.199999999999999">
      <c r="B161" s="183"/>
      <c r="D161" s="176" t="s">
        <v>161</v>
      </c>
      <c r="E161" s="184" t="s">
        <v>1</v>
      </c>
      <c r="F161" s="185" t="s">
        <v>1990</v>
      </c>
      <c r="H161" s="186">
        <v>1.923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161</v>
      </c>
      <c r="AU161" s="184" t="s">
        <v>88</v>
      </c>
      <c r="AV161" s="14" t="s">
        <v>88</v>
      </c>
      <c r="AW161" s="14" t="s">
        <v>34</v>
      </c>
      <c r="AX161" s="14" t="s">
        <v>78</v>
      </c>
      <c r="AY161" s="184" t="s">
        <v>153</v>
      </c>
    </row>
    <row r="162" spans="1:65" s="14" customFormat="1" ht="10.199999999999999">
      <c r="B162" s="183"/>
      <c r="D162" s="176" t="s">
        <v>161</v>
      </c>
      <c r="E162" s="184" t="s">
        <v>1</v>
      </c>
      <c r="F162" s="185" t="s">
        <v>1991</v>
      </c>
      <c r="H162" s="186">
        <v>13.436999999999999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161</v>
      </c>
      <c r="AU162" s="184" t="s">
        <v>88</v>
      </c>
      <c r="AV162" s="14" t="s">
        <v>88</v>
      </c>
      <c r="AW162" s="14" t="s">
        <v>34</v>
      </c>
      <c r="AX162" s="14" t="s">
        <v>78</v>
      </c>
      <c r="AY162" s="184" t="s">
        <v>153</v>
      </c>
    </row>
    <row r="163" spans="1:65" s="16" customFormat="1" ht="10.199999999999999">
      <c r="B163" s="202"/>
      <c r="D163" s="176" t="s">
        <v>161</v>
      </c>
      <c r="E163" s="203" t="s">
        <v>1</v>
      </c>
      <c r="F163" s="204" t="s">
        <v>321</v>
      </c>
      <c r="H163" s="205">
        <v>22.933</v>
      </c>
      <c r="I163" s="206"/>
      <c r="L163" s="202"/>
      <c r="M163" s="207"/>
      <c r="N163" s="208"/>
      <c r="O163" s="208"/>
      <c r="P163" s="208"/>
      <c r="Q163" s="208"/>
      <c r="R163" s="208"/>
      <c r="S163" s="208"/>
      <c r="T163" s="209"/>
      <c r="AT163" s="203" t="s">
        <v>161</v>
      </c>
      <c r="AU163" s="203" t="s">
        <v>88</v>
      </c>
      <c r="AV163" s="16" t="s">
        <v>169</v>
      </c>
      <c r="AW163" s="16" t="s">
        <v>34</v>
      </c>
      <c r="AX163" s="16" t="s">
        <v>78</v>
      </c>
      <c r="AY163" s="203" t="s">
        <v>153</v>
      </c>
    </row>
    <row r="164" spans="1:65" s="13" customFormat="1" ht="10.199999999999999">
      <c r="B164" s="175"/>
      <c r="D164" s="176" t="s">
        <v>161</v>
      </c>
      <c r="E164" s="177" t="s">
        <v>1</v>
      </c>
      <c r="F164" s="178" t="s">
        <v>1992</v>
      </c>
      <c r="H164" s="177" t="s">
        <v>1</v>
      </c>
      <c r="I164" s="179"/>
      <c r="L164" s="175"/>
      <c r="M164" s="180"/>
      <c r="N164" s="181"/>
      <c r="O164" s="181"/>
      <c r="P164" s="181"/>
      <c r="Q164" s="181"/>
      <c r="R164" s="181"/>
      <c r="S164" s="181"/>
      <c r="T164" s="182"/>
      <c r="AT164" s="177" t="s">
        <v>161</v>
      </c>
      <c r="AU164" s="177" t="s">
        <v>88</v>
      </c>
      <c r="AV164" s="13" t="s">
        <v>86</v>
      </c>
      <c r="AW164" s="13" t="s">
        <v>34</v>
      </c>
      <c r="AX164" s="13" t="s">
        <v>78</v>
      </c>
      <c r="AY164" s="177" t="s">
        <v>153</v>
      </c>
    </row>
    <row r="165" spans="1:65" s="14" customFormat="1" ht="10.199999999999999">
      <c r="B165" s="183"/>
      <c r="D165" s="176" t="s">
        <v>161</v>
      </c>
      <c r="E165" s="184" t="s">
        <v>1</v>
      </c>
      <c r="F165" s="185" t="s">
        <v>1989</v>
      </c>
      <c r="H165" s="186">
        <v>7.5730000000000004</v>
      </c>
      <c r="I165" s="187"/>
      <c r="L165" s="183"/>
      <c r="M165" s="188"/>
      <c r="N165" s="189"/>
      <c r="O165" s="189"/>
      <c r="P165" s="189"/>
      <c r="Q165" s="189"/>
      <c r="R165" s="189"/>
      <c r="S165" s="189"/>
      <c r="T165" s="190"/>
      <c r="AT165" s="184" t="s">
        <v>161</v>
      </c>
      <c r="AU165" s="184" t="s">
        <v>88</v>
      </c>
      <c r="AV165" s="14" t="s">
        <v>88</v>
      </c>
      <c r="AW165" s="14" t="s">
        <v>34</v>
      </c>
      <c r="AX165" s="14" t="s">
        <v>78</v>
      </c>
      <c r="AY165" s="184" t="s">
        <v>153</v>
      </c>
    </row>
    <row r="166" spans="1:65" s="14" customFormat="1" ht="10.199999999999999">
      <c r="B166" s="183"/>
      <c r="D166" s="176" t="s">
        <v>161</v>
      </c>
      <c r="E166" s="184" t="s">
        <v>1</v>
      </c>
      <c r="F166" s="185" t="s">
        <v>1990</v>
      </c>
      <c r="H166" s="186">
        <v>1.923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161</v>
      </c>
      <c r="AU166" s="184" t="s">
        <v>88</v>
      </c>
      <c r="AV166" s="14" t="s">
        <v>88</v>
      </c>
      <c r="AW166" s="14" t="s">
        <v>34</v>
      </c>
      <c r="AX166" s="14" t="s">
        <v>78</v>
      </c>
      <c r="AY166" s="184" t="s">
        <v>153</v>
      </c>
    </row>
    <row r="167" spans="1:65" s="14" customFormat="1" ht="10.199999999999999">
      <c r="B167" s="183"/>
      <c r="D167" s="176" t="s">
        <v>161</v>
      </c>
      <c r="E167" s="184" t="s">
        <v>1</v>
      </c>
      <c r="F167" s="185" t="s">
        <v>1991</v>
      </c>
      <c r="H167" s="186">
        <v>13.436999999999999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161</v>
      </c>
      <c r="AU167" s="184" t="s">
        <v>88</v>
      </c>
      <c r="AV167" s="14" t="s">
        <v>88</v>
      </c>
      <c r="AW167" s="14" t="s">
        <v>34</v>
      </c>
      <c r="AX167" s="14" t="s">
        <v>78</v>
      </c>
      <c r="AY167" s="184" t="s">
        <v>153</v>
      </c>
    </row>
    <row r="168" spans="1:65" s="16" customFormat="1" ht="10.199999999999999">
      <c r="B168" s="202"/>
      <c r="D168" s="176" t="s">
        <v>161</v>
      </c>
      <c r="E168" s="203" t="s">
        <v>1</v>
      </c>
      <c r="F168" s="204" t="s">
        <v>321</v>
      </c>
      <c r="H168" s="205">
        <v>22.933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161</v>
      </c>
      <c r="AU168" s="203" t="s">
        <v>88</v>
      </c>
      <c r="AV168" s="16" t="s">
        <v>169</v>
      </c>
      <c r="AW168" s="16" t="s">
        <v>34</v>
      </c>
      <c r="AX168" s="16" t="s">
        <v>78</v>
      </c>
      <c r="AY168" s="203" t="s">
        <v>153</v>
      </c>
    </row>
    <row r="169" spans="1:65" s="15" customFormat="1" ht="10.199999999999999">
      <c r="B169" s="191"/>
      <c r="D169" s="176" t="s">
        <v>161</v>
      </c>
      <c r="E169" s="192" t="s">
        <v>1</v>
      </c>
      <c r="F169" s="193" t="s">
        <v>165</v>
      </c>
      <c r="H169" s="194">
        <v>84.552000000000007</v>
      </c>
      <c r="I169" s="195"/>
      <c r="L169" s="191"/>
      <c r="M169" s="196"/>
      <c r="N169" s="197"/>
      <c r="O169" s="197"/>
      <c r="P169" s="197"/>
      <c r="Q169" s="197"/>
      <c r="R169" s="197"/>
      <c r="S169" s="197"/>
      <c r="T169" s="198"/>
      <c r="AT169" s="192" t="s">
        <v>161</v>
      </c>
      <c r="AU169" s="192" t="s">
        <v>88</v>
      </c>
      <c r="AV169" s="15" t="s">
        <v>159</v>
      </c>
      <c r="AW169" s="15" t="s">
        <v>34</v>
      </c>
      <c r="AX169" s="15" t="s">
        <v>86</v>
      </c>
      <c r="AY169" s="192" t="s">
        <v>153</v>
      </c>
    </row>
    <row r="170" spans="1:65" s="2" customFormat="1" ht="48" customHeight="1">
      <c r="A170" s="33"/>
      <c r="B170" s="161"/>
      <c r="C170" s="162" t="s">
        <v>178</v>
      </c>
      <c r="D170" s="162" t="s">
        <v>155</v>
      </c>
      <c r="E170" s="163" t="s">
        <v>934</v>
      </c>
      <c r="F170" s="164" t="s">
        <v>935</v>
      </c>
      <c r="G170" s="165" t="s">
        <v>158</v>
      </c>
      <c r="H170" s="166">
        <v>45.866</v>
      </c>
      <c r="I170" s="167"/>
      <c r="J170" s="168">
        <f>ROUND(I170*H170,2)</f>
        <v>0</v>
      </c>
      <c r="K170" s="164" t="s">
        <v>254</v>
      </c>
      <c r="L170" s="34"/>
      <c r="M170" s="169" t="s">
        <v>1</v>
      </c>
      <c r="N170" s="170" t="s">
        <v>43</v>
      </c>
      <c r="O170" s="59"/>
      <c r="P170" s="171">
        <f>O170*H170</f>
        <v>0</v>
      </c>
      <c r="Q170" s="171">
        <v>0</v>
      </c>
      <c r="R170" s="171">
        <f>Q170*H170</f>
        <v>0</v>
      </c>
      <c r="S170" s="171">
        <v>0</v>
      </c>
      <c r="T170" s="172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159</v>
      </c>
      <c r="AT170" s="173" t="s">
        <v>155</v>
      </c>
      <c r="AU170" s="173" t="s">
        <v>88</v>
      </c>
      <c r="AY170" s="18" t="s">
        <v>153</v>
      </c>
      <c r="BE170" s="174">
        <f>IF(N170="základní",J170,0)</f>
        <v>0</v>
      </c>
      <c r="BF170" s="174">
        <f>IF(N170="snížená",J170,0)</f>
        <v>0</v>
      </c>
      <c r="BG170" s="174">
        <f>IF(N170="zákl. přenesená",J170,0)</f>
        <v>0</v>
      </c>
      <c r="BH170" s="174">
        <f>IF(N170="sníž. přenesená",J170,0)</f>
        <v>0</v>
      </c>
      <c r="BI170" s="174">
        <f>IF(N170="nulová",J170,0)</f>
        <v>0</v>
      </c>
      <c r="BJ170" s="18" t="s">
        <v>86</v>
      </c>
      <c r="BK170" s="174">
        <f>ROUND(I170*H170,2)</f>
        <v>0</v>
      </c>
      <c r="BL170" s="18" t="s">
        <v>159</v>
      </c>
      <c r="BM170" s="173" t="s">
        <v>1993</v>
      </c>
    </row>
    <row r="171" spans="1:65" s="13" customFormat="1" ht="10.199999999999999">
      <c r="B171" s="175"/>
      <c r="D171" s="176" t="s">
        <v>161</v>
      </c>
      <c r="E171" s="177" t="s">
        <v>1</v>
      </c>
      <c r="F171" s="178" t="s">
        <v>1988</v>
      </c>
      <c r="H171" s="177" t="s">
        <v>1</v>
      </c>
      <c r="I171" s="179"/>
      <c r="L171" s="175"/>
      <c r="M171" s="180"/>
      <c r="N171" s="181"/>
      <c r="O171" s="181"/>
      <c r="P171" s="181"/>
      <c r="Q171" s="181"/>
      <c r="R171" s="181"/>
      <c r="S171" s="181"/>
      <c r="T171" s="182"/>
      <c r="AT171" s="177" t="s">
        <v>161</v>
      </c>
      <c r="AU171" s="177" t="s">
        <v>88</v>
      </c>
      <c r="AV171" s="13" t="s">
        <v>86</v>
      </c>
      <c r="AW171" s="13" t="s">
        <v>34</v>
      </c>
      <c r="AX171" s="13" t="s">
        <v>78</v>
      </c>
      <c r="AY171" s="177" t="s">
        <v>153</v>
      </c>
    </row>
    <row r="172" spans="1:65" s="14" customFormat="1" ht="10.199999999999999">
      <c r="B172" s="183"/>
      <c r="D172" s="176" t="s">
        <v>161</v>
      </c>
      <c r="E172" s="184" t="s">
        <v>1</v>
      </c>
      <c r="F172" s="185" t="s">
        <v>1989</v>
      </c>
      <c r="H172" s="186">
        <v>7.5730000000000004</v>
      </c>
      <c r="I172" s="187"/>
      <c r="L172" s="183"/>
      <c r="M172" s="188"/>
      <c r="N172" s="189"/>
      <c r="O172" s="189"/>
      <c r="P172" s="189"/>
      <c r="Q172" s="189"/>
      <c r="R172" s="189"/>
      <c r="S172" s="189"/>
      <c r="T172" s="190"/>
      <c r="AT172" s="184" t="s">
        <v>161</v>
      </c>
      <c r="AU172" s="184" t="s">
        <v>88</v>
      </c>
      <c r="AV172" s="14" t="s">
        <v>88</v>
      </c>
      <c r="AW172" s="14" t="s">
        <v>34</v>
      </c>
      <c r="AX172" s="14" t="s">
        <v>78</v>
      </c>
      <c r="AY172" s="184" t="s">
        <v>153</v>
      </c>
    </row>
    <row r="173" spans="1:65" s="14" customFormat="1" ht="10.199999999999999">
      <c r="B173" s="183"/>
      <c r="D173" s="176" t="s">
        <v>161</v>
      </c>
      <c r="E173" s="184" t="s">
        <v>1</v>
      </c>
      <c r="F173" s="185" t="s">
        <v>1990</v>
      </c>
      <c r="H173" s="186">
        <v>1.923</v>
      </c>
      <c r="I173" s="187"/>
      <c r="L173" s="183"/>
      <c r="M173" s="188"/>
      <c r="N173" s="189"/>
      <c r="O173" s="189"/>
      <c r="P173" s="189"/>
      <c r="Q173" s="189"/>
      <c r="R173" s="189"/>
      <c r="S173" s="189"/>
      <c r="T173" s="190"/>
      <c r="AT173" s="184" t="s">
        <v>161</v>
      </c>
      <c r="AU173" s="184" t="s">
        <v>88</v>
      </c>
      <c r="AV173" s="14" t="s">
        <v>88</v>
      </c>
      <c r="AW173" s="14" t="s">
        <v>34</v>
      </c>
      <c r="AX173" s="14" t="s">
        <v>78</v>
      </c>
      <c r="AY173" s="184" t="s">
        <v>153</v>
      </c>
    </row>
    <row r="174" spans="1:65" s="14" customFormat="1" ht="10.199999999999999">
      <c r="B174" s="183"/>
      <c r="D174" s="176" t="s">
        <v>161</v>
      </c>
      <c r="E174" s="184" t="s">
        <v>1</v>
      </c>
      <c r="F174" s="185" t="s">
        <v>1991</v>
      </c>
      <c r="H174" s="186">
        <v>13.436999999999999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161</v>
      </c>
      <c r="AU174" s="184" t="s">
        <v>88</v>
      </c>
      <c r="AV174" s="14" t="s">
        <v>88</v>
      </c>
      <c r="AW174" s="14" t="s">
        <v>34</v>
      </c>
      <c r="AX174" s="14" t="s">
        <v>78</v>
      </c>
      <c r="AY174" s="184" t="s">
        <v>153</v>
      </c>
    </row>
    <row r="175" spans="1:65" s="16" customFormat="1" ht="10.199999999999999">
      <c r="B175" s="202"/>
      <c r="D175" s="176" t="s">
        <v>161</v>
      </c>
      <c r="E175" s="203" t="s">
        <v>1</v>
      </c>
      <c r="F175" s="204" t="s">
        <v>321</v>
      </c>
      <c r="H175" s="205">
        <v>22.933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161</v>
      </c>
      <c r="AU175" s="203" t="s">
        <v>88</v>
      </c>
      <c r="AV175" s="16" t="s">
        <v>169</v>
      </c>
      <c r="AW175" s="16" t="s">
        <v>34</v>
      </c>
      <c r="AX175" s="16" t="s">
        <v>78</v>
      </c>
      <c r="AY175" s="203" t="s">
        <v>153</v>
      </c>
    </row>
    <row r="176" spans="1:65" s="13" customFormat="1" ht="10.199999999999999">
      <c r="B176" s="175"/>
      <c r="D176" s="176" t="s">
        <v>161</v>
      </c>
      <c r="E176" s="177" t="s">
        <v>1</v>
      </c>
      <c r="F176" s="178" t="s">
        <v>1992</v>
      </c>
      <c r="H176" s="177" t="s">
        <v>1</v>
      </c>
      <c r="I176" s="179"/>
      <c r="L176" s="175"/>
      <c r="M176" s="180"/>
      <c r="N176" s="181"/>
      <c r="O176" s="181"/>
      <c r="P176" s="181"/>
      <c r="Q176" s="181"/>
      <c r="R176" s="181"/>
      <c r="S176" s="181"/>
      <c r="T176" s="182"/>
      <c r="AT176" s="177" t="s">
        <v>161</v>
      </c>
      <c r="AU176" s="177" t="s">
        <v>88</v>
      </c>
      <c r="AV176" s="13" t="s">
        <v>86</v>
      </c>
      <c r="AW176" s="13" t="s">
        <v>34</v>
      </c>
      <c r="AX176" s="13" t="s">
        <v>78</v>
      </c>
      <c r="AY176" s="177" t="s">
        <v>153</v>
      </c>
    </row>
    <row r="177" spans="1:65" s="14" customFormat="1" ht="10.199999999999999">
      <c r="B177" s="183"/>
      <c r="D177" s="176" t="s">
        <v>161</v>
      </c>
      <c r="E177" s="184" t="s">
        <v>1</v>
      </c>
      <c r="F177" s="185" t="s">
        <v>1989</v>
      </c>
      <c r="H177" s="186">
        <v>7.5730000000000004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161</v>
      </c>
      <c r="AU177" s="184" t="s">
        <v>88</v>
      </c>
      <c r="AV177" s="14" t="s">
        <v>88</v>
      </c>
      <c r="AW177" s="14" t="s">
        <v>34</v>
      </c>
      <c r="AX177" s="14" t="s">
        <v>78</v>
      </c>
      <c r="AY177" s="184" t="s">
        <v>153</v>
      </c>
    </row>
    <row r="178" spans="1:65" s="14" customFormat="1" ht="10.199999999999999">
      <c r="B178" s="183"/>
      <c r="D178" s="176" t="s">
        <v>161</v>
      </c>
      <c r="E178" s="184" t="s">
        <v>1</v>
      </c>
      <c r="F178" s="185" t="s">
        <v>1990</v>
      </c>
      <c r="H178" s="186">
        <v>1.923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161</v>
      </c>
      <c r="AU178" s="184" t="s">
        <v>88</v>
      </c>
      <c r="AV178" s="14" t="s">
        <v>88</v>
      </c>
      <c r="AW178" s="14" t="s">
        <v>34</v>
      </c>
      <c r="AX178" s="14" t="s">
        <v>78</v>
      </c>
      <c r="AY178" s="184" t="s">
        <v>153</v>
      </c>
    </row>
    <row r="179" spans="1:65" s="14" customFormat="1" ht="10.199999999999999">
      <c r="B179" s="183"/>
      <c r="D179" s="176" t="s">
        <v>161</v>
      </c>
      <c r="E179" s="184" t="s">
        <v>1</v>
      </c>
      <c r="F179" s="185" t="s">
        <v>1991</v>
      </c>
      <c r="H179" s="186">
        <v>13.436999999999999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161</v>
      </c>
      <c r="AU179" s="184" t="s">
        <v>88</v>
      </c>
      <c r="AV179" s="14" t="s">
        <v>88</v>
      </c>
      <c r="AW179" s="14" t="s">
        <v>34</v>
      </c>
      <c r="AX179" s="14" t="s">
        <v>78</v>
      </c>
      <c r="AY179" s="184" t="s">
        <v>153</v>
      </c>
    </row>
    <row r="180" spans="1:65" s="16" customFormat="1" ht="10.199999999999999">
      <c r="B180" s="202"/>
      <c r="D180" s="176" t="s">
        <v>161</v>
      </c>
      <c r="E180" s="203" t="s">
        <v>1</v>
      </c>
      <c r="F180" s="204" t="s">
        <v>321</v>
      </c>
      <c r="H180" s="205">
        <v>22.933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161</v>
      </c>
      <c r="AU180" s="203" t="s">
        <v>88</v>
      </c>
      <c r="AV180" s="16" t="s">
        <v>169</v>
      </c>
      <c r="AW180" s="16" t="s">
        <v>34</v>
      </c>
      <c r="AX180" s="16" t="s">
        <v>78</v>
      </c>
      <c r="AY180" s="203" t="s">
        <v>153</v>
      </c>
    </row>
    <row r="181" spans="1:65" s="15" customFormat="1" ht="10.199999999999999">
      <c r="B181" s="191"/>
      <c r="D181" s="176" t="s">
        <v>161</v>
      </c>
      <c r="E181" s="192" t="s">
        <v>1</v>
      </c>
      <c r="F181" s="193" t="s">
        <v>165</v>
      </c>
      <c r="H181" s="194">
        <v>45.866</v>
      </c>
      <c r="I181" s="195"/>
      <c r="L181" s="191"/>
      <c r="M181" s="196"/>
      <c r="N181" s="197"/>
      <c r="O181" s="197"/>
      <c r="P181" s="197"/>
      <c r="Q181" s="197"/>
      <c r="R181" s="197"/>
      <c r="S181" s="197"/>
      <c r="T181" s="198"/>
      <c r="AT181" s="192" t="s">
        <v>161</v>
      </c>
      <c r="AU181" s="192" t="s">
        <v>88</v>
      </c>
      <c r="AV181" s="15" t="s">
        <v>159</v>
      </c>
      <c r="AW181" s="15" t="s">
        <v>34</v>
      </c>
      <c r="AX181" s="15" t="s">
        <v>86</v>
      </c>
      <c r="AY181" s="192" t="s">
        <v>153</v>
      </c>
    </row>
    <row r="182" spans="1:65" s="2" customFormat="1" ht="60" customHeight="1">
      <c r="A182" s="33"/>
      <c r="B182" s="161"/>
      <c r="C182" s="162" t="s">
        <v>182</v>
      </c>
      <c r="D182" s="162" t="s">
        <v>155</v>
      </c>
      <c r="E182" s="163" t="s">
        <v>170</v>
      </c>
      <c r="F182" s="164" t="s">
        <v>171</v>
      </c>
      <c r="G182" s="165" t="s">
        <v>158</v>
      </c>
      <c r="H182" s="166">
        <v>38.686</v>
      </c>
      <c r="I182" s="167"/>
      <c r="J182" s="168">
        <f>ROUND(I182*H182,2)</f>
        <v>0</v>
      </c>
      <c r="K182" s="164" t="s">
        <v>254</v>
      </c>
      <c r="L182" s="34"/>
      <c r="M182" s="169" t="s">
        <v>1</v>
      </c>
      <c r="N182" s="170" t="s">
        <v>43</v>
      </c>
      <c r="O182" s="59"/>
      <c r="P182" s="171">
        <f>O182*H182</f>
        <v>0</v>
      </c>
      <c r="Q182" s="171">
        <v>0</v>
      </c>
      <c r="R182" s="171">
        <f>Q182*H182</f>
        <v>0</v>
      </c>
      <c r="S182" s="171">
        <v>0</v>
      </c>
      <c r="T182" s="172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173" t="s">
        <v>159</v>
      </c>
      <c r="AT182" s="173" t="s">
        <v>155</v>
      </c>
      <c r="AU182" s="173" t="s">
        <v>88</v>
      </c>
      <c r="AY182" s="18" t="s">
        <v>153</v>
      </c>
      <c r="BE182" s="174">
        <f>IF(N182="základní",J182,0)</f>
        <v>0</v>
      </c>
      <c r="BF182" s="174">
        <f>IF(N182="snížená",J182,0)</f>
        <v>0</v>
      </c>
      <c r="BG182" s="174">
        <f>IF(N182="zákl. přenesená",J182,0)</f>
        <v>0</v>
      </c>
      <c r="BH182" s="174">
        <f>IF(N182="sníž. přenesená",J182,0)</f>
        <v>0</v>
      </c>
      <c r="BI182" s="174">
        <f>IF(N182="nulová",J182,0)</f>
        <v>0</v>
      </c>
      <c r="BJ182" s="18" t="s">
        <v>86</v>
      </c>
      <c r="BK182" s="174">
        <f>ROUND(I182*H182,2)</f>
        <v>0</v>
      </c>
      <c r="BL182" s="18" t="s">
        <v>159</v>
      </c>
      <c r="BM182" s="173" t="s">
        <v>1994</v>
      </c>
    </row>
    <row r="183" spans="1:65" s="13" customFormat="1" ht="10.199999999999999">
      <c r="B183" s="175"/>
      <c r="D183" s="176" t="s">
        <v>161</v>
      </c>
      <c r="E183" s="177" t="s">
        <v>1</v>
      </c>
      <c r="F183" s="178" t="s">
        <v>942</v>
      </c>
      <c r="H183" s="177" t="s">
        <v>1</v>
      </c>
      <c r="I183" s="179"/>
      <c r="L183" s="175"/>
      <c r="M183" s="180"/>
      <c r="N183" s="181"/>
      <c r="O183" s="181"/>
      <c r="P183" s="181"/>
      <c r="Q183" s="181"/>
      <c r="R183" s="181"/>
      <c r="S183" s="181"/>
      <c r="T183" s="182"/>
      <c r="AT183" s="177" t="s">
        <v>161</v>
      </c>
      <c r="AU183" s="177" t="s">
        <v>88</v>
      </c>
      <c r="AV183" s="13" t="s">
        <v>86</v>
      </c>
      <c r="AW183" s="13" t="s">
        <v>34</v>
      </c>
      <c r="AX183" s="13" t="s">
        <v>78</v>
      </c>
      <c r="AY183" s="177" t="s">
        <v>153</v>
      </c>
    </row>
    <row r="184" spans="1:65" s="14" customFormat="1" ht="10.199999999999999">
      <c r="B184" s="183"/>
      <c r="D184" s="176" t="s">
        <v>161</v>
      </c>
      <c r="E184" s="184" t="s">
        <v>1</v>
      </c>
      <c r="F184" s="185" t="s">
        <v>1987</v>
      </c>
      <c r="H184" s="186">
        <v>38.686</v>
      </c>
      <c r="I184" s="187"/>
      <c r="L184" s="183"/>
      <c r="M184" s="188"/>
      <c r="N184" s="189"/>
      <c r="O184" s="189"/>
      <c r="P184" s="189"/>
      <c r="Q184" s="189"/>
      <c r="R184" s="189"/>
      <c r="S184" s="189"/>
      <c r="T184" s="190"/>
      <c r="AT184" s="184" t="s">
        <v>161</v>
      </c>
      <c r="AU184" s="184" t="s">
        <v>88</v>
      </c>
      <c r="AV184" s="14" t="s">
        <v>88</v>
      </c>
      <c r="AW184" s="14" t="s">
        <v>34</v>
      </c>
      <c r="AX184" s="14" t="s">
        <v>78</v>
      </c>
      <c r="AY184" s="184" t="s">
        <v>153</v>
      </c>
    </row>
    <row r="185" spans="1:65" s="15" customFormat="1" ht="10.199999999999999">
      <c r="B185" s="191"/>
      <c r="D185" s="176" t="s">
        <v>161</v>
      </c>
      <c r="E185" s="192" t="s">
        <v>1</v>
      </c>
      <c r="F185" s="193" t="s">
        <v>165</v>
      </c>
      <c r="H185" s="194">
        <v>38.686</v>
      </c>
      <c r="I185" s="195"/>
      <c r="L185" s="191"/>
      <c r="M185" s="196"/>
      <c r="N185" s="197"/>
      <c r="O185" s="197"/>
      <c r="P185" s="197"/>
      <c r="Q185" s="197"/>
      <c r="R185" s="197"/>
      <c r="S185" s="197"/>
      <c r="T185" s="198"/>
      <c r="AT185" s="192" t="s">
        <v>161</v>
      </c>
      <c r="AU185" s="192" t="s">
        <v>88</v>
      </c>
      <c r="AV185" s="15" t="s">
        <v>159</v>
      </c>
      <c r="AW185" s="15" t="s">
        <v>34</v>
      </c>
      <c r="AX185" s="15" t="s">
        <v>86</v>
      </c>
      <c r="AY185" s="192" t="s">
        <v>153</v>
      </c>
    </row>
    <row r="186" spans="1:65" s="2" customFormat="1" ht="60" customHeight="1">
      <c r="A186" s="33"/>
      <c r="B186" s="161"/>
      <c r="C186" s="162" t="s">
        <v>186</v>
      </c>
      <c r="D186" s="162" t="s">
        <v>155</v>
      </c>
      <c r="E186" s="163" t="s">
        <v>173</v>
      </c>
      <c r="F186" s="164" t="s">
        <v>174</v>
      </c>
      <c r="G186" s="165" t="s">
        <v>158</v>
      </c>
      <c r="H186" s="166">
        <v>386.86</v>
      </c>
      <c r="I186" s="167"/>
      <c r="J186" s="168">
        <f>ROUND(I186*H186,2)</f>
        <v>0</v>
      </c>
      <c r="K186" s="164" t="s">
        <v>254</v>
      </c>
      <c r="L186" s="34"/>
      <c r="M186" s="169" t="s">
        <v>1</v>
      </c>
      <c r="N186" s="170" t="s">
        <v>43</v>
      </c>
      <c r="O186" s="59"/>
      <c r="P186" s="171">
        <f>O186*H186</f>
        <v>0</v>
      </c>
      <c r="Q186" s="171">
        <v>0</v>
      </c>
      <c r="R186" s="171">
        <f>Q186*H186</f>
        <v>0</v>
      </c>
      <c r="S186" s="171">
        <v>0</v>
      </c>
      <c r="T186" s="172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159</v>
      </c>
      <c r="AT186" s="173" t="s">
        <v>155</v>
      </c>
      <c r="AU186" s="173" t="s">
        <v>88</v>
      </c>
      <c r="AY186" s="18" t="s">
        <v>153</v>
      </c>
      <c r="BE186" s="174">
        <f>IF(N186="základní",J186,0)</f>
        <v>0</v>
      </c>
      <c r="BF186" s="174">
        <f>IF(N186="snížená",J186,0)</f>
        <v>0</v>
      </c>
      <c r="BG186" s="174">
        <f>IF(N186="zákl. přenesená",J186,0)</f>
        <v>0</v>
      </c>
      <c r="BH186" s="174">
        <f>IF(N186="sníž. přenesená",J186,0)</f>
        <v>0</v>
      </c>
      <c r="BI186" s="174">
        <f>IF(N186="nulová",J186,0)</f>
        <v>0</v>
      </c>
      <c r="BJ186" s="18" t="s">
        <v>86</v>
      </c>
      <c r="BK186" s="174">
        <f>ROUND(I186*H186,2)</f>
        <v>0</v>
      </c>
      <c r="BL186" s="18" t="s">
        <v>159</v>
      </c>
      <c r="BM186" s="173" t="s">
        <v>1995</v>
      </c>
    </row>
    <row r="187" spans="1:65" s="13" customFormat="1" ht="10.199999999999999">
      <c r="B187" s="175"/>
      <c r="D187" s="176" t="s">
        <v>161</v>
      </c>
      <c r="E187" s="177" t="s">
        <v>1</v>
      </c>
      <c r="F187" s="178" t="s">
        <v>946</v>
      </c>
      <c r="H187" s="177" t="s">
        <v>1</v>
      </c>
      <c r="I187" s="179"/>
      <c r="L187" s="175"/>
      <c r="M187" s="180"/>
      <c r="N187" s="181"/>
      <c r="O187" s="181"/>
      <c r="P187" s="181"/>
      <c r="Q187" s="181"/>
      <c r="R187" s="181"/>
      <c r="S187" s="181"/>
      <c r="T187" s="182"/>
      <c r="AT187" s="177" t="s">
        <v>161</v>
      </c>
      <c r="AU187" s="177" t="s">
        <v>88</v>
      </c>
      <c r="AV187" s="13" t="s">
        <v>86</v>
      </c>
      <c r="AW187" s="13" t="s">
        <v>34</v>
      </c>
      <c r="AX187" s="13" t="s">
        <v>78</v>
      </c>
      <c r="AY187" s="177" t="s">
        <v>153</v>
      </c>
    </row>
    <row r="188" spans="1:65" s="13" customFormat="1" ht="10.199999999999999">
      <c r="B188" s="175"/>
      <c r="D188" s="176" t="s">
        <v>161</v>
      </c>
      <c r="E188" s="177" t="s">
        <v>1</v>
      </c>
      <c r="F188" s="178" t="s">
        <v>942</v>
      </c>
      <c r="H188" s="177" t="s">
        <v>1</v>
      </c>
      <c r="I188" s="179"/>
      <c r="L188" s="175"/>
      <c r="M188" s="180"/>
      <c r="N188" s="181"/>
      <c r="O188" s="181"/>
      <c r="P188" s="181"/>
      <c r="Q188" s="181"/>
      <c r="R188" s="181"/>
      <c r="S188" s="181"/>
      <c r="T188" s="182"/>
      <c r="AT188" s="177" t="s">
        <v>161</v>
      </c>
      <c r="AU188" s="177" t="s">
        <v>88</v>
      </c>
      <c r="AV188" s="13" t="s">
        <v>86</v>
      </c>
      <c r="AW188" s="13" t="s">
        <v>34</v>
      </c>
      <c r="AX188" s="13" t="s">
        <v>78</v>
      </c>
      <c r="AY188" s="177" t="s">
        <v>153</v>
      </c>
    </row>
    <row r="189" spans="1:65" s="14" customFormat="1" ht="10.199999999999999">
      <c r="B189" s="183"/>
      <c r="D189" s="176" t="s">
        <v>161</v>
      </c>
      <c r="E189" s="184" t="s">
        <v>1</v>
      </c>
      <c r="F189" s="185" t="s">
        <v>1996</v>
      </c>
      <c r="H189" s="186">
        <v>386.86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161</v>
      </c>
      <c r="AU189" s="184" t="s">
        <v>88</v>
      </c>
      <c r="AV189" s="14" t="s">
        <v>88</v>
      </c>
      <c r="AW189" s="14" t="s">
        <v>34</v>
      </c>
      <c r="AX189" s="14" t="s">
        <v>78</v>
      </c>
      <c r="AY189" s="184" t="s">
        <v>153</v>
      </c>
    </row>
    <row r="190" spans="1:65" s="15" customFormat="1" ht="10.199999999999999">
      <c r="B190" s="191"/>
      <c r="D190" s="176" t="s">
        <v>161</v>
      </c>
      <c r="E190" s="192" t="s">
        <v>1</v>
      </c>
      <c r="F190" s="193" t="s">
        <v>165</v>
      </c>
      <c r="H190" s="194">
        <v>386.86</v>
      </c>
      <c r="I190" s="195"/>
      <c r="L190" s="191"/>
      <c r="M190" s="196"/>
      <c r="N190" s="197"/>
      <c r="O190" s="197"/>
      <c r="P190" s="197"/>
      <c r="Q190" s="197"/>
      <c r="R190" s="197"/>
      <c r="S190" s="197"/>
      <c r="T190" s="198"/>
      <c r="AT190" s="192" t="s">
        <v>161</v>
      </c>
      <c r="AU190" s="192" t="s">
        <v>88</v>
      </c>
      <c r="AV190" s="15" t="s">
        <v>159</v>
      </c>
      <c r="AW190" s="15" t="s">
        <v>34</v>
      </c>
      <c r="AX190" s="15" t="s">
        <v>86</v>
      </c>
      <c r="AY190" s="192" t="s">
        <v>153</v>
      </c>
    </row>
    <row r="191" spans="1:65" s="2" customFormat="1" ht="16.5" customHeight="1">
      <c r="A191" s="33"/>
      <c r="B191" s="161"/>
      <c r="C191" s="162" t="s">
        <v>195</v>
      </c>
      <c r="D191" s="162" t="s">
        <v>155</v>
      </c>
      <c r="E191" s="163" t="s">
        <v>183</v>
      </c>
      <c r="F191" s="164" t="s">
        <v>184</v>
      </c>
      <c r="G191" s="165" t="s">
        <v>158</v>
      </c>
      <c r="H191" s="166">
        <v>38.686</v>
      </c>
      <c r="I191" s="167"/>
      <c r="J191" s="168">
        <f>ROUND(I191*H191,2)</f>
        <v>0</v>
      </c>
      <c r="K191" s="164" t="s">
        <v>254</v>
      </c>
      <c r="L191" s="34"/>
      <c r="M191" s="169" t="s">
        <v>1</v>
      </c>
      <c r="N191" s="170" t="s">
        <v>43</v>
      </c>
      <c r="O191" s="59"/>
      <c r="P191" s="171">
        <f>O191*H191</f>
        <v>0</v>
      </c>
      <c r="Q191" s="171">
        <v>0</v>
      </c>
      <c r="R191" s="171">
        <f>Q191*H191</f>
        <v>0</v>
      </c>
      <c r="S191" s="171">
        <v>0</v>
      </c>
      <c r="T191" s="172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159</v>
      </c>
      <c r="AT191" s="173" t="s">
        <v>155</v>
      </c>
      <c r="AU191" s="173" t="s">
        <v>88</v>
      </c>
      <c r="AY191" s="18" t="s">
        <v>153</v>
      </c>
      <c r="BE191" s="174">
        <f>IF(N191="základní",J191,0)</f>
        <v>0</v>
      </c>
      <c r="BF191" s="174">
        <f>IF(N191="snížená",J191,0)</f>
        <v>0</v>
      </c>
      <c r="BG191" s="174">
        <f>IF(N191="zákl. přenesená",J191,0)</f>
        <v>0</v>
      </c>
      <c r="BH191" s="174">
        <f>IF(N191="sníž. přenesená",J191,0)</f>
        <v>0</v>
      </c>
      <c r="BI191" s="174">
        <f>IF(N191="nulová",J191,0)</f>
        <v>0</v>
      </c>
      <c r="BJ191" s="18" t="s">
        <v>86</v>
      </c>
      <c r="BK191" s="174">
        <f>ROUND(I191*H191,2)</f>
        <v>0</v>
      </c>
      <c r="BL191" s="18" t="s">
        <v>159</v>
      </c>
      <c r="BM191" s="173" t="s">
        <v>1997</v>
      </c>
    </row>
    <row r="192" spans="1:65" s="13" customFormat="1" ht="10.199999999999999">
      <c r="B192" s="175"/>
      <c r="D192" s="176" t="s">
        <v>161</v>
      </c>
      <c r="E192" s="177" t="s">
        <v>1</v>
      </c>
      <c r="F192" s="178" t="s">
        <v>942</v>
      </c>
      <c r="H192" s="177" t="s">
        <v>1</v>
      </c>
      <c r="I192" s="179"/>
      <c r="L192" s="175"/>
      <c r="M192" s="180"/>
      <c r="N192" s="181"/>
      <c r="O192" s="181"/>
      <c r="P192" s="181"/>
      <c r="Q192" s="181"/>
      <c r="R192" s="181"/>
      <c r="S192" s="181"/>
      <c r="T192" s="182"/>
      <c r="AT192" s="177" t="s">
        <v>161</v>
      </c>
      <c r="AU192" s="177" t="s">
        <v>88</v>
      </c>
      <c r="AV192" s="13" t="s">
        <v>86</v>
      </c>
      <c r="AW192" s="13" t="s">
        <v>34</v>
      </c>
      <c r="AX192" s="13" t="s">
        <v>78</v>
      </c>
      <c r="AY192" s="177" t="s">
        <v>153</v>
      </c>
    </row>
    <row r="193" spans="1:65" s="14" customFormat="1" ht="10.199999999999999">
      <c r="B193" s="183"/>
      <c r="D193" s="176" t="s">
        <v>161</v>
      </c>
      <c r="E193" s="184" t="s">
        <v>1</v>
      </c>
      <c r="F193" s="185" t="s">
        <v>1987</v>
      </c>
      <c r="H193" s="186">
        <v>38.686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161</v>
      </c>
      <c r="AU193" s="184" t="s">
        <v>88</v>
      </c>
      <c r="AV193" s="14" t="s">
        <v>88</v>
      </c>
      <c r="AW193" s="14" t="s">
        <v>34</v>
      </c>
      <c r="AX193" s="14" t="s">
        <v>78</v>
      </c>
      <c r="AY193" s="184" t="s">
        <v>153</v>
      </c>
    </row>
    <row r="194" spans="1:65" s="15" customFormat="1" ht="10.199999999999999">
      <c r="B194" s="191"/>
      <c r="D194" s="176" t="s">
        <v>161</v>
      </c>
      <c r="E194" s="192" t="s">
        <v>1</v>
      </c>
      <c r="F194" s="193" t="s">
        <v>165</v>
      </c>
      <c r="H194" s="194">
        <v>38.686</v>
      </c>
      <c r="I194" s="195"/>
      <c r="L194" s="191"/>
      <c r="M194" s="196"/>
      <c r="N194" s="197"/>
      <c r="O194" s="197"/>
      <c r="P194" s="197"/>
      <c r="Q194" s="197"/>
      <c r="R194" s="197"/>
      <c r="S194" s="197"/>
      <c r="T194" s="198"/>
      <c r="AT194" s="192" t="s">
        <v>161</v>
      </c>
      <c r="AU194" s="192" t="s">
        <v>88</v>
      </c>
      <c r="AV194" s="15" t="s">
        <v>159</v>
      </c>
      <c r="AW194" s="15" t="s">
        <v>34</v>
      </c>
      <c r="AX194" s="15" t="s">
        <v>86</v>
      </c>
      <c r="AY194" s="192" t="s">
        <v>153</v>
      </c>
    </row>
    <row r="195" spans="1:65" s="2" customFormat="1" ht="24" customHeight="1">
      <c r="A195" s="33"/>
      <c r="B195" s="161"/>
      <c r="C195" s="162" t="s">
        <v>193</v>
      </c>
      <c r="D195" s="162" t="s">
        <v>155</v>
      </c>
      <c r="E195" s="163" t="s">
        <v>187</v>
      </c>
      <c r="F195" s="164" t="s">
        <v>188</v>
      </c>
      <c r="G195" s="165" t="s">
        <v>189</v>
      </c>
      <c r="H195" s="166">
        <v>69.635000000000005</v>
      </c>
      <c r="I195" s="167"/>
      <c r="J195" s="168">
        <f>ROUND(I195*H195,2)</f>
        <v>0</v>
      </c>
      <c r="K195" s="164" t="s">
        <v>254</v>
      </c>
      <c r="L195" s="34"/>
      <c r="M195" s="169" t="s">
        <v>1</v>
      </c>
      <c r="N195" s="170" t="s">
        <v>43</v>
      </c>
      <c r="O195" s="59"/>
      <c r="P195" s="171">
        <f>O195*H195</f>
        <v>0</v>
      </c>
      <c r="Q195" s="171">
        <v>0</v>
      </c>
      <c r="R195" s="171">
        <f>Q195*H195</f>
        <v>0</v>
      </c>
      <c r="S195" s="171">
        <v>0</v>
      </c>
      <c r="T195" s="172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159</v>
      </c>
      <c r="AT195" s="173" t="s">
        <v>155</v>
      </c>
      <c r="AU195" s="173" t="s">
        <v>88</v>
      </c>
      <c r="AY195" s="18" t="s">
        <v>153</v>
      </c>
      <c r="BE195" s="174">
        <f>IF(N195="základní",J195,0)</f>
        <v>0</v>
      </c>
      <c r="BF195" s="174">
        <f>IF(N195="snížená",J195,0)</f>
        <v>0</v>
      </c>
      <c r="BG195" s="174">
        <f>IF(N195="zákl. přenesená",J195,0)</f>
        <v>0</v>
      </c>
      <c r="BH195" s="174">
        <f>IF(N195="sníž. přenesená",J195,0)</f>
        <v>0</v>
      </c>
      <c r="BI195" s="174">
        <f>IF(N195="nulová",J195,0)</f>
        <v>0</v>
      </c>
      <c r="BJ195" s="18" t="s">
        <v>86</v>
      </c>
      <c r="BK195" s="174">
        <f>ROUND(I195*H195,2)</f>
        <v>0</v>
      </c>
      <c r="BL195" s="18" t="s">
        <v>159</v>
      </c>
      <c r="BM195" s="173" t="s">
        <v>1998</v>
      </c>
    </row>
    <row r="196" spans="1:65" s="13" customFormat="1" ht="10.199999999999999">
      <c r="B196" s="175"/>
      <c r="D196" s="176" t="s">
        <v>161</v>
      </c>
      <c r="E196" s="177" t="s">
        <v>1</v>
      </c>
      <c r="F196" s="178" t="s">
        <v>942</v>
      </c>
      <c r="H196" s="177" t="s">
        <v>1</v>
      </c>
      <c r="I196" s="179"/>
      <c r="L196" s="175"/>
      <c r="M196" s="180"/>
      <c r="N196" s="181"/>
      <c r="O196" s="181"/>
      <c r="P196" s="181"/>
      <c r="Q196" s="181"/>
      <c r="R196" s="181"/>
      <c r="S196" s="181"/>
      <c r="T196" s="182"/>
      <c r="AT196" s="177" t="s">
        <v>161</v>
      </c>
      <c r="AU196" s="177" t="s">
        <v>88</v>
      </c>
      <c r="AV196" s="13" t="s">
        <v>86</v>
      </c>
      <c r="AW196" s="13" t="s">
        <v>34</v>
      </c>
      <c r="AX196" s="13" t="s">
        <v>78</v>
      </c>
      <c r="AY196" s="177" t="s">
        <v>153</v>
      </c>
    </row>
    <row r="197" spans="1:65" s="14" customFormat="1" ht="10.199999999999999">
      <c r="B197" s="183"/>
      <c r="D197" s="176" t="s">
        <v>161</v>
      </c>
      <c r="E197" s="184" t="s">
        <v>1</v>
      </c>
      <c r="F197" s="185" t="s">
        <v>1999</v>
      </c>
      <c r="H197" s="186">
        <v>69.635000000000005</v>
      </c>
      <c r="I197" s="187"/>
      <c r="L197" s="183"/>
      <c r="M197" s="188"/>
      <c r="N197" s="189"/>
      <c r="O197" s="189"/>
      <c r="P197" s="189"/>
      <c r="Q197" s="189"/>
      <c r="R197" s="189"/>
      <c r="S197" s="189"/>
      <c r="T197" s="190"/>
      <c r="AT197" s="184" t="s">
        <v>161</v>
      </c>
      <c r="AU197" s="184" t="s">
        <v>88</v>
      </c>
      <c r="AV197" s="14" t="s">
        <v>88</v>
      </c>
      <c r="AW197" s="14" t="s">
        <v>34</v>
      </c>
      <c r="AX197" s="14" t="s">
        <v>78</v>
      </c>
      <c r="AY197" s="184" t="s">
        <v>153</v>
      </c>
    </row>
    <row r="198" spans="1:65" s="15" customFormat="1" ht="10.199999999999999">
      <c r="B198" s="191"/>
      <c r="D198" s="176" t="s">
        <v>161</v>
      </c>
      <c r="E198" s="192" t="s">
        <v>1</v>
      </c>
      <c r="F198" s="193" t="s">
        <v>165</v>
      </c>
      <c r="H198" s="194">
        <v>69.635000000000005</v>
      </c>
      <c r="I198" s="195"/>
      <c r="L198" s="191"/>
      <c r="M198" s="196"/>
      <c r="N198" s="197"/>
      <c r="O198" s="197"/>
      <c r="P198" s="197"/>
      <c r="Q198" s="197"/>
      <c r="R198" s="197"/>
      <c r="S198" s="197"/>
      <c r="T198" s="198"/>
      <c r="AT198" s="192" t="s">
        <v>161</v>
      </c>
      <c r="AU198" s="192" t="s">
        <v>88</v>
      </c>
      <c r="AV198" s="15" t="s">
        <v>159</v>
      </c>
      <c r="AW198" s="15" t="s">
        <v>34</v>
      </c>
      <c r="AX198" s="15" t="s">
        <v>86</v>
      </c>
      <c r="AY198" s="192" t="s">
        <v>153</v>
      </c>
    </row>
    <row r="199" spans="1:65" s="12" customFormat="1" ht="22.8" customHeight="1">
      <c r="B199" s="148"/>
      <c r="D199" s="149" t="s">
        <v>77</v>
      </c>
      <c r="E199" s="159" t="s">
        <v>88</v>
      </c>
      <c r="F199" s="159" t="s">
        <v>955</v>
      </c>
      <c r="I199" s="151"/>
      <c r="J199" s="160">
        <f>BK199</f>
        <v>0</v>
      </c>
      <c r="L199" s="148"/>
      <c r="M199" s="153"/>
      <c r="N199" s="154"/>
      <c r="O199" s="154"/>
      <c r="P199" s="155">
        <f>SUM(P200:P245)</f>
        <v>0</v>
      </c>
      <c r="Q199" s="154"/>
      <c r="R199" s="155">
        <f>SUM(R200:R245)</f>
        <v>68.878125580000003</v>
      </c>
      <c r="S199" s="154"/>
      <c r="T199" s="156">
        <f>SUM(T200:T245)</f>
        <v>0</v>
      </c>
      <c r="AR199" s="149" t="s">
        <v>86</v>
      </c>
      <c r="AT199" s="157" t="s">
        <v>77</v>
      </c>
      <c r="AU199" s="157" t="s">
        <v>86</v>
      </c>
      <c r="AY199" s="149" t="s">
        <v>153</v>
      </c>
      <c r="BK199" s="158">
        <f>SUM(BK200:BK245)</f>
        <v>0</v>
      </c>
    </row>
    <row r="200" spans="1:65" s="2" customFormat="1" ht="16.5" customHeight="1">
      <c r="A200" s="33"/>
      <c r="B200" s="161"/>
      <c r="C200" s="162" t="s">
        <v>205</v>
      </c>
      <c r="D200" s="162" t="s">
        <v>155</v>
      </c>
      <c r="E200" s="163" t="s">
        <v>956</v>
      </c>
      <c r="F200" s="164" t="s">
        <v>957</v>
      </c>
      <c r="G200" s="165" t="s">
        <v>158</v>
      </c>
      <c r="H200" s="166">
        <v>22.933</v>
      </c>
      <c r="I200" s="167"/>
      <c r="J200" s="168">
        <f>ROUND(I200*H200,2)</f>
        <v>0</v>
      </c>
      <c r="K200" s="164" t="s">
        <v>1</v>
      </c>
      <c r="L200" s="34"/>
      <c r="M200" s="169" t="s">
        <v>1</v>
      </c>
      <c r="N200" s="170" t="s">
        <v>43</v>
      </c>
      <c r="O200" s="59"/>
      <c r="P200" s="171">
        <f>O200*H200</f>
        <v>0</v>
      </c>
      <c r="Q200" s="171">
        <v>2.16</v>
      </c>
      <c r="R200" s="171">
        <f>Q200*H200</f>
        <v>49.53528</v>
      </c>
      <c r="S200" s="171">
        <v>0</v>
      </c>
      <c r="T200" s="172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159</v>
      </c>
      <c r="AT200" s="173" t="s">
        <v>155</v>
      </c>
      <c r="AU200" s="173" t="s">
        <v>88</v>
      </c>
      <c r="AY200" s="18" t="s">
        <v>153</v>
      </c>
      <c r="BE200" s="174">
        <f>IF(N200="základní",J200,0)</f>
        <v>0</v>
      </c>
      <c r="BF200" s="174">
        <f>IF(N200="snížená",J200,0)</f>
        <v>0</v>
      </c>
      <c r="BG200" s="174">
        <f>IF(N200="zákl. přenesená",J200,0)</f>
        <v>0</v>
      </c>
      <c r="BH200" s="174">
        <f>IF(N200="sníž. přenesená",J200,0)</f>
        <v>0</v>
      </c>
      <c r="BI200" s="174">
        <f>IF(N200="nulová",J200,0)</f>
        <v>0</v>
      </c>
      <c r="BJ200" s="18" t="s">
        <v>86</v>
      </c>
      <c r="BK200" s="174">
        <f>ROUND(I200*H200,2)</f>
        <v>0</v>
      </c>
      <c r="BL200" s="18" t="s">
        <v>159</v>
      </c>
      <c r="BM200" s="173" t="s">
        <v>2000</v>
      </c>
    </row>
    <row r="201" spans="1:65" s="13" customFormat="1" ht="10.199999999999999">
      <c r="B201" s="175"/>
      <c r="D201" s="176" t="s">
        <v>161</v>
      </c>
      <c r="E201" s="177" t="s">
        <v>1</v>
      </c>
      <c r="F201" s="178" t="s">
        <v>2001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161</v>
      </c>
      <c r="AU201" s="177" t="s">
        <v>88</v>
      </c>
      <c r="AV201" s="13" t="s">
        <v>86</v>
      </c>
      <c r="AW201" s="13" t="s">
        <v>34</v>
      </c>
      <c r="AX201" s="13" t="s">
        <v>78</v>
      </c>
      <c r="AY201" s="177" t="s">
        <v>153</v>
      </c>
    </row>
    <row r="202" spans="1:65" s="14" customFormat="1" ht="10.199999999999999">
      <c r="B202" s="183"/>
      <c r="D202" s="176" t="s">
        <v>161</v>
      </c>
      <c r="E202" s="184" t="s">
        <v>1</v>
      </c>
      <c r="F202" s="185" t="s">
        <v>1989</v>
      </c>
      <c r="H202" s="186">
        <v>7.5730000000000004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161</v>
      </c>
      <c r="AU202" s="184" t="s">
        <v>88</v>
      </c>
      <c r="AV202" s="14" t="s">
        <v>88</v>
      </c>
      <c r="AW202" s="14" t="s">
        <v>34</v>
      </c>
      <c r="AX202" s="14" t="s">
        <v>78</v>
      </c>
      <c r="AY202" s="184" t="s">
        <v>153</v>
      </c>
    </row>
    <row r="203" spans="1:65" s="14" customFormat="1" ht="10.199999999999999">
      <c r="B203" s="183"/>
      <c r="D203" s="176" t="s">
        <v>161</v>
      </c>
      <c r="E203" s="184" t="s">
        <v>1</v>
      </c>
      <c r="F203" s="185" t="s">
        <v>1990</v>
      </c>
      <c r="H203" s="186">
        <v>1.923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161</v>
      </c>
      <c r="AU203" s="184" t="s">
        <v>88</v>
      </c>
      <c r="AV203" s="14" t="s">
        <v>88</v>
      </c>
      <c r="AW203" s="14" t="s">
        <v>34</v>
      </c>
      <c r="AX203" s="14" t="s">
        <v>78</v>
      </c>
      <c r="AY203" s="184" t="s">
        <v>153</v>
      </c>
    </row>
    <row r="204" spans="1:65" s="14" customFormat="1" ht="10.199999999999999">
      <c r="B204" s="183"/>
      <c r="D204" s="176" t="s">
        <v>161</v>
      </c>
      <c r="E204" s="184" t="s">
        <v>1</v>
      </c>
      <c r="F204" s="185" t="s">
        <v>1991</v>
      </c>
      <c r="H204" s="186">
        <v>13.436999999999999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161</v>
      </c>
      <c r="AU204" s="184" t="s">
        <v>88</v>
      </c>
      <c r="AV204" s="14" t="s">
        <v>88</v>
      </c>
      <c r="AW204" s="14" t="s">
        <v>34</v>
      </c>
      <c r="AX204" s="14" t="s">
        <v>78</v>
      </c>
      <c r="AY204" s="184" t="s">
        <v>153</v>
      </c>
    </row>
    <row r="205" spans="1:65" s="15" customFormat="1" ht="10.199999999999999">
      <c r="B205" s="191"/>
      <c r="D205" s="176" t="s">
        <v>161</v>
      </c>
      <c r="E205" s="192" t="s">
        <v>1</v>
      </c>
      <c r="F205" s="193" t="s">
        <v>165</v>
      </c>
      <c r="H205" s="194">
        <v>22.933</v>
      </c>
      <c r="I205" s="195"/>
      <c r="L205" s="191"/>
      <c r="M205" s="196"/>
      <c r="N205" s="197"/>
      <c r="O205" s="197"/>
      <c r="P205" s="197"/>
      <c r="Q205" s="197"/>
      <c r="R205" s="197"/>
      <c r="S205" s="197"/>
      <c r="T205" s="198"/>
      <c r="AT205" s="192" t="s">
        <v>161</v>
      </c>
      <c r="AU205" s="192" t="s">
        <v>88</v>
      </c>
      <c r="AV205" s="15" t="s">
        <v>159</v>
      </c>
      <c r="AW205" s="15" t="s">
        <v>34</v>
      </c>
      <c r="AX205" s="15" t="s">
        <v>86</v>
      </c>
      <c r="AY205" s="192" t="s">
        <v>153</v>
      </c>
    </row>
    <row r="206" spans="1:65" s="2" customFormat="1" ht="24" customHeight="1">
      <c r="A206" s="33"/>
      <c r="B206" s="161"/>
      <c r="C206" s="162" t="s">
        <v>214</v>
      </c>
      <c r="D206" s="162" t="s">
        <v>155</v>
      </c>
      <c r="E206" s="163" t="s">
        <v>2002</v>
      </c>
      <c r="F206" s="164" t="s">
        <v>2003</v>
      </c>
      <c r="G206" s="165" t="s">
        <v>158</v>
      </c>
      <c r="H206" s="166">
        <v>0.751</v>
      </c>
      <c r="I206" s="167"/>
      <c r="J206" s="168">
        <f>ROUND(I206*H206,2)</f>
        <v>0</v>
      </c>
      <c r="K206" s="164" t="s">
        <v>254</v>
      </c>
      <c r="L206" s="34"/>
      <c r="M206" s="169" t="s">
        <v>1</v>
      </c>
      <c r="N206" s="170" t="s">
        <v>43</v>
      </c>
      <c r="O206" s="59"/>
      <c r="P206" s="171">
        <f>O206*H206</f>
        <v>0</v>
      </c>
      <c r="Q206" s="171">
        <v>2.2563399999999998</v>
      </c>
      <c r="R206" s="171">
        <f>Q206*H206</f>
        <v>1.6945113399999998</v>
      </c>
      <c r="S206" s="171">
        <v>0</v>
      </c>
      <c r="T206" s="172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159</v>
      </c>
      <c r="AT206" s="173" t="s">
        <v>155</v>
      </c>
      <c r="AU206" s="173" t="s">
        <v>88</v>
      </c>
      <c r="AY206" s="18" t="s">
        <v>153</v>
      </c>
      <c r="BE206" s="174">
        <f>IF(N206="základní",J206,0)</f>
        <v>0</v>
      </c>
      <c r="BF206" s="174">
        <f>IF(N206="snížená",J206,0)</f>
        <v>0</v>
      </c>
      <c r="BG206" s="174">
        <f>IF(N206="zákl. přenesená",J206,0)</f>
        <v>0</v>
      </c>
      <c r="BH206" s="174">
        <f>IF(N206="sníž. přenesená",J206,0)</f>
        <v>0</v>
      </c>
      <c r="BI206" s="174">
        <f>IF(N206="nulová",J206,0)</f>
        <v>0</v>
      </c>
      <c r="BJ206" s="18" t="s">
        <v>86</v>
      </c>
      <c r="BK206" s="174">
        <f>ROUND(I206*H206,2)</f>
        <v>0</v>
      </c>
      <c r="BL206" s="18" t="s">
        <v>159</v>
      </c>
      <c r="BM206" s="173" t="s">
        <v>2004</v>
      </c>
    </row>
    <row r="207" spans="1:65" s="13" customFormat="1" ht="10.199999999999999">
      <c r="B207" s="175"/>
      <c r="D207" s="176" t="s">
        <v>161</v>
      </c>
      <c r="E207" s="177" t="s">
        <v>1</v>
      </c>
      <c r="F207" s="178" t="s">
        <v>2005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161</v>
      </c>
      <c r="AU207" s="177" t="s">
        <v>88</v>
      </c>
      <c r="AV207" s="13" t="s">
        <v>86</v>
      </c>
      <c r="AW207" s="13" t="s">
        <v>34</v>
      </c>
      <c r="AX207" s="13" t="s">
        <v>78</v>
      </c>
      <c r="AY207" s="177" t="s">
        <v>153</v>
      </c>
    </row>
    <row r="208" spans="1:65" s="14" customFormat="1" ht="10.199999999999999">
      <c r="B208" s="183"/>
      <c r="D208" s="176" t="s">
        <v>161</v>
      </c>
      <c r="E208" s="184" t="s">
        <v>1</v>
      </c>
      <c r="F208" s="185" t="s">
        <v>2006</v>
      </c>
      <c r="H208" s="186">
        <v>0.14799999999999999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161</v>
      </c>
      <c r="AU208" s="184" t="s">
        <v>88</v>
      </c>
      <c r="AV208" s="14" t="s">
        <v>88</v>
      </c>
      <c r="AW208" s="14" t="s">
        <v>34</v>
      </c>
      <c r="AX208" s="14" t="s">
        <v>78</v>
      </c>
      <c r="AY208" s="184" t="s">
        <v>153</v>
      </c>
    </row>
    <row r="209" spans="1:65" s="14" customFormat="1" ht="10.199999999999999">
      <c r="B209" s="183"/>
      <c r="D209" s="176" t="s">
        <v>161</v>
      </c>
      <c r="E209" s="184" t="s">
        <v>1</v>
      </c>
      <c r="F209" s="185" t="s">
        <v>2007</v>
      </c>
      <c r="H209" s="186">
        <v>0.33600000000000002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161</v>
      </c>
      <c r="AU209" s="184" t="s">
        <v>88</v>
      </c>
      <c r="AV209" s="14" t="s">
        <v>88</v>
      </c>
      <c r="AW209" s="14" t="s">
        <v>34</v>
      </c>
      <c r="AX209" s="14" t="s">
        <v>78</v>
      </c>
      <c r="AY209" s="184" t="s">
        <v>153</v>
      </c>
    </row>
    <row r="210" spans="1:65" s="14" customFormat="1" ht="10.199999999999999">
      <c r="B210" s="183"/>
      <c r="D210" s="176" t="s">
        <v>161</v>
      </c>
      <c r="E210" s="184" t="s">
        <v>1</v>
      </c>
      <c r="F210" s="185" t="s">
        <v>2008</v>
      </c>
      <c r="H210" s="186">
        <v>0.13800000000000001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161</v>
      </c>
      <c r="AU210" s="184" t="s">
        <v>88</v>
      </c>
      <c r="AV210" s="14" t="s">
        <v>88</v>
      </c>
      <c r="AW210" s="14" t="s">
        <v>34</v>
      </c>
      <c r="AX210" s="14" t="s">
        <v>78</v>
      </c>
      <c r="AY210" s="184" t="s">
        <v>153</v>
      </c>
    </row>
    <row r="211" spans="1:65" s="14" customFormat="1" ht="10.199999999999999">
      <c r="B211" s="183"/>
      <c r="D211" s="176" t="s">
        <v>161</v>
      </c>
      <c r="E211" s="184" t="s">
        <v>1</v>
      </c>
      <c r="F211" s="185" t="s">
        <v>2009</v>
      </c>
      <c r="H211" s="186">
        <v>5.8999999999999997E-2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161</v>
      </c>
      <c r="AU211" s="184" t="s">
        <v>88</v>
      </c>
      <c r="AV211" s="14" t="s">
        <v>88</v>
      </c>
      <c r="AW211" s="14" t="s">
        <v>34</v>
      </c>
      <c r="AX211" s="14" t="s">
        <v>78</v>
      </c>
      <c r="AY211" s="184" t="s">
        <v>153</v>
      </c>
    </row>
    <row r="212" spans="1:65" s="14" customFormat="1" ht="10.199999999999999">
      <c r="B212" s="183"/>
      <c r="D212" s="176" t="s">
        <v>161</v>
      </c>
      <c r="E212" s="184" t="s">
        <v>1</v>
      </c>
      <c r="F212" s="185" t="s">
        <v>2010</v>
      </c>
      <c r="H212" s="186">
        <v>3.5000000000000003E-2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161</v>
      </c>
      <c r="AU212" s="184" t="s">
        <v>88</v>
      </c>
      <c r="AV212" s="14" t="s">
        <v>88</v>
      </c>
      <c r="AW212" s="14" t="s">
        <v>34</v>
      </c>
      <c r="AX212" s="14" t="s">
        <v>78</v>
      </c>
      <c r="AY212" s="184" t="s">
        <v>153</v>
      </c>
    </row>
    <row r="213" spans="1:65" s="14" customFormat="1" ht="10.199999999999999">
      <c r="B213" s="183"/>
      <c r="D213" s="176" t="s">
        <v>161</v>
      </c>
      <c r="E213" s="184" t="s">
        <v>1</v>
      </c>
      <c r="F213" s="185" t="s">
        <v>2010</v>
      </c>
      <c r="H213" s="186">
        <v>3.5000000000000003E-2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161</v>
      </c>
      <c r="AU213" s="184" t="s">
        <v>88</v>
      </c>
      <c r="AV213" s="14" t="s">
        <v>88</v>
      </c>
      <c r="AW213" s="14" t="s">
        <v>34</v>
      </c>
      <c r="AX213" s="14" t="s">
        <v>78</v>
      </c>
      <c r="AY213" s="184" t="s">
        <v>153</v>
      </c>
    </row>
    <row r="214" spans="1:65" s="15" customFormat="1" ht="10.199999999999999">
      <c r="B214" s="191"/>
      <c r="D214" s="176" t="s">
        <v>161</v>
      </c>
      <c r="E214" s="192" t="s">
        <v>1</v>
      </c>
      <c r="F214" s="193" t="s">
        <v>165</v>
      </c>
      <c r="H214" s="194">
        <v>0.75100000000000011</v>
      </c>
      <c r="I214" s="195"/>
      <c r="L214" s="191"/>
      <c r="M214" s="196"/>
      <c r="N214" s="197"/>
      <c r="O214" s="197"/>
      <c r="P214" s="197"/>
      <c r="Q214" s="197"/>
      <c r="R214" s="197"/>
      <c r="S214" s="197"/>
      <c r="T214" s="198"/>
      <c r="AT214" s="192" t="s">
        <v>161</v>
      </c>
      <c r="AU214" s="192" t="s">
        <v>88</v>
      </c>
      <c r="AV214" s="15" t="s">
        <v>159</v>
      </c>
      <c r="AW214" s="15" t="s">
        <v>34</v>
      </c>
      <c r="AX214" s="15" t="s">
        <v>86</v>
      </c>
      <c r="AY214" s="192" t="s">
        <v>153</v>
      </c>
    </row>
    <row r="215" spans="1:65" s="2" customFormat="1" ht="24" customHeight="1">
      <c r="A215" s="33"/>
      <c r="B215" s="161"/>
      <c r="C215" s="162" t="s">
        <v>219</v>
      </c>
      <c r="D215" s="162" t="s">
        <v>155</v>
      </c>
      <c r="E215" s="163" t="s">
        <v>2011</v>
      </c>
      <c r="F215" s="164" t="s">
        <v>2012</v>
      </c>
      <c r="G215" s="165" t="s">
        <v>158</v>
      </c>
      <c r="H215" s="166">
        <v>2.9830000000000001</v>
      </c>
      <c r="I215" s="167"/>
      <c r="J215" s="168">
        <f>ROUND(I215*H215,2)</f>
        <v>0</v>
      </c>
      <c r="K215" s="164" t="s">
        <v>254</v>
      </c>
      <c r="L215" s="34"/>
      <c r="M215" s="169" t="s">
        <v>1</v>
      </c>
      <c r="N215" s="170" t="s">
        <v>43</v>
      </c>
      <c r="O215" s="59"/>
      <c r="P215" s="171">
        <f>O215*H215</f>
        <v>0</v>
      </c>
      <c r="Q215" s="171">
        <v>2.4746100000000002</v>
      </c>
      <c r="R215" s="171">
        <f>Q215*H215</f>
        <v>7.3817616300000006</v>
      </c>
      <c r="S215" s="171">
        <v>0</v>
      </c>
      <c r="T215" s="172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159</v>
      </c>
      <c r="AT215" s="173" t="s">
        <v>155</v>
      </c>
      <c r="AU215" s="173" t="s">
        <v>88</v>
      </c>
      <c r="AY215" s="18" t="s">
        <v>153</v>
      </c>
      <c r="BE215" s="174">
        <f>IF(N215="základní",J215,0)</f>
        <v>0</v>
      </c>
      <c r="BF215" s="174">
        <f>IF(N215="snížená",J215,0)</f>
        <v>0</v>
      </c>
      <c r="BG215" s="174">
        <f>IF(N215="zákl. přenesená",J215,0)</f>
        <v>0</v>
      </c>
      <c r="BH215" s="174">
        <f>IF(N215="sníž. přenesená",J215,0)</f>
        <v>0</v>
      </c>
      <c r="BI215" s="174">
        <f>IF(N215="nulová",J215,0)</f>
        <v>0</v>
      </c>
      <c r="BJ215" s="18" t="s">
        <v>86</v>
      </c>
      <c r="BK215" s="174">
        <f>ROUND(I215*H215,2)</f>
        <v>0</v>
      </c>
      <c r="BL215" s="18" t="s">
        <v>159</v>
      </c>
      <c r="BM215" s="173" t="s">
        <v>2013</v>
      </c>
    </row>
    <row r="216" spans="1:65" s="14" customFormat="1" ht="10.199999999999999">
      <c r="B216" s="183"/>
      <c r="D216" s="176" t="s">
        <v>161</v>
      </c>
      <c r="E216" s="184" t="s">
        <v>1</v>
      </c>
      <c r="F216" s="185" t="s">
        <v>2014</v>
      </c>
      <c r="H216" s="186">
        <v>1.1659999999999999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161</v>
      </c>
      <c r="AU216" s="184" t="s">
        <v>88</v>
      </c>
      <c r="AV216" s="14" t="s">
        <v>88</v>
      </c>
      <c r="AW216" s="14" t="s">
        <v>34</v>
      </c>
      <c r="AX216" s="14" t="s">
        <v>78</v>
      </c>
      <c r="AY216" s="184" t="s">
        <v>153</v>
      </c>
    </row>
    <row r="217" spans="1:65" s="14" customFormat="1" ht="10.199999999999999">
      <c r="B217" s="183"/>
      <c r="D217" s="176" t="s">
        <v>161</v>
      </c>
      <c r="E217" s="184" t="s">
        <v>1</v>
      </c>
      <c r="F217" s="185" t="s">
        <v>2015</v>
      </c>
      <c r="H217" s="186">
        <v>1.8169999999999999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161</v>
      </c>
      <c r="AU217" s="184" t="s">
        <v>88</v>
      </c>
      <c r="AV217" s="14" t="s">
        <v>88</v>
      </c>
      <c r="AW217" s="14" t="s">
        <v>34</v>
      </c>
      <c r="AX217" s="14" t="s">
        <v>78</v>
      </c>
      <c r="AY217" s="184" t="s">
        <v>153</v>
      </c>
    </row>
    <row r="218" spans="1:65" s="15" customFormat="1" ht="10.199999999999999">
      <c r="B218" s="191"/>
      <c r="D218" s="176" t="s">
        <v>161</v>
      </c>
      <c r="E218" s="192" t="s">
        <v>1</v>
      </c>
      <c r="F218" s="193" t="s">
        <v>165</v>
      </c>
      <c r="H218" s="194">
        <v>2.9829999999999997</v>
      </c>
      <c r="I218" s="195"/>
      <c r="L218" s="191"/>
      <c r="M218" s="196"/>
      <c r="N218" s="197"/>
      <c r="O218" s="197"/>
      <c r="P218" s="197"/>
      <c r="Q218" s="197"/>
      <c r="R218" s="197"/>
      <c r="S218" s="197"/>
      <c r="T218" s="198"/>
      <c r="AT218" s="192" t="s">
        <v>161</v>
      </c>
      <c r="AU218" s="192" t="s">
        <v>88</v>
      </c>
      <c r="AV218" s="15" t="s">
        <v>159</v>
      </c>
      <c r="AW218" s="15" t="s">
        <v>34</v>
      </c>
      <c r="AX218" s="15" t="s">
        <v>86</v>
      </c>
      <c r="AY218" s="192" t="s">
        <v>153</v>
      </c>
    </row>
    <row r="219" spans="1:65" s="2" customFormat="1" ht="16.5" customHeight="1">
      <c r="A219" s="33"/>
      <c r="B219" s="161"/>
      <c r="C219" s="162" t="s">
        <v>224</v>
      </c>
      <c r="D219" s="162" t="s">
        <v>155</v>
      </c>
      <c r="E219" s="163" t="s">
        <v>2016</v>
      </c>
      <c r="F219" s="164" t="s">
        <v>2017</v>
      </c>
      <c r="G219" s="165" t="s">
        <v>235</v>
      </c>
      <c r="H219" s="166">
        <v>2.9870000000000001</v>
      </c>
      <c r="I219" s="167"/>
      <c r="J219" s="168">
        <f>ROUND(I219*H219,2)</f>
        <v>0</v>
      </c>
      <c r="K219" s="164" t="s">
        <v>254</v>
      </c>
      <c r="L219" s="34"/>
      <c r="M219" s="169" t="s">
        <v>1</v>
      </c>
      <c r="N219" s="170" t="s">
        <v>43</v>
      </c>
      <c r="O219" s="59"/>
      <c r="P219" s="171">
        <f>O219*H219</f>
        <v>0</v>
      </c>
      <c r="Q219" s="171">
        <v>2.47E-3</v>
      </c>
      <c r="R219" s="171">
        <f>Q219*H219</f>
        <v>7.3778899999999998E-3</v>
      </c>
      <c r="S219" s="171">
        <v>0</v>
      </c>
      <c r="T219" s="172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173" t="s">
        <v>159</v>
      </c>
      <c r="AT219" s="173" t="s">
        <v>155</v>
      </c>
      <c r="AU219" s="173" t="s">
        <v>88</v>
      </c>
      <c r="AY219" s="18" t="s">
        <v>153</v>
      </c>
      <c r="BE219" s="174">
        <f>IF(N219="základní",J219,0)</f>
        <v>0</v>
      </c>
      <c r="BF219" s="174">
        <f>IF(N219="snížená",J219,0)</f>
        <v>0</v>
      </c>
      <c r="BG219" s="174">
        <f>IF(N219="zákl. přenesená",J219,0)</f>
        <v>0</v>
      </c>
      <c r="BH219" s="174">
        <f>IF(N219="sníž. přenesená",J219,0)</f>
        <v>0</v>
      </c>
      <c r="BI219" s="174">
        <f>IF(N219="nulová",J219,0)</f>
        <v>0</v>
      </c>
      <c r="BJ219" s="18" t="s">
        <v>86</v>
      </c>
      <c r="BK219" s="174">
        <f>ROUND(I219*H219,2)</f>
        <v>0</v>
      </c>
      <c r="BL219" s="18" t="s">
        <v>159</v>
      </c>
      <c r="BM219" s="173" t="s">
        <v>2018</v>
      </c>
    </row>
    <row r="220" spans="1:65" s="14" customFormat="1" ht="10.199999999999999">
      <c r="B220" s="183"/>
      <c r="D220" s="176" t="s">
        <v>161</v>
      </c>
      <c r="E220" s="184" t="s">
        <v>1</v>
      </c>
      <c r="F220" s="185" t="s">
        <v>2019</v>
      </c>
      <c r="H220" s="186">
        <v>1.4570000000000001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161</v>
      </c>
      <c r="AU220" s="184" t="s">
        <v>88</v>
      </c>
      <c r="AV220" s="14" t="s">
        <v>88</v>
      </c>
      <c r="AW220" s="14" t="s">
        <v>34</v>
      </c>
      <c r="AX220" s="14" t="s">
        <v>78</v>
      </c>
      <c r="AY220" s="184" t="s">
        <v>153</v>
      </c>
    </row>
    <row r="221" spans="1:65" s="14" customFormat="1" ht="10.199999999999999">
      <c r="B221" s="183"/>
      <c r="D221" s="176" t="s">
        <v>161</v>
      </c>
      <c r="E221" s="184" t="s">
        <v>1</v>
      </c>
      <c r="F221" s="185" t="s">
        <v>2020</v>
      </c>
      <c r="H221" s="186">
        <v>1.53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161</v>
      </c>
      <c r="AU221" s="184" t="s">
        <v>88</v>
      </c>
      <c r="AV221" s="14" t="s">
        <v>88</v>
      </c>
      <c r="AW221" s="14" t="s">
        <v>34</v>
      </c>
      <c r="AX221" s="14" t="s">
        <v>78</v>
      </c>
      <c r="AY221" s="184" t="s">
        <v>153</v>
      </c>
    </row>
    <row r="222" spans="1:65" s="15" customFormat="1" ht="10.199999999999999">
      <c r="B222" s="191"/>
      <c r="D222" s="176" t="s">
        <v>161</v>
      </c>
      <c r="E222" s="192" t="s">
        <v>1</v>
      </c>
      <c r="F222" s="193" t="s">
        <v>165</v>
      </c>
      <c r="H222" s="194">
        <v>2.9870000000000001</v>
      </c>
      <c r="I222" s="195"/>
      <c r="L222" s="191"/>
      <c r="M222" s="196"/>
      <c r="N222" s="197"/>
      <c r="O222" s="197"/>
      <c r="P222" s="197"/>
      <c r="Q222" s="197"/>
      <c r="R222" s="197"/>
      <c r="S222" s="197"/>
      <c r="T222" s="198"/>
      <c r="AT222" s="192" t="s">
        <v>161</v>
      </c>
      <c r="AU222" s="192" t="s">
        <v>88</v>
      </c>
      <c r="AV222" s="15" t="s">
        <v>159</v>
      </c>
      <c r="AW222" s="15" t="s">
        <v>34</v>
      </c>
      <c r="AX222" s="15" t="s">
        <v>86</v>
      </c>
      <c r="AY222" s="192" t="s">
        <v>153</v>
      </c>
    </row>
    <row r="223" spans="1:65" s="2" customFormat="1" ht="16.5" customHeight="1">
      <c r="A223" s="33"/>
      <c r="B223" s="161"/>
      <c r="C223" s="162" t="s">
        <v>229</v>
      </c>
      <c r="D223" s="162" t="s">
        <v>155</v>
      </c>
      <c r="E223" s="163" t="s">
        <v>2021</v>
      </c>
      <c r="F223" s="164" t="s">
        <v>2022</v>
      </c>
      <c r="G223" s="165" t="s">
        <v>235</v>
      </c>
      <c r="H223" s="166">
        <v>2.9870000000000001</v>
      </c>
      <c r="I223" s="167"/>
      <c r="J223" s="168">
        <f>ROUND(I223*H223,2)</f>
        <v>0</v>
      </c>
      <c r="K223" s="164" t="s">
        <v>254</v>
      </c>
      <c r="L223" s="34"/>
      <c r="M223" s="169" t="s">
        <v>1</v>
      </c>
      <c r="N223" s="170" t="s">
        <v>43</v>
      </c>
      <c r="O223" s="59"/>
      <c r="P223" s="171">
        <f>O223*H223</f>
        <v>0</v>
      </c>
      <c r="Q223" s="171">
        <v>0</v>
      </c>
      <c r="R223" s="171">
        <f>Q223*H223</f>
        <v>0</v>
      </c>
      <c r="S223" s="171">
        <v>0</v>
      </c>
      <c r="T223" s="172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159</v>
      </c>
      <c r="AT223" s="173" t="s">
        <v>155</v>
      </c>
      <c r="AU223" s="173" t="s">
        <v>88</v>
      </c>
      <c r="AY223" s="18" t="s">
        <v>153</v>
      </c>
      <c r="BE223" s="174">
        <f>IF(N223="základní",J223,0)</f>
        <v>0</v>
      </c>
      <c r="BF223" s="174">
        <f>IF(N223="snížená",J223,0)</f>
        <v>0</v>
      </c>
      <c r="BG223" s="174">
        <f>IF(N223="zákl. přenesená",J223,0)</f>
        <v>0</v>
      </c>
      <c r="BH223" s="174">
        <f>IF(N223="sníž. přenesená",J223,0)</f>
        <v>0</v>
      </c>
      <c r="BI223" s="174">
        <f>IF(N223="nulová",J223,0)</f>
        <v>0</v>
      </c>
      <c r="BJ223" s="18" t="s">
        <v>86</v>
      </c>
      <c r="BK223" s="174">
        <f>ROUND(I223*H223,2)</f>
        <v>0</v>
      </c>
      <c r="BL223" s="18" t="s">
        <v>159</v>
      </c>
      <c r="BM223" s="173" t="s">
        <v>2023</v>
      </c>
    </row>
    <row r="224" spans="1:65" s="14" customFormat="1" ht="10.199999999999999">
      <c r="B224" s="183"/>
      <c r="D224" s="176" t="s">
        <v>161</v>
      </c>
      <c r="E224" s="184" t="s">
        <v>1</v>
      </c>
      <c r="F224" s="185" t="s">
        <v>2019</v>
      </c>
      <c r="H224" s="186">
        <v>1.4570000000000001</v>
      </c>
      <c r="I224" s="187"/>
      <c r="L224" s="183"/>
      <c r="M224" s="188"/>
      <c r="N224" s="189"/>
      <c r="O224" s="189"/>
      <c r="P224" s="189"/>
      <c r="Q224" s="189"/>
      <c r="R224" s="189"/>
      <c r="S224" s="189"/>
      <c r="T224" s="190"/>
      <c r="AT224" s="184" t="s">
        <v>161</v>
      </c>
      <c r="AU224" s="184" t="s">
        <v>88</v>
      </c>
      <c r="AV224" s="14" t="s">
        <v>88</v>
      </c>
      <c r="AW224" s="14" t="s">
        <v>34</v>
      </c>
      <c r="AX224" s="14" t="s">
        <v>78</v>
      </c>
      <c r="AY224" s="184" t="s">
        <v>153</v>
      </c>
    </row>
    <row r="225" spans="1:65" s="14" customFormat="1" ht="10.199999999999999">
      <c r="B225" s="183"/>
      <c r="D225" s="176" t="s">
        <v>161</v>
      </c>
      <c r="E225" s="184" t="s">
        <v>1</v>
      </c>
      <c r="F225" s="185" t="s">
        <v>2020</v>
      </c>
      <c r="H225" s="186">
        <v>1.53</v>
      </c>
      <c r="I225" s="187"/>
      <c r="L225" s="183"/>
      <c r="M225" s="188"/>
      <c r="N225" s="189"/>
      <c r="O225" s="189"/>
      <c r="P225" s="189"/>
      <c r="Q225" s="189"/>
      <c r="R225" s="189"/>
      <c r="S225" s="189"/>
      <c r="T225" s="190"/>
      <c r="AT225" s="184" t="s">
        <v>161</v>
      </c>
      <c r="AU225" s="184" t="s">
        <v>88</v>
      </c>
      <c r="AV225" s="14" t="s">
        <v>88</v>
      </c>
      <c r="AW225" s="14" t="s">
        <v>34</v>
      </c>
      <c r="AX225" s="14" t="s">
        <v>78</v>
      </c>
      <c r="AY225" s="184" t="s">
        <v>153</v>
      </c>
    </row>
    <row r="226" spans="1:65" s="15" customFormat="1" ht="10.199999999999999">
      <c r="B226" s="191"/>
      <c r="D226" s="176" t="s">
        <v>161</v>
      </c>
      <c r="E226" s="192" t="s">
        <v>1</v>
      </c>
      <c r="F226" s="193" t="s">
        <v>165</v>
      </c>
      <c r="H226" s="194">
        <v>2.9870000000000001</v>
      </c>
      <c r="I226" s="195"/>
      <c r="L226" s="191"/>
      <c r="M226" s="196"/>
      <c r="N226" s="197"/>
      <c r="O226" s="197"/>
      <c r="P226" s="197"/>
      <c r="Q226" s="197"/>
      <c r="R226" s="197"/>
      <c r="S226" s="197"/>
      <c r="T226" s="198"/>
      <c r="AT226" s="192" t="s">
        <v>161</v>
      </c>
      <c r="AU226" s="192" t="s">
        <v>88</v>
      </c>
      <c r="AV226" s="15" t="s">
        <v>159</v>
      </c>
      <c r="AW226" s="15" t="s">
        <v>34</v>
      </c>
      <c r="AX226" s="15" t="s">
        <v>86</v>
      </c>
      <c r="AY226" s="192" t="s">
        <v>153</v>
      </c>
    </row>
    <row r="227" spans="1:65" s="2" customFormat="1" ht="24" customHeight="1">
      <c r="A227" s="33"/>
      <c r="B227" s="161"/>
      <c r="C227" s="162" t="s">
        <v>8</v>
      </c>
      <c r="D227" s="162" t="s">
        <v>155</v>
      </c>
      <c r="E227" s="163" t="s">
        <v>2024</v>
      </c>
      <c r="F227" s="164" t="s">
        <v>2025</v>
      </c>
      <c r="G227" s="165" t="s">
        <v>158</v>
      </c>
      <c r="H227" s="166">
        <v>0.84199999999999997</v>
      </c>
      <c r="I227" s="167"/>
      <c r="J227" s="168">
        <f>ROUND(I227*H227,2)</f>
        <v>0</v>
      </c>
      <c r="K227" s="164" t="s">
        <v>1</v>
      </c>
      <c r="L227" s="34"/>
      <c r="M227" s="169" t="s">
        <v>1</v>
      </c>
      <c r="N227" s="170" t="s">
        <v>43</v>
      </c>
      <c r="O227" s="59"/>
      <c r="P227" s="171">
        <f>O227*H227</f>
        <v>0</v>
      </c>
      <c r="Q227" s="171">
        <v>2.4746100000000002</v>
      </c>
      <c r="R227" s="171">
        <f>Q227*H227</f>
        <v>2.0836216200000002</v>
      </c>
      <c r="S227" s="171">
        <v>0</v>
      </c>
      <c r="T227" s="172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159</v>
      </c>
      <c r="AT227" s="173" t="s">
        <v>155</v>
      </c>
      <c r="AU227" s="173" t="s">
        <v>88</v>
      </c>
      <c r="AY227" s="18" t="s">
        <v>153</v>
      </c>
      <c r="BE227" s="174">
        <f>IF(N227="základní",J227,0)</f>
        <v>0</v>
      </c>
      <c r="BF227" s="174">
        <f>IF(N227="snížená",J227,0)</f>
        <v>0</v>
      </c>
      <c r="BG227" s="174">
        <f>IF(N227="zákl. přenesená",J227,0)</f>
        <v>0</v>
      </c>
      <c r="BH227" s="174">
        <f>IF(N227="sníž. přenesená",J227,0)</f>
        <v>0</v>
      </c>
      <c r="BI227" s="174">
        <f>IF(N227="nulová",J227,0)</f>
        <v>0</v>
      </c>
      <c r="BJ227" s="18" t="s">
        <v>86</v>
      </c>
      <c r="BK227" s="174">
        <f>ROUND(I227*H227,2)</f>
        <v>0</v>
      </c>
      <c r="BL227" s="18" t="s">
        <v>159</v>
      </c>
      <c r="BM227" s="173" t="s">
        <v>2026</v>
      </c>
    </row>
    <row r="228" spans="1:65" s="14" customFormat="1" ht="10.199999999999999">
      <c r="B228" s="183"/>
      <c r="D228" s="176" t="s">
        <v>161</v>
      </c>
      <c r="E228" s="184" t="s">
        <v>1</v>
      </c>
      <c r="F228" s="185" t="s">
        <v>2027</v>
      </c>
      <c r="H228" s="186">
        <v>0.38600000000000001</v>
      </c>
      <c r="I228" s="187"/>
      <c r="L228" s="183"/>
      <c r="M228" s="188"/>
      <c r="N228" s="189"/>
      <c r="O228" s="189"/>
      <c r="P228" s="189"/>
      <c r="Q228" s="189"/>
      <c r="R228" s="189"/>
      <c r="S228" s="189"/>
      <c r="T228" s="190"/>
      <c r="AT228" s="184" t="s">
        <v>161</v>
      </c>
      <c r="AU228" s="184" t="s">
        <v>88</v>
      </c>
      <c r="AV228" s="14" t="s">
        <v>88</v>
      </c>
      <c r="AW228" s="14" t="s">
        <v>34</v>
      </c>
      <c r="AX228" s="14" t="s">
        <v>78</v>
      </c>
      <c r="AY228" s="184" t="s">
        <v>153</v>
      </c>
    </row>
    <row r="229" spans="1:65" s="14" customFormat="1" ht="10.199999999999999">
      <c r="B229" s="183"/>
      <c r="D229" s="176" t="s">
        <v>161</v>
      </c>
      <c r="E229" s="184" t="s">
        <v>1</v>
      </c>
      <c r="F229" s="185" t="s">
        <v>2028</v>
      </c>
      <c r="H229" s="186">
        <v>0.22800000000000001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161</v>
      </c>
      <c r="AU229" s="184" t="s">
        <v>88</v>
      </c>
      <c r="AV229" s="14" t="s">
        <v>88</v>
      </c>
      <c r="AW229" s="14" t="s">
        <v>34</v>
      </c>
      <c r="AX229" s="14" t="s">
        <v>78</v>
      </c>
      <c r="AY229" s="184" t="s">
        <v>153</v>
      </c>
    </row>
    <row r="230" spans="1:65" s="14" customFormat="1" ht="10.199999999999999">
      <c r="B230" s="183"/>
      <c r="D230" s="176" t="s">
        <v>161</v>
      </c>
      <c r="E230" s="184" t="s">
        <v>1</v>
      </c>
      <c r="F230" s="185" t="s">
        <v>2028</v>
      </c>
      <c r="H230" s="186">
        <v>0.22800000000000001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161</v>
      </c>
      <c r="AU230" s="184" t="s">
        <v>88</v>
      </c>
      <c r="AV230" s="14" t="s">
        <v>88</v>
      </c>
      <c r="AW230" s="14" t="s">
        <v>34</v>
      </c>
      <c r="AX230" s="14" t="s">
        <v>78</v>
      </c>
      <c r="AY230" s="184" t="s">
        <v>153</v>
      </c>
    </row>
    <row r="231" spans="1:65" s="15" customFormat="1" ht="10.199999999999999">
      <c r="B231" s="191"/>
      <c r="D231" s="176" t="s">
        <v>161</v>
      </c>
      <c r="E231" s="192" t="s">
        <v>1</v>
      </c>
      <c r="F231" s="193" t="s">
        <v>165</v>
      </c>
      <c r="H231" s="194">
        <v>0.84199999999999997</v>
      </c>
      <c r="I231" s="195"/>
      <c r="L231" s="191"/>
      <c r="M231" s="196"/>
      <c r="N231" s="197"/>
      <c r="O231" s="197"/>
      <c r="P231" s="197"/>
      <c r="Q231" s="197"/>
      <c r="R231" s="197"/>
      <c r="S231" s="197"/>
      <c r="T231" s="198"/>
      <c r="AT231" s="192" t="s">
        <v>161</v>
      </c>
      <c r="AU231" s="192" t="s">
        <v>88</v>
      </c>
      <c r="AV231" s="15" t="s">
        <v>159</v>
      </c>
      <c r="AW231" s="15" t="s">
        <v>34</v>
      </c>
      <c r="AX231" s="15" t="s">
        <v>86</v>
      </c>
      <c r="AY231" s="192" t="s">
        <v>153</v>
      </c>
    </row>
    <row r="232" spans="1:65" s="2" customFormat="1" ht="16.5" customHeight="1">
      <c r="A232" s="33"/>
      <c r="B232" s="161"/>
      <c r="C232" s="162" t="s">
        <v>239</v>
      </c>
      <c r="D232" s="162" t="s">
        <v>155</v>
      </c>
      <c r="E232" s="163" t="s">
        <v>998</v>
      </c>
      <c r="F232" s="164" t="s">
        <v>999</v>
      </c>
      <c r="G232" s="165" t="s">
        <v>235</v>
      </c>
      <c r="H232" s="166">
        <v>4.1059999999999999</v>
      </c>
      <c r="I232" s="167"/>
      <c r="J232" s="168">
        <f>ROUND(I232*H232,2)</f>
        <v>0</v>
      </c>
      <c r="K232" s="164" t="s">
        <v>254</v>
      </c>
      <c r="L232" s="34"/>
      <c r="M232" s="169" t="s">
        <v>1</v>
      </c>
      <c r="N232" s="170" t="s">
        <v>43</v>
      </c>
      <c r="O232" s="59"/>
      <c r="P232" s="171">
        <f>O232*H232</f>
        <v>0</v>
      </c>
      <c r="Q232" s="171">
        <v>2.6900000000000001E-3</v>
      </c>
      <c r="R232" s="171">
        <f>Q232*H232</f>
        <v>1.104514E-2</v>
      </c>
      <c r="S232" s="171">
        <v>0</v>
      </c>
      <c r="T232" s="172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159</v>
      </c>
      <c r="AT232" s="173" t="s">
        <v>155</v>
      </c>
      <c r="AU232" s="173" t="s">
        <v>88</v>
      </c>
      <c r="AY232" s="18" t="s">
        <v>153</v>
      </c>
      <c r="BE232" s="174">
        <f>IF(N232="základní",J232,0)</f>
        <v>0</v>
      </c>
      <c r="BF232" s="174">
        <f>IF(N232="snížená",J232,0)</f>
        <v>0</v>
      </c>
      <c r="BG232" s="174">
        <f>IF(N232="zákl. přenesená",J232,0)</f>
        <v>0</v>
      </c>
      <c r="BH232" s="174">
        <f>IF(N232="sníž. přenesená",J232,0)</f>
        <v>0</v>
      </c>
      <c r="BI232" s="174">
        <f>IF(N232="nulová",J232,0)</f>
        <v>0</v>
      </c>
      <c r="BJ232" s="18" t="s">
        <v>86</v>
      </c>
      <c r="BK232" s="174">
        <f>ROUND(I232*H232,2)</f>
        <v>0</v>
      </c>
      <c r="BL232" s="18" t="s">
        <v>159</v>
      </c>
      <c r="BM232" s="173" t="s">
        <v>2029</v>
      </c>
    </row>
    <row r="233" spans="1:65" s="14" customFormat="1" ht="10.199999999999999">
      <c r="B233" s="183"/>
      <c r="D233" s="176" t="s">
        <v>161</v>
      </c>
      <c r="E233" s="184" t="s">
        <v>1</v>
      </c>
      <c r="F233" s="185" t="s">
        <v>2030</v>
      </c>
      <c r="H233" s="186">
        <v>4.1059999999999999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161</v>
      </c>
      <c r="AU233" s="184" t="s">
        <v>88</v>
      </c>
      <c r="AV233" s="14" t="s">
        <v>88</v>
      </c>
      <c r="AW233" s="14" t="s">
        <v>34</v>
      </c>
      <c r="AX233" s="14" t="s">
        <v>78</v>
      </c>
      <c r="AY233" s="184" t="s">
        <v>153</v>
      </c>
    </row>
    <row r="234" spans="1:65" s="15" customFormat="1" ht="10.199999999999999">
      <c r="B234" s="191"/>
      <c r="D234" s="176" t="s">
        <v>161</v>
      </c>
      <c r="E234" s="192" t="s">
        <v>1</v>
      </c>
      <c r="F234" s="193" t="s">
        <v>165</v>
      </c>
      <c r="H234" s="194">
        <v>4.1059999999999999</v>
      </c>
      <c r="I234" s="195"/>
      <c r="L234" s="191"/>
      <c r="M234" s="196"/>
      <c r="N234" s="197"/>
      <c r="O234" s="197"/>
      <c r="P234" s="197"/>
      <c r="Q234" s="197"/>
      <c r="R234" s="197"/>
      <c r="S234" s="197"/>
      <c r="T234" s="198"/>
      <c r="AT234" s="192" t="s">
        <v>161</v>
      </c>
      <c r="AU234" s="192" t="s">
        <v>88</v>
      </c>
      <c r="AV234" s="15" t="s">
        <v>159</v>
      </c>
      <c r="AW234" s="15" t="s">
        <v>34</v>
      </c>
      <c r="AX234" s="15" t="s">
        <v>86</v>
      </c>
      <c r="AY234" s="192" t="s">
        <v>153</v>
      </c>
    </row>
    <row r="235" spans="1:65" s="2" customFormat="1" ht="16.5" customHeight="1">
      <c r="A235" s="33"/>
      <c r="B235" s="161"/>
      <c r="C235" s="162" t="s">
        <v>244</v>
      </c>
      <c r="D235" s="162" t="s">
        <v>155</v>
      </c>
      <c r="E235" s="163" t="s">
        <v>1006</v>
      </c>
      <c r="F235" s="164" t="s">
        <v>1007</v>
      </c>
      <c r="G235" s="165" t="s">
        <v>235</v>
      </c>
      <c r="H235" s="166">
        <v>4.1059999999999999</v>
      </c>
      <c r="I235" s="167"/>
      <c r="J235" s="168">
        <f>ROUND(I235*H235,2)</f>
        <v>0</v>
      </c>
      <c r="K235" s="164" t="s">
        <v>254</v>
      </c>
      <c r="L235" s="34"/>
      <c r="M235" s="169" t="s">
        <v>1</v>
      </c>
      <c r="N235" s="170" t="s">
        <v>43</v>
      </c>
      <c r="O235" s="59"/>
      <c r="P235" s="171">
        <f>O235*H235</f>
        <v>0</v>
      </c>
      <c r="Q235" s="171">
        <v>0</v>
      </c>
      <c r="R235" s="171">
        <f>Q235*H235</f>
        <v>0</v>
      </c>
      <c r="S235" s="171">
        <v>0</v>
      </c>
      <c r="T235" s="172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173" t="s">
        <v>159</v>
      </c>
      <c r="AT235" s="173" t="s">
        <v>155</v>
      </c>
      <c r="AU235" s="173" t="s">
        <v>88</v>
      </c>
      <c r="AY235" s="18" t="s">
        <v>153</v>
      </c>
      <c r="BE235" s="174">
        <f>IF(N235="základní",J235,0)</f>
        <v>0</v>
      </c>
      <c r="BF235" s="174">
        <f>IF(N235="snížená",J235,0)</f>
        <v>0</v>
      </c>
      <c r="BG235" s="174">
        <f>IF(N235="zákl. přenesená",J235,0)</f>
        <v>0</v>
      </c>
      <c r="BH235" s="174">
        <f>IF(N235="sníž. přenesená",J235,0)</f>
        <v>0</v>
      </c>
      <c r="BI235" s="174">
        <f>IF(N235="nulová",J235,0)</f>
        <v>0</v>
      </c>
      <c r="BJ235" s="18" t="s">
        <v>86</v>
      </c>
      <c r="BK235" s="174">
        <f>ROUND(I235*H235,2)</f>
        <v>0</v>
      </c>
      <c r="BL235" s="18" t="s">
        <v>159</v>
      </c>
      <c r="BM235" s="173" t="s">
        <v>2031</v>
      </c>
    </row>
    <row r="236" spans="1:65" s="14" customFormat="1" ht="10.199999999999999">
      <c r="B236" s="183"/>
      <c r="D236" s="176" t="s">
        <v>161</v>
      </c>
      <c r="E236" s="184" t="s">
        <v>1</v>
      </c>
      <c r="F236" s="185" t="s">
        <v>2030</v>
      </c>
      <c r="H236" s="186">
        <v>4.1059999999999999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161</v>
      </c>
      <c r="AU236" s="184" t="s">
        <v>88</v>
      </c>
      <c r="AV236" s="14" t="s">
        <v>88</v>
      </c>
      <c r="AW236" s="14" t="s">
        <v>34</v>
      </c>
      <c r="AX236" s="14" t="s">
        <v>78</v>
      </c>
      <c r="AY236" s="184" t="s">
        <v>153</v>
      </c>
    </row>
    <row r="237" spans="1:65" s="15" customFormat="1" ht="10.199999999999999">
      <c r="B237" s="191"/>
      <c r="D237" s="176" t="s">
        <v>161</v>
      </c>
      <c r="E237" s="192" t="s">
        <v>1</v>
      </c>
      <c r="F237" s="193" t="s">
        <v>165</v>
      </c>
      <c r="H237" s="194">
        <v>4.1059999999999999</v>
      </c>
      <c r="I237" s="195"/>
      <c r="L237" s="191"/>
      <c r="M237" s="196"/>
      <c r="N237" s="197"/>
      <c r="O237" s="197"/>
      <c r="P237" s="197"/>
      <c r="Q237" s="197"/>
      <c r="R237" s="197"/>
      <c r="S237" s="197"/>
      <c r="T237" s="198"/>
      <c r="AT237" s="192" t="s">
        <v>161</v>
      </c>
      <c r="AU237" s="192" t="s">
        <v>88</v>
      </c>
      <c r="AV237" s="15" t="s">
        <v>159</v>
      </c>
      <c r="AW237" s="15" t="s">
        <v>34</v>
      </c>
      <c r="AX237" s="15" t="s">
        <v>86</v>
      </c>
      <c r="AY237" s="192" t="s">
        <v>153</v>
      </c>
    </row>
    <row r="238" spans="1:65" s="2" customFormat="1" ht="24" customHeight="1">
      <c r="A238" s="33"/>
      <c r="B238" s="161"/>
      <c r="C238" s="162" t="s">
        <v>251</v>
      </c>
      <c r="D238" s="162" t="s">
        <v>155</v>
      </c>
      <c r="E238" s="163" t="s">
        <v>2032</v>
      </c>
      <c r="F238" s="164" t="s">
        <v>2033</v>
      </c>
      <c r="G238" s="165" t="s">
        <v>158</v>
      </c>
      <c r="H238" s="166">
        <v>3.117</v>
      </c>
      <c r="I238" s="167"/>
      <c r="J238" s="168">
        <f>ROUND(I238*H238,2)</f>
        <v>0</v>
      </c>
      <c r="K238" s="164" t="s">
        <v>1</v>
      </c>
      <c r="L238" s="34"/>
      <c r="M238" s="169" t="s">
        <v>1</v>
      </c>
      <c r="N238" s="170" t="s">
        <v>43</v>
      </c>
      <c r="O238" s="59"/>
      <c r="P238" s="171">
        <f>O238*H238</f>
        <v>0</v>
      </c>
      <c r="Q238" s="171">
        <v>2.4590000000000001</v>
      </c>
      <c r="R238" s="171">
        <f>Q238*H238</f>
        <v>7.6647030000000003</v>
      </c>
      <c r="S238" s="171">
        <v>0</v>
      </c>
      <c r="T238" s="172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159</v>
      </c>
      <c r="AT238" s="173" t="s">
        <v>155</v>
      </c>
      <c r="AU238" s="173" t="s">
        <v>88</v>
      </c>
      <c r="AY238" s="18" t="s">
        <v>153</v>
      </c>
      <c r="BE238" s="174">
        <f>IF(N238="základní",J238,0)</f>
        <v>0</v>
      </c>
      <c r="BF238" s="174">
        <f>IF(N238="snížená",J238,0)</f>
        <v>0</v>
      </c>
      <c r="BG238" s="174">
        <f>IF(N238="zákl. přenesená",J238,0)</f>
        <v>0</v>
      </c>
      <c r="BH238" s="174">
        <f>IF(N238="sníž. přenesená",J238,0)</f>
        <v>0</v>
      </c>
      <c r="BI238" s="174">
        <f>IF(N238="nulová",J238,0)</f>
        <v>0</v>
      </c>
      <c r="BJ238" s="18" t="s">
        <v>86</v>
      </c>
      <c r="BK238" s="174">
        <f>ROUND(I238*H238,2)</f>
        <v>0</v>
      </c>
      <c r="BL238" s="18" t="s">
        <v>159</v>
      </c>
      <c r="BM238" s="173" t="s">
        <v>2034</v>
      </c>
    </row>
    <row r="239" spans="1:65" s="13" customFormat="1" ht="10.199999999999999">
      <c r="B239" s="175"/>
      <c r="D239" s="176" t="s">
        <v>161</v>
      </c>
      <c r="E239" s="177" t="s">
        <v>1</v>
      </c>
      <c r="F239" s="178" t="s">
        <v>2035</v>
      </c>
      <c r="H239" s="177" t="s">
        <v>1</v>
      </c>
      <c r="I239" s="179"/>
      <c r="L239" s="175"/>
      <c r="M239" s="180"/>
      <c r="N239" s="181"/>
      <c r="O239" s="181"/>
      <c r="P239" s="181"/>
      <c r="Q239" s="181"/>
      <c r="R239" s="181"/>
      <c r="S239" s="181"/>
      <c r="T239" s="182"/>
      <c r="AT239" s="177" t="s">
        <v>161</v>
      </c>
      <c r="AU239" s="177" t="s">
        <v>88</v>
      </c>
      <c r="AV239" s="13" t="s">
        <v>86</v>
      </c>
      <c r="AW239" s="13" t="s">
        <v>34</v>
      </c>
      <c r="AX239" s="13" t="s">
        <v>78</v>
      </c>
      <c r="AY239" s="177" t="s">
        <v>153</v>
      </c>
    </row>
    <row r="240" spans="1:65" s="14" customFormat="1" ht="10.199999999999999">
      <c r="B240" s="183"/>
      <c r="D240" s="176" t="s">
        <v>161</v>
      </c>
      <c r="E240" s="184" t="s">
        <v>1</v>
      </c>
      <c r="F240" s="185" t="s">
        <v>2036</v>
      </c>
      <c r="H240" s="186">
        <v>3.117</v>
      </c>
      <c r="I240" s="187"/>
      <c r="L240" s="183"/>
      <c r="M240" s="188"/>
      <c r="N240" s="189"/>
      <c r="O240" s="189"/>
      <c r="P240" s="189"/>
      <c r="Q240" s="189"/>
      <c r="R240" s="189"/>
      <c r="S240" s="189"/>
      <c r="T240" s="190"/>
      <c r="AT240" s="184" t="s">
        <v>161</v>
      </c>
      <c r="AU240" s="184" t="s">
        <v>88</v>
      </c>
      <c r="AV240" s="14" t="s">
        <v>88</v>
      </c>
      <c r="AW240" s="14" t="s">
        <v>34</v>
      </c>
      <c r="AX240" s="14" t="s">
        <v>78</v>
      </c>
      <c r="AY240" s="184" t="s">
        <v>153</v>
      </c>
    </row>
    <row r="241" spans="1:65" s="15" customFormat="1" ht="10.199999999999999">
      <c r="B241" s="191"/>
      <c r="D241" s="176" t="s">
        <v>161</v>
      </c>
      <c r="E241" s="192" t="s">
        <v>1</v>
      </c>
      <c r="F241" s="193" t="s">
        <v>165</v>
      </c>
      <c r="H241" s="194">
        <v>3.117</v>
      </c>
      <c r="I241" s="195"/>
      <c r="L241" s="191"/>
      <c r="M241" s="196"/>
      <c r="N241" s="197"/>
      <c r="O241" s="197"/>
      <c r="P241" s="197"/>
      <c r="Q241" s="197"/>
      <c r="R241" s="197"/>
      <c r="S241" s="197"/>
      <c r="T241" s="198"/>
      <c r="AT241" s="192" t="s">
        <v>161</v>
      </c>
      <c r="AU241" s="192" t="s">
        <v>88</v>
      </c>
      <c r="AV241" s="15" t="s">
        <v>159</v>
      </c>
      <c r="AW241" s="15" t="s">
        <v>34</v>
      </c>
      <c r="AX241" s="15" t="s">
        <v>86</v>
      </c>
      <c r="AY241" s="192" t="s">
        <v>153</v>
      </c>
    </row>
    <row r="242" spans="1:65" s="2" customFormat="1" ht="24" customHeight="1">
      <c r="A242" s="33"/>
      <c r="B242" s="161"/>
      <c r="C242" s="162" t="s">
        <v>256</v>
      </c>
      <c r="D242" s="162" t="s">
        <v>155</v>
      </c>
      <c r="E242" s="163" t="s">
        <v>2037</v>
      </c>
      <c r="F242" s="164" t="s">
        <v>2038</v>
      </c>
      <c r="G242" s="165" t="s">
        <v>158</v>
      </c>
      <c r="H242" s="166">
        <v>0.27600000000000002</v>
      </c>
      <c r="I242" s="167"/>
      <c r="J242" s="168">
        <f>ROUND(I242*H242,2)</f>
        <v>0</v>
      </c>
      <c r="K242" s="164" t="s">
        <v>254</v>
      </c>
      <c r="L242" s="34"/>
      <c r="M242" s="169" t="s">
        <v>1</v>
      </c>
      <c r="N242" s="170" t="s">
        <v>43</v>
      </c>
      <c r="O242" s="59"/>
      <c r="P242" s="171">
        <f>O242*H242</f>
        <v>0</v>
      </c>
      <c r="Q242" s="171">
        <v>1.8109599999999999</v>
      </c>
      <c r="R242" s="171">
        <f>Q242*H242</f>
        <v>0.49982496000000004</v>
      </c>
      <c r="S242" s="171">
        <v>0</v>
      </c>
      <c r="T242" s="172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159</v>
      </c>
      <c r="AT242" s="173" t="s">
        <v>155</v>
      </c>
      <c r="AU242" s="173" t="s">
        <v>88</v>
      </c>
      <c r="AY242" s="18" t="s">
        <v>153</v>
      </c>
      <c r="BE242" s="174">
        <f>IF(N242="základní",J242,0)</f>
        <v>0</v>
      </c>
      <c r="BF242" s="174">
        <f>IF(N242="snížená",J242,0)</f>
        <v>0</v>
      </c>
      <c r="BG242" s="174">
        <f>IF(N242="zákl. přenesená",J242,0)</f>
        <v>0</v>
      </c>
      <c r="BH242" s="174">
        <f>IF(N242="sníž. přenesená",J242,0)</f>
        <v>0</v>
      </c>
      <c r="BI242" s="174">
        <f>IF(N242="nulová",J242,0)</f>
        <v>0</v>
      </c>
      <c r="BJ242" s="18" t="s">
        <v>86</v>
      </c>
      <c r="BK242" s="174">
        <f>ROUND(I242*H242,2)</f>
        <v>0</v>
      </c>
      <c r="BL242" s="18" t="s">
        <v>159</v>
      </c>
      <c r="BM242" s="173" t="s">
        <v>2039</v>
      </c>
    </row>
    <row r="243" spans="1:65" s="13" customFormat="1" ht="10.199999999999999">
      <c r="B243" s="175"/>
      <c r="D243" s="176" t="s">
        <v>161</v>
      </c>
      <c r="E243" s="177" t="s">
        <v>1</v>
      </c>
      <c r="F243" s="178" t="s">
        <v>2040</v>
      </c>
      <c r="H243" s="177" t="s">
        <v>1</v>
      </c>
      <c r="I243" s="179"/>
      <c r="L243" s="175"/>
      <c r="M243" s="180"/>
      <c r="N243" s="181"/>
      <c r="O243" s="181"/>
      <c r="P243" s="181"/>
      <c r="Q243" s="181"/>
      <c r="R243" s="181"/>
      <c r="S243" s="181"/>
      <c r="T243" s="182"/>
      <c r="AT243" s="177" t="s">
        <v>161</v>
      </c>
      <c r="AU243" s="177" t="s">
        <v>88</v>
      </c>
      <c r="AV243" s="13" t="s">
        <v>86</v>
      </c>
      <c r="AW243" s="13" t="s">
        <v>34</v>
      </c>
      <c r="AX243" s="13" t="s">
        <v>78</v>
      </c>
      <c r="AY243" s="177" t="s">
        <v>153</v>
      </c>
    </row>
    <row r="244" spans="1:65" s="14" customFormat="1" ht="10.199999999999999">
      <c r="B244" s="183"/>
      <c r="D244" s="176" t="s">
        <v>161</v>
      </c>
      <c r="E244" s="184" t="s">
        <v>1</v>
      </c>
      <c r="F244" s="185" t="s">
        <v>2041</v>
      </c>
      <c r="H244" s="186">
        <v>0.27600000000000002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161</v>
      </c>
      <c r="AU244" s="184" t="s">
        <v>88</v>
      </c>
      <c r="AV244" s="14" t="s">
        <v>88</v>
      </c>
      <c r="AW244" s="14" t="s">
        <v>34</v>
      </c>
      <c r="AX244" s="14" t="s">
        <v>78</v>
      </c>
      <c r="AY244" s="184" t="s">
        <v>153</v>
      </c>
    </row>
    <row r="245" spans="1:65" s="15" customFormat="1" ht="10.199999999999999">
      <c r="B245" s="191"/>
      <c r="D245" s="176" t="s">
        <v>161</v>
      </c>
      <c r="E245" s="192" t="s">
        <v>1</v>
      </c>
      <c r="F245" s="193" t="s">
        <v>165</v>
      </c>
      <c r="H245" s="194">
        <v>0.27600000000000002</v>
      </c>
      <c r="I245" s="195"/>
      <c r="L245" s="191"/>
      <c r="M245" s="196"/>
      <c r="N245" s="197"/>
      <c r="O245" s="197"/>
      <c r="P245" s="197"/>
      <c r="Q245" s="197"/>
      <c r="R245" s="197"/>
      <c r="S245" s="197"/>
      <c r="T245" s="198"/>
      <c r="AT245" s="192" t="s">
        <v>161</v>
      </c>
      <c r="AU245" s="192" t="s">
        <v>88</v>
      </c>
      <c r="AV245" s="15" t="s">
        <v>159</v>
      </c>
      <c r="AW245" s="15" t="s">
        <v>34</v>
      </c>
      <c r="AX245" s="15" t="s">
        <v>86</v>
      </c>
      <c r="AY245" s="192" t="s">
        <v>153</v>
      </c>
    </row>
    <row r="246" spans="1:65" s="12" customFormat="1" ht="22.8" customHeight="1">
      <c r="B246" s="148"/>
      <c r="D246" s="149" t="s">
        <v>77</v>
      </c>
      <c r="E246" s="159" t="s">
        <v>169</v>
      </c>
      <c r="F246" s="159" t="s">
        <v>2042</v>
      </c>
      <c r="I246" s="151"/>
      <c r="J246" s="160">
        <f>BK246</f>
        <v>0</v>
      </c>
      <c r="L246" s="148"/>
      <c r="M246" s="153"/>
      <c r="N246" s="154"/>
      <c r="O246" s="154"/>
      <c r="P246" s="155">
        <f>SUM(P247:P372)</f>
        <v>0</v>
      </c>
      <c r="Q246" s="154"/>
      <c r="R246" s="155">
        <f>SUM(R247:R372)</f>
        <v>118.45520929000001</v>
      </c>
      <c r="S246" s="154"/>
      <c r="T246" s="156">
        <f>SUM(T247:T372)</f>
        <v>0</v>
      </c>
      <c r="AR246" s="149" t="s">
        <v>86</v>
      </c>
      <c r="AT246" s="157" t="s">
        <v>77</v>
      </c>
      <c r="AU246" s="157" t="s">
        <v>86</v>
      </c>
      <c r="AY246" s="149" t="s">
        <v>153</v>
      </c>
      <c r="BK246" s="158">
        <f>SUM(BK247:BK372)</f>
        <v>0</v>
      </c>
    </row>
    <row r="247" spans="1:65" s="2" customFormat="1" ht="36" customHeight="1">
      <c r="A247" s="33"/>
      <c r="B247" s="161"/>
      <c r="C247" s="162" t="s">
        <v>260</v>
      </c>
      <c r="D247" s="162" t="s">
        <v>155</v>
      </c>
      <c r="E247" s="163" t="s">
        <v>2043</v>
      </c>
      <c r="F247" s="164" t="s">
        <v>2044</v>
      </c>
      <c r="G247" s="165" t="s">
        <v>158</v>
      </c>
      <c r="H247" s="166">
        <v>39.31</v>
      </c>
      <c r="I247" s="167"/>
      <c r="J247" s="168">
        <f>ROUND(I247*H247,2)</f>
        <v>0</v>
      </c>
      <c r="K247" s="164" t="s">
        <v>254</v>
      </c>
      <c r="L247" s="34"/>
      <c r="M247" s="169" t="s">
        <v>1</v>
      </c>
      <c r="N247" s="170" t="s">
        <v>43</v>
      </c>
      <c r="O247" s="59"/>
      <c r="P247" s="171">
        <f>O247*H247</f>
        <v>0</v>
      </c>
      <c r="Q247" s="171">
        <v>2.45329</v>
      </c>
      <c r="R247" s="171">
        <f>Q247*H247</f>
        <v>96.438829900000002</v>
      </c>
      <c r="S247" s="171">
        <v>0</v>
      </c>
      <c r="T247" s="172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159</v>
      </c>
      <c r="AT247" s="173" t="s">
        <v>155</v>
      </c>
      <c r="AU247" s="173" t="s">
        <v>88</v>
      </c>
      <c r="AY247" s="18" t="s">
        <v>153</v>
      </c>
      <c r="BE247" s="174">
        <f>IF(N247="základní",J247,0)</f>
        <v>0</v>
      </c>
      <c r="BF247" s="174">
        <f>IF(N247="snížená",J247,0)</f>
        <v>0</v>
      </c>
      <c r="BG247" s="174">
        <f>IF(N247="zákl. přenesená",J247,0)</f>
        <v>0</v>
      </c>
      <c r="BH247" s="174">
        <f>IF(N247="sníž. přenesená",J247,0)</f>
        <v>0</v>
      </c>
      <c r="BI247" s="174">
        <f>IF(N247="nulová",J247,0)</f>
        <v>0</v>
      </c>
      <c r="BJ247" s="18" t="s">
        <v>86</v>
      </c>
      <c r="BK247" s="174">
        <f>ROUND(I247*H247,2)</f>
        <v>0</v>
      </c>
      <c r="BL247" s="18" t="s">
        <v>159</v>
      </c>
      <c r="BM247" s="173" t="s">
        <v>2045</v>
      </c>
    </row>
    <row r="248" spans="1:65" s="14" customFormat="1" ht="10.199999999999999">
      <c r="B248" s="183"/>
      <c r="D248" s="176" t="s">
        <v>161</v>
      </c>
      <c r="E248" s="184" t="s">
        <v>1</v>
      </c>
      <c r="F248" s="185" t="s">
        <v>2046</v>
      </c>
      <c r="H248" s="186">
        <v>0.30599999999999999</v>
      </c>
      <c r="I248" s="187"/>
      <c r="L248" s="183"/>
      <c r="M248" s="188"/>
      <c r="N248" s="189"/>
      <c r="O248" s="189"/>
      <c r="P248" s="189"/>
      <c r="Q248" s="189"/>
      <c r="R248" s="189"/>
      <c r="S248" s="189"/>
      <c r="T248" s="190"/>
      <c r="AT248" s="184" t="s">
        <v>161</v>
      </c>
      <c r="AU248" s="184" t="s">
        <v>88</v>
      </c>
      <c r="AV248" s="14" t="s">
        <v>88</v>
      </c>
      <c r="AW248" s="14" t="s">
        <v>34</v>
      </c>
      <c r="AX248" s="14" t="s">
        <v>78</v>
      </c>
      <c r="AY248" s="184" t="s">
        <v>153</v>
      </c>
    </row>
    <row r="249" spans="1:65" s="14" customFormat="1" ht="10.199999999999999">
      <c r="B249" s="183"/>
      <c r="D249" s="176" t="s">
        <v>161</v>
      </c>
      <c r="E249" s="184" t="s">
        <v>1</v>
      </c>
      <c r="F249" s="185" t="s">
        <v>2047</v>
      </c>
      <c r="H249" s="186">
        <v>6.7469999999999999</v>
      </c>
      <c r="I249" s="187"/>
      <c r="L249" s="183"/>
      <c r="M249" s="188"/>
      <c r="N249" s="189"/>
      <c r="O249" s="189"/>
      <c r="P249" s="189"/>
      <c r="Q249" s="189"/>
      <c r="R249" s="189"/>
      <c r="S249" s="189"/>
      <c r="T249" s="190"/>
      <c r="AT249" s="184" t="s">
        <v>161</v>
      </c>
      <c r="AU249" s="184" t="s">
        <v>88</v>
      </c>
      <c r="AV249" s="14" t="s">
        <v>88</v>
      </c>
      <c r="AW249" s="14" t="s">
        <v>34</v>
      </c>
      <c r="AX249" s="14" t="s">
        <v>78</v>
      </c>
      <c r="AY249" s="184" t="s">
        <v>153</v>
      </c>
    </row>
    <row r="250" spans="1:65" s="14" customFormat="1" ht="10.199999999999999">
      <c r="B250" s="183"/>
      <c r="D250" s="176" t="s">
        <v>161</v>
      </c>
      <c r="E250" s="184" t="s">
        <v>1</v>
      </c>
      <c r="F250" s="185" t="s">
        <v>2048</v>
      </c>
      <c r="H250" s="186">
        <v>7.2450000000000001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161</v>
      </c>
      <c r="AU250" s="184" t="s">
        <v>88</v>
      </c>
      <c r="AV250" s="14" t="s">
        <v>88</v>
      </c>
      <c r="AW250" s="14" t="s">
        <v>34</v>
      </c>
      <c r="AX250" s="14" t="s">
        <v>78</v>
      </c>
      <c r="AY250" s="184" t="s">
        <v>153</v>
      </c>
    </row>
    <row r="251" spans="1:65" s="14" customFormat="1" ht="10.199999999999999">
      <c r="B251" s="183"/>
      <c r="D251" s="176" t="s">
        <v>161</v>
      </c>
      <c r="E251" s="184" t="s">
        <v>1</v>
      </c>
      <c r="F251" s="185" t="s">
        <v>2049</v>
      </c>
      <c r="H251" s="186">
        <v>7.2450000000000001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161</v>
      </c>
      <c r="AU251" s="184" t="s">
        <v>88</v>
      </c>
      <c r="AV251" s="14" t="s">
        <v>88</v>
      </c>
      <c r="AW251" s="14" t="s">
        <v>34</v>
      </c>
      <c r="AX251" s="14" t="s">
        <v>78</v>
      </c>
      <c r="AY251" s="184" t="s">
        <v>153</v>
      </c>
    </row>
    <row r="252" spans="1:65" s="14" customFormat="1" ht="10.199999999999999">
      <c r="B252" s="183"/>
      <c r="D252" s="176" t="s">
        <v>161</v>
      </c>
      <c r="E252" s="184" t="s">
        <v>1</v>
      </c>
      <c r="F252" s="185" t="s">
        <v>2050</v>
      </c>
      <c r="H252" s="186">
        <v>-0.46200000000000002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161</v>
      </c>
      <c r="AU252" s="184" t="s">
        <v>88</v>
      </c>
      <c r="AV252" s="14" t="s">
        <v>88</v>
      </c>
      <c r="AW252" s="14" t="s">
        <v>34</v>
      </c>
      <c r="AX252" s="14" t="s">
        <v>78</v>
      </c>
      <c r="AY252" s="184" t="s">
        <v>153</v>
      </c>
    </row>
    <row r="253" spans="1:65" s="14" customFormat="1" ht="10.199999999999999">
      <c r="B253" s="183"/>
      <c r="D253" s="176" t="s">
        <v>161</v>
      </c>
      <c r="E253" s="184" t="s">
        <v>1</v>
      </c>
      <c r="F253" s="185" t="s">
        <v>2051</v>
      </c>
      <c r="H253" s="186">
        <v>6.3460000000000001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161</v>
      </c>
      <c r="AU253" s="184" t="s">
        <v>88</v>
      </c>
      <c r="AV253" s="14" t="s">
        <v>88</v>
      </c>
      <c r="AW253" s="14" t="s">
        <v>34</v>
      </c>
      <c r="AX253" s="14" t="s">
        <v>78</v>
      </c>
      <c r="AY253" s="184" t="s">
        <v>153</v>
      </c>
    </row>
    <row r="254" spans="1:65" s="14" customFormat="1" ht="10.199999999999999">
      <c r="B254" s="183"/>
      <c r="D254" s="176" t="s">
        <v>161</v>
      </c>
      <c r="E254" s="184" t="s">
        <v>1</v>
      </c>
      <c r="F254" s="185" t="s">
        <v>2052</v>
      </c>
      <c r="H254" s="186">
        <v>-0.38700000000000001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161</v>
      </c>
      <c r="AU254" s="184" t="s">
        <v>88</v>
      </c>
      <c r="AV254" s="14" t="s">
        <v>88</v>
      </c>
      <c r="AW254" s="14" t="s">
        <v>34</v>
      </c>
      <c r="AX254" s="14" t="s">
        <v>78</v>
      </c>
      <c r="AY254" s="184" t="s">
        <v>153</v>
      </c>
    </row>
    <row r="255" spans="1:65" s="14" customFormat="1" ht="10.199999999999999">
      <c r="B255" s="183"/>
      <c r="D255" s="176" t="s">
        <v>161</v>
      </c>
      <c r="E255" s="184" t="s">
        <v>1</v>
      </c>
      <c r="F255" s="185" t="s">
        <v>2053</v>
      </c>
      <c r="H255" s="186">
        <v>-0.64500000000000002</v>
      </c>
      <c r="I255" s="187"/>
      <c r="L255" s="183"/>
      <c r="M255" s="188"/>
      <c r="N255" s="189"/>
      <c r="O255" s="189"/>
      <c r="P255" s="189"/>
      <c r="Q255" s="189"/>
      <c r="R255" s="189"/>
      <c r="S255" s="189"/>
      <c r="T255" s="190"/>
      <c r="AT255" s="184" t="s">
        <v>161</v>
      </c>
      <c r="AU255" s="184" t="s">
        <v>88</v>
      </c>
      <c r="AV255" s="14" t="s">
        <v>88</v>
      </c>
      <c r="AW255" s="14" t="s">
        <v>34</v>
      </c>
      <c r="AX255" s="14" t="s">
        <v>78</v>
      </c>
      <c r="AY255" s="184" t="s">
        <v>153</v>
      </c>
    </row>
    <row r="256" spans="1:65" s="14" customFormat="1" ht="10.199999999999999">
      <c r="B256" s="183"/>
      <c r="D256" s="176" t="s">
        <v>161</v>
      </c>
      <c r="E256" s="184" t="s">
        <v>1</v>
      </c>
      <c r="F256" s="185" t="s">
        <v>2054</v>
      </c>
      <c r="H256" s="186">
        <v>-0.43</v>
      </c>
      <c r="I256" s="187"/>
      <c r="L256" s="183"/>
      <c r="M256" s="188"/>
      <c r="N256" s="189"/>
      <c r="O256" s="189"/>
      <c r="P256" s="189"/>
      <c r="Q256" s="189"/>
      <c r="R256" s="189"/>
      <c r="S256" s="189"/>
      <c r="T256" s="190"/>
      <c r="AT256" s="184" t="s">
        <v>161</v>
      </c>
      <c r="AU256" s="184" t="s">
        <v>88</v>
      </c>
      <c r="AV256" s="14" t="s">
        <v>88</v>
      </c>
      <c r="AW256" s="14" t="s">
        <v>34</v>
      </c>
      <c r="AX256" s="14" t="s">
        <v>78</v>
      </c>
      <c r="AY256" s="184" t="s">
        <v>153</v>
      </c>
    </row>
    <row r="257" spans="2:51" s="14" customFormat="1" ht="10.199999999999999">
      <c r="B257" s="183"/>
      <c r="D257" s="176" t="s">
        <v>161</v>
      </c>
      <c r="E257" s="184" t="s">
        <v>1</v>
      </c>
      <c r="F257" s="185" t="s">
        <v>2054</v>
      </c>
      <c r="H257" s="186">
        <v>-0.43</v>
      </c>
      <c r="I257" s="187"/>
      <c r="L257" s="183"/>
      <c r="M257" s="188"/>
      <c r="N257" s="189"/>
      <c r="O257" s="189"/>
      <c r="P257" s="189"/>
      <c r="Q257" s="189"/>
      <c r="R257" s="189"/>
      <c r="S257" s="189"/>
      <c r="T257" s="190"/>
      <c r="AT257" s="184" t="s">
        <v>161</v>
      </c>
      <c r="AU257" s="184" t="s">
        <v>88</v>
      </c>
      <c r="AV257" s="14" t="s">
        <v>88</v>
      </c>
      <c r="AW257" s="14" t="s">
        <v>34</v>
      </c>
      <c r="AX257" s="14" t="s">
        <v>78</v>
      </c>
      <c r="AY257" s="184" t="s">
        <v>153</v>
      </c>
    </row>
    <row r="258" spans="2:51" s="14" customFormat="1" ht="10.199999999999999">
      <c r="B258" s="183"/>
      <c r="D258" s="176" t="s">
        <v>161</v>
      </c>
      <c r="E258" s="184" t="s">
        <v>1</v>
      </c>
      <c r="F258" s="185" t="s">
        <v>2055</v>
      </c>
      <c r="H258" s="186">
        <v>6.0250000000000004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161</v>
      </c>
      <c r="AU258" s="184" t="s">
        <v>88</v>
      </c>
      <c r="AV258" s="14" t="s">
        <v>88</v>
      </c>
      <c r="AW258" s="14" t="s">
        <v>34</v>
      </c>
      <c r="AX258" s="14" t="s">
        <v>78</v>
      </c>
      <c r="AY258" s="184" t="s">
        <v>153</v>
      </c>
    </row>
    <row r="259" spans="2:51" s="14" customFormat="1" ht="10.199999999999999">
      <c r="B259" s="183"/>
      <c r="D259" s="176" t="s">
        <v>161</v>
      </c>
      <c r="E259" s="184" t="s">
        <v>1</v>
      </c>
      <c r="F259" s="185" t="s">
        <v>2056</v>
      </c>
      <c r="H259" s="186">
        <v>6.0250000000000004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161</v>
      </c>
      <c r="AU259" s="184" t="s">
        <v>88</v>
      </c>
      <c r="AV259" s="14" t="s">
        <v>88</v>
      </c>
      <c r="AW259" s="14" t="s">
        <v>34</v>
      </c>
      <c r="AX259" s="14" t="s">
        <v>78</v>
      </c>
      <c r="AY259" s="184" t="s">
        <v>153</v>
      </c>
    </row>
    <row r="260" spans="2:51" s="14" customFormat="1" ht="10.199999999999999">
      <c r="B260" s="183"/>
      <c r="D260" s="176" t="s">
        <v>161</v>
      </c>
      <c r="E260" s="184" t="s">
        <v>1</v>
      </c>
      <c r="F260" s="185" t="s">
        <v>2057</v>
      </c>
      <c r="H260" s="186">
        <v>-0.9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161</v>
      </c>
      <c r="AU260" s="184" t="s">
        <v>88</v>
      </c>
      <c r="AV260" s="14" t="s">
        <v>88</v>
      </c>
      <c r="AW260" s="14" t="s">
        <v>34</v>
      </c>
      <c r="AX260" s="14" t="s">
        <v>78</v>
      </c>
      <c r="AY260" s="184" t="s">
        <v>153</v>
      </c>
    </row>
    <row r="261" spans="2:51" s="14" customFormat="1" ht="10.199999999999999">
      <c r="B261" s="183"/>
      <c r="D261" s="176" t="s">
        <v>161</v>
      </c>
      <c r="E261" s="184" t="s">
        <v>1</v>
      </c>
      <c r="F261" s="185" t="s">
        <v>2057</v>
      </c>
      <c r="H261" s="186">
        <v>-0.9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161</v>
      </c>
      <c r="AU261" s="184" t="s">
        <v>88</v>
      </c>
      <c r="AV261" s="14" t="s">
        <v>88</v>
      </c>
      <c r="AW261" s="14" t="s">
        <v>34</v>
      </c>
      <c r="AX261" s="14" t="s">
        <v>78</v>
      </c>
      <c r="AY261" s="184" t="s">
        <v>153</v>
      </c>
    </row>
    <row r="262" spans="2:51" s="14" customFormat="1" ht="10.199999999999999">
      <c r="B262" s="183"/>
      <c r="D262" s="176" t="s">
        <v>161</v>
      </c>
      <c r="E262" s="184" t="s">
        <v>1</v>
      </c>
      <c r="F262" s="185" t="s">
        <v>2057</v>
      </c>
      <c r="H262" s="186">
        <v>-0.9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161</v>
      </c>
      <c r="AU262" s="184" t="s">
        <v>88</v>
      </c>
      <c r="AV262" s="14" t="s">
        <v>88</v>
      </c>
      <c r="AW262" s="14" t="s">
        <v>34</v>
      </c>
      <c r="AX262" s="14" t="s">
        <v>78</v>
      </c>
      <c r="AY262" s="184" t="s">
        <v>153</v>
      </c>
    </row>
    <row r="263" spans="2:51" s="14" customFormat="1" ht="10.199999999999999">
      <c r="B263" s="183"/>
      <c r="D263" s="176" t="s">
        <v>161</v>
      </c>
      <c r="E263" s="184" t="s">
        <v>1</v>
      </c>
      <c r="F263" s="185" t="s">
        <v>2058</v>
      </c>
      <c r="H263" s="186">
        <v>5.2770000000000001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161</v>
      </c>
      <c r="AU263" s="184" t="s">
        <v>88</v>
      </c>
      <c r="AV263" s="14" t="s">
        <v>88</v>
      </c>
      <c r="AW263" s="14" t="s">
        <v>34</v>
      </c>
      <c r="AX263" s="14" t="s">
        <v>78</v>
      </c>
      <c r="AY263" s="184" t="s">
        <v>153</v>
      </c>
    </row>
    <row r="264" spans="2:51" s="14" customFormat="1" ht="10.199999999999999">
      <c r="B264" s="183"/>
      <c r="D264" s="176" t="s">
        <v>161</v>
      </c>
      <c r="E264" s="184" t="s">
        <v>1</v>
      </c>
      <c r="F264" s="185" t="s">
        <v>2059</v>
      </c>
      <c r="H264" s="186">
        <v>-0.48399999999999999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161</v>
      </c>
      <c r="AU264" s="184" t="s">
        <v>88</v>
      </c>
      <c r="AV264" s="14" t="s">
        <v>88</v>
      </c>
      <c r="AW264" s="14" t="s">
        <v>34</v>
      </c>
      <c r="AX264" s="14" t="s">
        <v>78</v>
      </c>
      <c r="AY264" s="184" t="s">
        <v>153</v>
      </c>
    </row>
    <row r="265" spans="2:51" s="14" customFormat="1" ht="10.199999999999999">
      <c r="B265" s="183"/>
      <c r="D265" s="176" t="s">
        <v>161</v>
      </c>
      <c r="E265" s="184" t="s">
        <v>1</v>
      </c>
      <c r="F265" s="185" t="s">
        <v>2059</v>
      </c>
      <c r="H265" s="186">
        <v>-0.48399999999999999</v>
      </c>
      <c r="I265" s="187"/>
      <c r="L265" s="183"/>
      <c r="M265" s="188"/>
      <c r="N265" s="189"/>
      <c r="O265" s="189"/>
      <c r="P265" s="189"/>
      <c r="Q265" s="189"/>
      <c r="R265" s="189"/>
      <c r="S265" s="189"/>
      <c r="T265" s="190"/>
      <c r="AT265" s="184" t="s">
        <v>161</v>
      </c>
      <c r="AU265" s="184" t="s">
        <v>88</v>
      </c>
      <c r="AV265" s="14" t="s">
        <v>88</v>
      </c>
      <c r="AW265" s="14" t="s">
        <v>34</v>
      </c>
      <c r="AX265" s="14" t="s">
        <v>78</v>
      </c>
      <c r="AY265" s="184" t="s">
        <v>153</v>
      </c>
    </row>
    <row r="266" spans="2:51" s="14" customFormat="1" ht="10.199999999999999">
      <c r="B266" s="183"/>
      <c r="D266" s="176" t="s">
        <v>161</v>
      </c>
      <c r="E266" s="184" t="s">
        <v>1</v>
      </c>
      <c r="F266" s="185" t="s">
        <v>2059</v>
      </c>
      <c r="H266" s="186">
        <v>-0.48399999999999999</v>
      </c>
      <c r="I266" s="187"/>
      <c r="L266" s="183"/>
      <c r="M266" s="188"/>
      <c r="N266" s="189"/>
      <c r="O266" s="189"/>
      <c r="P266" s="189"/>
      <c r="Q266" s="189"/>
      <c r="R266" s="189"/>
      <c r="S266" s="189"/>
      <c r="T266" s="190"/>
      <c r="AT266" s="184" t="s">
        <v>161</v>
      </c>
      <c r="AU266" s="184" t="s">
        <v>88</v>
      </c>
      <c r="AV266" s="14" t="s">
        <v>88</v>
      </c>
      <c r="AW266" s="14" t="s">
        <v>34</v>
      </c>
      <c r="AX266" s="14" t="s">
        <v>78</v>
      </c>
      <c r="AY266" s="184" t="s">
        <v>153</v>
      </c>
    </row>
    <row r="267" spans="2:51" s="14" customFormat="1" ht="10.199999999999999">
      <c r="B267" s="183"/>
      <c r="D267" s="176" t="s">
        <v>161</v>
      </c>
      <c r="E267" s="184" t="s">
        <v>1</v>
      </c>
      <c r="F267" s="185" t="s">
        <v>2059</v>
      </c>
      <c r="H267" s="186">
        <v>-0.48399999999999999</v>
      </c>
      <c r="I267" s="187"/>
      <c r="L267" s="183"/>
      <c r="M267" s="188"/>
      <c r="N267" s="189"/>
      <c r="O267" s="189"/>
      <c r="P267" s="189"/>
      <c r="Q267" s="189"/>
      <c r="R267" s="189"/>
      <c r="S267" s="189"/>
      <c r="T267" s="190"/>
      <c r="AT267" s="184" t="s">
        <v>161</v>
      </c>
      <c r="AU267" s="184" t="s">
        <v>88</v>
      </c>
      <c r="AV267" s="14" t="s">
        <v>88</v>
      </c>
      <c r="AW267" s="14" t="s">
        <v>34</v>
      </c>
      <c r="AX267" s="14" t="s">
        <v>78</v>
      </c>
      <c r="AY267" s="184" t="s">
        <v>153</v>
      </c>
    </row>
    <row r="268" spans="2:51" s="14" customFormat="1" ht="10.199999999999999">
      <c r="B268" s="183"/>
      <c r="D268" s="176" t="s">
        <v>161</v>
      </c>
      <c r="E268" s="184" t="s">
        <v>1</v>
      </c>
      <c r="F268" s="185" t="s">
        <v>2060</v>
      </c>
      <c r="H268" s="186">
        <v>0.158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161</v>
      </c>
      <c r="AU268" s="184" t="s">
        <v>88</v>
      </c>
      <c r="AV268" s="14" t="s">
        <v>88</v>
      </c>
      <c r="AW268" s="14" t="s">
        <v>34</v>
      </c>
      <c r="AX268" s="14" t="s">
        <v>78</v>
      </c>
      <c r="AY268" s="184" t="s">
        <v>153</v>
      </c>
    </row>
    <row r="269" spans="2:51" s="14" customFormat="1" ht="10.199999999999999">
      <c r="B269" s="183"/>
      <c r="D269" s="176" t="s">
        <v>161</v>
      </c>
      <c r="E269" s="184" t="s">
        <v>1</v>
      </c>
      <c r="F269" s="185" t="s">
        <v>2060</v>
      </c>
      <c r="H269" s="186">
        <v>0.158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161</v>
      </c>
      <c r="AU269" s="184" t="s">
        <v>88</v>
      </c>
      <c r="AV269" s="14" t="s">
        <v>88</v>
      </c>
      <c r="AW269" s="14" t="s">
        <v>34</v>
      </c>
      <c r="AX269" s="14" t="s">
        <v>78</v>
      </c>
      <c r="AY269" s="184" t="s">
        <v>153</v>
      </c>
    </row>
    <row r="270" spans="2:51" s="14" customFormat="1" ht="10.199999999999999">
      <c r="B270" s="183"/>
      <c r="D270" s="176" t="s">
        <v>161</v>
      </c>
      <c r="E270" s="184" t="s">
        <v>1</v>
      </c>
      <c r="F270" s="185" t="s">
        <v>2061</v>
      </c>
      <c r="H270" s="186">
        <v>0.38400000000000001</v>
      </c>
      <c r="I270" s="187"/>
      <c r="L270" s="183"/>
      <c r="M270" s="188"/>
      <c r="N270" s="189"/>
      <c r="O270" s="189"/>
      <c r="P270" s="189"/>
      <c r="Q270" s="189"/>
      <c r="R270" s="189"/>
      <c r="S270" s="189"/>
      <c r="T270" s="190"/>
      <c r="AT270" s="184" t="s">
        <v>161</v>
      </c>
      <c r="AU270" s="184" t="s">
        <v>88</v>
      </c>
      <c r="AV270" s="14" t="s">
        <v>88</v>
      </c>
      <c r="AW270" s="14" t="s">
        <v>34</v>
      </c>
      <c r="AX270" s="14" t="s">
        <v>78</v>
      </c>
      <c r="AY270" s="184" t="s">
        <v>153</v>
      </c>
    </row>
    <row r="271" spans="2:51" s="14" customFormat="1" ht="10.199999999999999">
      <c r="B271" s="183"/>
      <c r="D271" s="176" t="s">
        <v>161</v>
      </c>
      <c r="E271" s="184" t="s">
        <v>1</v>
      </c>
      <c r="F271" s="185" t="s">
        <v>2061</v>
      </c>
      <c r="H271" s="186">
        <v>0.38400000000000001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161</v>
      </c>
      <c r="AU271" s="184" t="s">
        <v>88</v>
      </c>
      <c r="AV271" s="14" t="s">
        <v>88</v>
      </c>
      <c r="AW271" s="14" t="s">
        <v>34</v>
      </c>
      <c r="AX271" s="14" t="s">
        <v>78</v>
      </c>
      <c r="AY271" s="184" t="s">
        <v>153</v>
      </c>
    </row>
    <row r="272" spans="2:51" s="15" customFormat="1" ht="10.199999999999999">
      <c r="B272" s="191"/>
      <c r="D272" s="176" t="s">
        <v>161</v>
      </c>
      <c r="E272" s="192" t="s">
        <v>1</v>
      </c>
      <c r="F272" s="193" t="s">
        <v>165</v>
      </c>
      <c r="H272" s="194">
        <v>39.31</v>
      </c>
      <c r="I272" s="195"/>
      <c r="L272" s="191"/>
      <c r="M272" s="196"/>
      <c r="N272" s="197"/>
      <c r="O272" s="197"/>
      <c r="P272" s="197"/>
      <c r="Q272" s="197"/>
      <c r="R272" s="197"/>
      <c r="S272" s="197"/>
      <c r="T272" s="198"/>
      <c r="AT272" s="192" t="s">
        <v>161</v>
      </c>
      <c r="AU272" s="192" t="s">
        <v>88</v>
      </c>
      <c r="AV272" s="15" t="s">
        <v>159</v>
      </c>
      <c r="AW272" s="15" t="s">
        <v>34</v>
      </c>
      <c r="AX272" s="15" t="s">
        <v>86</v>
      </c>
      <c r="AY272" s="192" t="s">
        <v>153</v>
      </c>
    </row>
    <row r="273" spans="1:65" s="2" customFormat="1" ht="24" customHeight="1">
      <c r="A273" s="33"/>
      <c r="B273" s="161"/>
      <c r="C273" s="162" t="s">
        <v>7</v>
      </c>
      <c r="D273" s="162" t="s">
        <v>155</v>
      </c>
      <c r="E273" s="163" t="s">
        <v>2062</v>
      </c>
      <c r="F273" s="164" t="s">
        <v>2063</v>
      </c>
      <c r="G273" s="165" t="s">
        <v>235</v>
      </c>
      <c r="H273" s="166">
        <v>390.59500000000003</v>
      </c>
      <c r="I273" s="167"/>
      <c r="J273" s="168">
        <f>ROUND(I273*H273,2)</f>
        <v>0</v>
      </c>
      <c r="K273" s="164" t="s">
        <v>254</v>
      </c>
      <c r="L273" s="34"/>
      <c r="M273" s="169" t="s">
        <v>1</v>
      </c>
      <c r="N273" s="170" t="s">
        <v>43</v>
      </c>
      <c r="O273" s="59"/>
      <c r="P273" s="171">
        <f>O273*H273</f>
        <v>0</v>
      </c>
      <c r="Q273" s="171">
        <v>2.7499999999999998E-3</v>
      </c>
      <c r="R273" s="171">
        <f>Q273*H273</f>
        <v>1.07413625</v>
      </c>
      <c r="S273" s="171">
        <v>0</v>
      </c>
      <c r="T273" s="172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159</v>
      </c>
      <c r="AT273" s="173" t="s">
        <v>155</v>
      </c>
      <c r="AU273" s="173" t="s">
        <v>88</v>
      </c>
      <c r="AY273" s="18" t="s">
        <v>153</v>
      </c>
      <c r="BE273" s="174">
        <f>IF(N273="základní",J273,0)</f>
        <v>0</v>
      </c>
      <c r="BF273" s="174">
        <f>IF(N273="snížená",J273,0)</f>
        <v>0</v>
      </c>
      <c r="BG273" s="174">
        <f>IF(N273="zákl. přenesená",J273,0)</f>
        <v>0</v>
      </c>
      <c r="BH273" s="174">
        <f>IF(N273="sníž. přenesená",J273,0)</f>
        <v>0</v>
      </c>
      <c r="BI273" s="174">
        <f>IF(N273="nulová",J273,0)</f>
        <v>0</v>
      </c>
      <c r="BJ273" s="18" t="s">
        <v>86</v>
      </c>
      <c r="BK273" s="174">
        <f>ROUND(I273*H273,2)</f>
        <v>0</v>
      </c>
      <c r="BL273" s="18" t="s">
        <v>159</v>
      </c>
      <c r="BM273" s="173" t="s">
        <v>2064</v>
      </c>
    </row>
    <row r="274" spans="1:65" s="14" customFormat="1" ht="10.199999999999999">
      <c r="B274" s="183"/>
      <c r="D274" s="176" t="s">
        <v>161</v>
      </c>
      <c r="E274" s="184" t="s">
        <v>1</v>
      </c>
      <c r="F274" s="185" t="s">
        <v>2065</v>
      </c>
      <c r="H274" s="186">
        <v>1.532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161</v>
      </c>
      <c r="AU274" s="184" t="s">
        <v>88</v>
      </c>
      <c r="AV274" s="14" t="s">
        <v>88</v>
      </c>
      <c r="AW274" s="14" t="s">
        <v>34</v>
      </c>
      <c r="AX274" s="14" t="s">
        <v>78</v>
      </c>
      <c r="AY274" s="184" t="s">
        <v>153</v>
      </c>
    </row>
    <row r="275" spans="1:65" s="14" customFormat="1" ht="10.199999999999999">
      <c r="B275" s="183"/>
      <c r="D275" s="176" t="s">
        <v>161</v>
      </c>
      <c r="E275" s="184" t="s">
        <v>1</v>
      </c>
      <c r="F275" s="185" t="s">
        <v>2066</v>
      </c>
      <c r="H275" s="186">
        <v>33.737000000000002</v>
      </c>
      <c r="I275" s="187"/>
      <c r="L275" s="183"/>
      <c r="M275" s="188"/>
      <c r="N275" s="189"/>
      <c r="O275" s="189"/>
      <c r="P275" s="189"/>
      <c r="Q275" s="189"/>
      <c r="R275" s="189"/>
      <c r="S275" s="189"/>
      <c r="T275" s="190"/>
      <c r="AT275" s="184" t="s">
        <v>161</v>
      </c>
      <c r="AU275" s="184" t="s">
        <v>88</v>
      </c>
      <c r="AV275" s="14" t="s">
        <v>88</v>
      </c>
      <c r="AW275" s="14" t="s">
        <v>34</v>
      </c>
      <c r="AX275" s="14" t="s">
        <v>78</v>
      </c>
      <c r="AY275" s="184" t="s">
        <v>153</v>
      </c>
    </row>
    <row r="276" spans="1:65" s="14" customFormat="1" ht="10.199999999999999">
      <c r="B276" s="183"/>
      <c r="D276" s="176" t="s">
        <v>161</v>
      </c>
      <c r="E276" s="184" t="s">
        <v>1</v>
      </c>
      <c r="F276" s="185" t="s">
        <v>2067</v>
      </c>
      <c r="H276" s="186">
        <v>72.445999999999998</v>
      </c>
      <c r="I276" s="187"/>
      <c r="L276" s="183"/>
      <c r="M276" s="188"/>
      <c r="N276" s="189"/>
      <c r="O276" s="189"/>
      <c r="P276" s="189"/>
      <c r="Q276" s="189"/>
      <c r="R276" s="189"/>
      <c r="S276" s="189"/>
      <c r="T276" s="190"/>
      <c r="AT276" s="184" t="s">
        <v>161</v>
      </c>
      <c r="AU276" s="184" t="s">
        <v>88</v>
      </c>
      <c r="AV276" s="14" t="s">
        <v>88</v>
      </c>
      <c r="AW276" s="14" t="s">
        <v>34</v>
      </c>
      <c r="AX276" s="14" t="s">
        <v>78</v>
      </c>
      <c r="AY276" s="184" t="s">
        <v>153</v>
      </c>
    </row>
    <row r="277" spans="1:65" s="14" customFormat="1" ht="10.199999999999999">
      <c r="B277" s="183"/>
      <c r="D277" s="176" t="s">
        <v>161</v>
      </c>
      <c r="E277" s="184" t="s">
        <v>1</v>
      </c>
      <c r="F277" s="185" t="s">
        <v>2068</v>
      </c>
      <c r="H277" s="186">
        <v>72.445999999999998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161</v>
      </c>
      <c r="AU277" s="184" t="s">
        <v>88</v>
      </c>
      <c r="AV277" s="14" t="s">
        <v>88</v>
      </c>
      <c r="AW277" s="14" t="s">
        <v>34</v>
      </c>
      <c r="AX277" s="14" t="s">
        <v>78</v>
      </c>
      <c r="AY277" s="184" t="s">
        <v>153</v>
      </c>
    </row>
    <row r="278" spans="1:65" s="14" customFormat="1" ht="10.199999999999999">
      <c r="B278" s="183"/>
      <c r="D278" s="176" t="s">
        <v>161</v>
      </c>
      <c r="E278" s="184" t="s">
        <v>1</v>
      </c>
      <c r="F278" s="185" t="s">
        <v>2069</v>
      </c>
      <c r="H278" s="186">
        <v>31.73</v>
      </c>
      <c r="I278" s="187"/>
      <c r="L278" s="183"/>
      <c r="M278" s="188"/>
      <c r="N278" s="189"/>
      <c r="O278" s="189"/>
      <c r="P278" s="189"/>
      <c r="Q278" s="189"/>
      <c r="R278" s="189"/>
      <c r="S278" s="189"/>
      <c r="T278" s="190"/>
      <c r="AT278" s="184" t="s">
        <v>161</v>
      </c>
      <c r="AU278" s="184" t="s">
        <v>88</v>
      </c>
      <c r="AV278" s="14" t="s">
        <v>88</v>
      </c>
      <c r="AW278" s="14" t="s">
        <v>34</v>
      </c>
      <c r="AX278" s="14" t="s">
        <v>78</v>
      </c>
      <c r="AY278" s="184" t="s">
        <v>153</v>
      </c>
    </row>
    <row r="279" spans="1:65" s="14" customFormat="1" ht="10.199999999999999">
      <c r="B279" s="183"/>
      <c r="D279" s="176" t="s">
        <v>161</v>
      </c>
      <c r="E279" s="184" t="s">
        <v>1</v>
      </c>
      <c r="F279" s="185" t="s">
        <v>2070</v>
      </c>
      <c r="H279" s="186">
        <v>60.253999999999998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161</v>
      </c>
      <c r="AU279" s="184" t="s">
        <v>88</v>
      </c>
      <c r="AV279" s="14" t="s">
        <v>88</v>
      </c>
      <c r="AW279" s="14" t="s">
        <v>34</v>
      </c>
      <c r="AX279" s="14" t="s">
        <v>78</v>
      </c>
      <c r="AY279" s="184" t="s">
        <v>153</v>
      </c>
    </row>
    <row r="280" spans="1:65" s="14" customFormat="1" ht="10.199999999999999">
      <c r="B280" s="183"/>
      <c r="D280" s="176" t="s">
        <v>161</v>
      </c>
      <c r="E280" s="184" t="s">
        <v>1</v>
      </c>
      <c r="F280" s="185" t="s">
        <v>2071</v>
      </c>
      <c r="H280" s="186">
        <v>60.253999999999998</v>
      </c>
      <c r="I280" s="187"/>
      <c r="L280" s="183"/>
      <c r="M280" s="188"/>
      <c r="N280" s="189"/>
      <c r="O280" s="189"/>
      <c r="P280" s="189"/>
      <c r="Q280" s="189"/>
      <c r="R280" s="189"/>
      <c r="S280" s="189"/>
      <c r="T280" s="190"/>
      <c r="AT280" s="184" t="s">
        <v>161</v>
      </c>
      <c r="AU280" s="184" t="s">
        <v>88</v>
      </c>
      <c r="AV280" s="14" t="s">
        <v>88</v>
      </c>
      <c r="AW280" s="14" t="s">
        <v>34</v>
      </c>
      <c r="AX280" s="14" t="s">
        <v>78</v>
      </c>
      <c r="AY280" s="184" t="s">
        <v>153</v>
      </c>
    </row>
    <row r="281" spans="1:65" s="14" customFormat="1" ht="10.199999999999999">
      <c r="B281" s="183"/>
      <c r="D281" s="176" t="s">
        <v>161</v>
      </c>
      <c r="E281" s="184" t="s">
        <v>1</v>
      </c>
      <c r="F281" s="185" t="s">
        <v>2072</v>
      </c>
      <c r="H281" s="186">
        <v>52.771999999999998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161</v>
      </c>
      <c r="AU281" s="184" t="s">
        <v>88</v>
      </c>
      <c r="AV281" s="14" t="s">
        <v>88</v>
      </c>
      <c r="AW281" s="14" t="s">
        <v>34</v>
      </c>
      <c r="AX281" s="14" t="s">
        <v>78</v>
      </c>
      <c r="AY281" s="184" t="s">
        <v>153</v>
      </c>
    </row>
    <row r="282" spans="1:65" s="14" customFormat="1" ht="10.199999999999999">
      <c r="B282" s="183"/>
      <c r="D282" s="176" t="s">
        <v>161</v>
      </c>
      <c r="E282" s="184" t="s">
        <v>1</v>
      </c>
      <c r="F282" s="185" t="s">
        <v>2073</v>
      </c>
      <c r="H282" s="186">
        <v>0.79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161</v>
      </c>
      <c r="AU282" s="184" t="s">
        <v>88</v>
      </c>
      <c r="AV282" s="14" t="s">
        <v>88</v>
      </c>
      <c r="AW282" s="14" t="s">
        <v>34</v>
      </c>
      <c r="AX282" s="14" t="s">
        <v>78</v>
      </c>
      <c r="AY282" s="184" t="s">
        <v>153</v>
      </c>
    </row>
    <row r="283" spans="1:65" s="14" customFormat="1" ht="10.199999999999999">
      <c r="B283" s="183"/>
      <c r="D283" s="176" t="s">
        <v>161</v>
      </c>
      <c r="E283" s="184" t="s">
        <v>1</v>
      </c>
      <c r="F283" s="185" t="s">
        <v>2073</v>
      </c>
      <c r="H283" s="186">
        <v>0.79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161</v>
      </c>
      <c r="AU283" s="184" t="s">
        <v>88</v>
      </c>
      <c r="AV283" s="14" t="s">
        <v>88</v>
      </c>
      <c r="AW283" s="14" t="s">
        <v>34</v>
      </c>
      <c r="AX283" s="14" t="s">
        <v>78</v>
      </c>
      <c r="AY283" s="184" t="s">
        <v>153</v>
      </c>
    </row>
    <row r="284" spans="1:65" s="14" customFormat="1" ht="10.199999999999999">
      <c r="B284" s="183"/>
      <c r="D284" s="176" t="s">
        <v>161</v>
      </c>
      <c r="E284" s="184" t="s">
        <v>1</v>
      </c>
      <c r="F284" s="185" t="s">
        <v>2074</v>
      </c>
      <c r="H284" s="186">
        <v>1.9219999999999999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161</v>
      </c>
      <c r="AU284" s="184" t="s">
        <v>88</v>
      </c>
      <c r="AV284" s="14" t="s">
        <v>88</v>
      </c>
      <c r="AW284" s="14" t="s">
        <v>34</v>
      </c>
      <c r="AX284" s="14" t="s">
        <v>78</v>
      </c>
      <c r="AY284" s="184" t="s">
        <v>153</v>
      </c>
    </row>
    <row r="285" spans="1:65" s="14" customFormat="1" ht="10.199999999999999">
      <c r="B285" s="183"/>
      <c r="D285" s="176" t="s">
        <v>161</v>
      </c>
      <c r="E285" s="184" t="s">
        <v>1</v>
      </c>
      <c r="F285" s="185" t="s">
        <v>2074</v>
      </c>
      <c r="H285" s="186">
        <v>1.9219999999999999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161</v>
      </c>
      <c r="AU285" s="184" t="s">
        <v>88</v>
      </c>
      <c r="AV285" s="14" t="s">
        <v>88</v>
      </c>
      <c r="AW285" s="14" t="s">
        <v>34</v>
      </c>
      <c r="AX285" s="14" t="s">
        <v>78</v>
      </c>
      <c r="AY285" s="184" t="s">
        <v>153</v>
      </c>
    </row>
    <row r="286" spans="1:65" s="15" customFormat="1" ht="10.199999999999999">
      <c r="B286" s="191"/>
      <c r="D286" s="176" t="s">
        <v>161</v>
      </c>
      <c r="E286" s="192" t="s">
        <v>1</v>
      </c>
      <c r="F286" s="193" t="s">
        <v>165</v>
      </c>
      <c r="H286" s="194">
        <v>390.59500000000008</v>
      </c>
      <c r="I286" s="195"/>
      <c r="L286" s="191"/>
      <c r="M286" s="196"/>
      <c r="N286" s="197"/>
      <c r="O286" s="197"/>
      <c r="P286" s="197"/>
      <c r="Q286" s="197"/>
      <c r="R286" s="197"/>
      <c r="S286" s="197"/>
      <c r="T286" s="198"/>
      <c r="AT286" s="192" t="s">
        <v>161</v>
      </c>
      <c r="AU286" s="192" t="s">
        <v>88</v>
      </c>
      <c r="AV286" s="15" t="s">
        <v>159</v>
      </c>
      <c r="AW286" s="15" t="s">
        <v>34</v>
      </c>
      <c r="AX286" s="15" t="s">
        <v>86</v>
      </c>
      <c r="AY286" s="192" t="s">
        <v>153</v>
      </c>
    </row>
    <row r="287" spans="1:65" s="2" customFormat="1" ht="24" customHeight="1">
      <c r="A287" s="33"/>
      <c r="B287" s="161"/>
      <c r="C287" s="162" t="s">
        <v>273</v>
      </c>
      <c r="D287" s="162" t="s">
        <v>155</v>
      </c>
      <c r="E287" s="163" t="s">
        <v>2075</v>
      </c>
      <c r="F287" s="164" t="s">
        <v>2076</v>
      </c>
      <c r="G287" s="165" t="s">
        <v>235</v>
      </c>
      <c r="H287" s="166">
        <v>390.59500000000003</v>
      </c>
      <c r="I287" s="167"/>
      <c r="J287" s="168">
        <f>ROUND(I287*H287,2)</f>
        <v>0</v>
      </c>
      <c r="K287" s="164" t="s">
        <v>254</v>
      </c>
      <c r="L287" s="34"/>
      <c r="M287" s="169" t="s">
        <v>1</v>
      </c>
      <c r="N287" s="170" t="s">
        <v>43</v>
      </c>
      <c r="O287" s="59"/>
      <c r="P287" s="171">
        <f>O287*H287</f>
        <v>0</v>
      </c>
      <c r="Q287" s="171">
        <v>0</v>
      </c>
      <c r="R287" s="171">
        <f>Q287*H287</f>
        <v>0</v>
      </c>
      <c r="S287" s="171">
        <v>0</v>
      </c>
      <c r="T287" s="172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173" t="s">
        <v>159</v>
      </c>
      <c r="AT287" s="173" t="s">
        <v>155</v>
      </c>
      <c r="AU287" s="173" t="s">
        <v>88</v>
      </c>
      <c r="AY287" s="18" t="s">
        <v>153</v>
      </c>
      <c r="BE287" s="174">
        <f>IF(N287="základní",J287,0)</f>
        <v>0</v>
      </c>
      <c r="BF287" s="174">
        <f>IF(N287="snížená",J287,0)</f>
        <v>0</v>
      </c>
      <c r="BG287" s="174">
        <f>IF(N287="zákl. přenesená",J287,0)</f>
        <v>0</v>
      </c>
      <c r="BH287" s="174">
        <f>IF(N287="sníž. přenesená",J287,0)</f>
        <v>0</v>
      </c>
      <c r="BI287" s="174">
        <f>IF(N287="nulová",J287,0)</f>
        <v>0</v>
      </c>
      <c r="BJ287" s="18" t="s">
        <v>86</v>
      </c>
      <c r="BK287" s="174">
        <f>ROUND(I287*H287,2)</f>
        <v>0</v>
      </c>
      <c r="BL287" s="18" t="s">
        <v>159</v>
      </c>
      <c r="BM287" s="173" t="s">
        <v>2077</v>
      </c>
    </row>
    <row r="288" spans="1:65" s="14" customFormat="1" ht="10.199999999999999">
      <c r="B288" s="183"/>
      <c r="D288" s="176" t="s">
        <v>161</v>
      </c>
      <c r="E288" s="184" t="s">
        <v>1</v>
      </c>
      <c r="F288" s="185" t="s">
        <v>2065</v>
      </c>
      <c r="H288" s="186">
        <v>1.532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161</v>
      </c>
      <c r="AU288" s="184" t="s">
        <v>88</v>
      </c>
      <c r="AV288" s="14" t="s">
        <v>88</v>
      </c>
      <c r="AW288" s="14" t="s">
        <v>34</v>
      </c>
      <c r="AX288" s="14" t="s">
        <v>78</v>
      </c>
      <c r="AY288" s="184" t="s">
        <v>153</v>
      </c>
    </row>
    <row r="289" spans="1:65" s="14" customFormat="1" ht="10.199999999999999">
      <c r="B289" s="183"/>
      <c r="D289" s="176" t="s">
        <v>161</v>
      </c>
      <c r="E289" s="184" t="s">
        <v>1</v>
      </c>
      <c r="F289" s="185" t="s">
        <v>2066</v>
      </c>
      <c r="H289" s="186">
        <v>33.737000000000002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161</v>
      </c>
      <c r="AU289" s="184" t="s">
        <v>88</v>
      </c>
      <c r="AV289" s="14" t="s">
        <v>88</v>
      </c>
      <c r="AW289" s="14" t="s">
        <v>34</v>
      </c>
      <c r="AX289" s="14" t="s">
        <v>78</v>
      </c>
      <c r="AY289" s="184" t="s">
        <v>153</v>
      </c>
    </row>
    <row r="290" spans="1:65" s="14" customFormat="1" ht="10.199999999999999">
      <c r="B290" s="183"/>
      <c r="D290" s="176" t="s">
        <v>161</v>
      </c>
      <c r="E290" s="184" t="s">
        <v>1</v>
      </c>
      <c r="F290" s="185" t="s">
        <v>2067</v>
      </c>
      <c r="H290" s="186">
        <v>72.445999999999998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161</v>
      </c>
      <c r="AU290" s="184" t="s">
        <v>88</v>
      </c>
      <c r="AV290" s="14" t="s">
        <v>88</v>
      </c>
      <c r="AW290" s="14" t="s">
        <v>34</v>
      </c>
      <c r="AX290" s="14" t="s">
        <v>78</v>
      </c>
      <c r="AY290" s="184" t="s">
        <v>153</v>
      </c>
    </row>
    <row r="291" spans="1:65" s="14" customFormat="1" ht="10.199999999999999">
      <c r="B291" s="183"/>
      <c r="D291" s="176" t="s">
        <v>161</v>
      </c>
      <c r="E291" s="184" t="s">
        <v>1</v>
      </c>
      <c r="F291" s="185" t="s">
        <v>2068</v>
      </c>
      <c r="H291" s="186">
        <v>72.445999999999998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161</v>
      </c>
      <c r="AU291" s="184" t="s">
        <v>88</v>
      </c>
      <c r="AV291" s="14" t="s">
        <v>88</v>
      </c>
      <c r="AW291" s="14" t="s">
        <v>34</v>
      </c>
      <c r="AX291" s="14" t="s">
        <v>78</v>
      </c>
      <c r="AY291" s="184" t="s">
        <v>153</v>
      </c>
    </row>
    <row r="292" spans="1:65" s="14" customFormat="1" ht="10.199999999999999">
      <c r="B292" s="183"/>
      <c r="D292" s="176" t="s">
        <v>161</v>
      </c>
      <c r="E292" s="184" t="s">
        <v>1</v>
      </c>
      <c r="F292" s="185" t="s">
        <v>2069</v>
      </c>
      <c r="H292" s="186">
        <v>31.73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161</v>
      </c>
      <c r="AU292" s="184" t="s">
        <v>88</v>
      </c>
      <c r="AV292" s="14" t="s">
        <v>88</v>
      </c>
      <c r="AW292" s="14" t="s">
        <v>34</v>
      </c>
      <c r="AX292" s="14" t="s">
        <v>78</v>
      </c>
      <c r="AY292" s="184" t="s">
        <v>153</v>
      </c>
    </row>
    <row r="293" spans="1:65" s="14" customFormat="1" ht="10.199999999999999">
      <c r="B293" s="183"/>
      <c r="D293" s="176" t="s">
        <v>161</v>
      </c>
      <c r="E293" s="184" t="s">
        <v>1</v>
      </c>
      <c r="F293" s="185" t="s">
        <v>2070</v>
      </c>
      <c r="H293" s="186">
        <v>60.253999999999998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161</v>
      </c>
      <c r="AU293" s="184" t="s">
        <v>88</v>
      </c>
      <c r="AV293" s="14" t="s">
        <v>88</v>
      </c>
      <c r="AW293" s="14" t="s">
        <v>34</v>
      </c>
      <c r="AX293" s="14" t="s">
        <v>78</v>
      </c>
      <c r="AY293" s="184" t="s">
        <v>153</v>
      </c>
    </row>
    <row r="294" spans="1:65" s="14" customFormat="1" ht="10.199999999999999">
      <c r="B294" s="183"/>
      <c r="D294" s="176" t="s">
        <v>161</v>
      </c>
      <c r="E294" s="184" t="s">
        <v>1</v>
      </c>
      <c r="F294" s="185" t="s">
        <v>2071</v>
      </c>
      <c r="H294" s="186">
        <v>60.253999999999998</v>
      </c>
      <c r="I294" s="187"/>
      <c r="L294" s="183"/>
      <c r="M294" s="188"/>
      <c r="N294" s="189"/>
      <c r="O294" s="189"/>
      <c r="P294" s="189"/>
      <c r="Q294" s="189"/>
      <c r="R294" s="189"/>
      <c r="S294" s="189"/>
      <c r="T294" s="190"/>
      <c r="AT294" s="184" t="s">
        <v>161</v>
      </c>
      <c r="AU294" s="184" t="s">
        <v>88</v>
      </c>
      <c r="AV294" s="14" t="s">
        <v>88</v>
      </c>
      <c r="AW294" s="14" t="s">
        <v>34</v>
      </c>
      <c r="AX294" s="14" t="s">
        <v>78</v>
      </c>
      <c r="AY294" s="184" t="s">
        <v>153</v>
      </c>
    </row>
    <row r="295" spans="1:65" s="14" customFormat="1" ht="10.199999999999999">
      <c r="B295" s="183"/>
      <c r="D295" s="176" t="s">
        <v>161</v>
      </c>
      <c r="E295" s="184" t="s">
        <v>1</v>
      </c>
      <c r="F295" s="185" t="s">
        <v>2072</v>
      </c>
      <c r="H295" s="186">
        <v>52.771999999999998</v>
      </c>
      <c r="I295" s="187"/>
      <c r="L295" s="183"/>
      <c r="M295" s="188"/>
      <c r="N295" s="189"/>
      <c r="O295" s="189"/>
      <c r="P295" s="189"/>
      <c r="Q295" s="189"/>
      <c r="R295" s="189"/>
      <c r="S295" s="189"/>
      <c r="T295" s="190"/>
      <c r="AT295" s="184" t="s">
        <v>161</v>
      </c>
      <c r="AU295" s="184" t="s">
        <v>88</v>
      </c>
      <c r="AV295" s="14" t="s">
        <v>88</v>
      </c>
      <c r="AW295" s="14" t="s">
        <v>34</v>
      </c>
      <c r="AX295" s="14" t="s">
        <v>78</v>
      </c>
      <c r="AY295" s="184" t="s">
        <v>153</v>
      </c>
    </row>
    <row r="296" spans="1:65" s="14" customFormat="1" ht="10.199999999999999">
      <c r="B296" s="183"/>
      <c r="D296" s="176" t="s">
        <v>161</v>
      </c>
      <c r="E296" s="184" t="s">
        <v>1</v>
      </c>
      <c r="F296" s="185" t="s">
        <v>2073</v>
      </c>
      <c r="H296" s="186">
        <v>0.79</v>
      </c>
      <c r="I296" s="187"/>
      <c r="L296" s="183"/>
      <c r="M296" s="188"/>
      <c r="N296" s="189"/>
      <c r="O296" s="189"/>
      <c r="P296" s="189"/>
      <c r="Q296" s="189"/>
      <c r="R296" s="189"/>
      <c r="S296" s="189"/>
      <c r="T296" s="190"/>
      <c r="AT296" s="184" t="s">
        <v>161</v>
      </c>
      <c r="AU296" s="184" t="s">
        <v>88</v>
      </c>
      <c r="AV296" s="14" t="s">
        <v>88</v>
      </c>
      <c r="AW296" s="14" t="s">
        <v>34</v>
      </c>
      <c r="AX296" s="14" t="s">
        <v>78</v>
      </c>
      <c r="AY296" s="184" t="s">
        <v>153</v>
      </c>
    </row>
    <row r="297" spans="1:65" s="14" customFormat="1" ht="10.199999999999999">
      <c r="B297" s="183"/>
      <c r="D297" s="176" t="s">
        <v>161</v>
      </c>
      <c r="E297" s="184" t="s">
        <v>1</v>
      </c>
      <c r="F297" s="185" t="s">
        <v>2073</v>
      </c>
      <c r="H297" s="186">
        <v>0.79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161</v>
      </c>
      <c r="AU297" s="184" t="s">
        <v>88</v>
      </c>
      <c r="AV297" s="14" t="s">
        <v>88</v>
      </c>
      <c r="AW297" s="14" t="s">
        <v>34</v>
      </c>
      <c r="AX297" s="14" t="s">
        <v>78</v>
      </c>
      <c r="AY297" s="184" t="s">
        <v>153</v>
      </c>
    </row>
    <row r="298" spans="1:65" s="14" customFormat="1" ht="10.199999999999999">
      <c r="B298" s="183"/>
      <c r="D298" s="176" t="s">
        <v>161</v>
      </c>
      <c r="E298" s="184" t="s">
        <v>1</v>
      </c>
      <c r="F298" s="185" t="s">
        <v>2074</v>
      </c>
      <c r="H298" s="186">
        <v>1.9219999999999999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161</v>
      </c>
      <c r="AU298" s="184" t="s">
        <v>88</v>
      </c>
      <c r="AV298" s="14" t="s">
        <v>88</v>
      </c>
      <c r="AW298" s="14" t="s">
        <v>34</v>
      </c>
      <c r="AX298" s="14" t="s">
        <v>78</v>
      </c>
      <c r="AY298" s="184" t="s">
        <v>153</v>
      </c>
    </row>
    <row r="299" spans="1:65" s="14" customFormat="1" ht="10.199999999999999">
      <c r="B299" s="183"/>
      <c r="D299" s="176" t="s">
        <v>161</v>
      </c>
      <c r="E299" s="184" t="s">
        <v>1</v>
      </c>
      <c r="F299" s="185" t="s">
        <v>2074</v>
      </c>
      <c r="H299" s="186">
        <v>1.9219999999999999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161</v>
      </c>
      <c r="AU299" s="184" t="s">
        <v>88</v>
      </c>
      <c r="AV299" s="14" t="s">
        <v>88</v>
      </c>
      <c r="AW299" s="14" t="s">
        <v>34</v>
      </c>
      <c r="AX299" s="14" t="s">
        <v>78</v>
      </c>
      <c r="AY299" s="184" t="s">
        <v>153</v>
      </c>
    </row>
    <row r="300" spans="1:65" s="15" customFormat="1" ht="10.199999999999999">
      <c r="B300" s="191"/>
      <c r="D300" s="176" t="s">
        <v>161</v>
      </c>
      <c r="E300" s="192" t="s">
        <v>1</v>
      </c>
      <c r="F300" s="193" t="s">
        <v>165</v>
      </c>
      <c r="H300" s="194">
        <v>390.59500000000008</v>
      </c>
      <c r="I300" s="195"/>
      <c r="L300" s="191"/>
      <c r="M300" s="196"/>
      <c r="N300" s="197"/>
      <c r="O300" s="197"/>
      <c r="P300" s="197"/>
      <c r="Q300" s="197"/>
      <c r="R300" s="197"/>
      <c r="S300" s="197"/>
      <c r="T300" s="198"/>
      <c r="AT300" s="192" t="s">
        <v>161</v>
      </c>
      <c r="AU300" s="192" t="s">
        <v>88</v>
      </c>
      <c r="AV300" s="15" t="s">
        <v>159</v>
      </c>
      <c r="AW300" s="15" t="s">
        <v>34</v>
      </c>
      <c r="AX300" s="15" t="s">
        <v>86</v>
      </c>
      <c r="AY300" s="192" t="s">
        <v>153</v>
      </c>
    </row>
    <row r="301" spans="1:65" s="2" customFormat="1" ht="24" customHeight="1">
      <c r="A301" s="33"/>
      <c r="B301" s="161"/>
      <c r="C301" s="162" t="s">
        <v>279</v>
      </c>
      <c r="D301" s="162" t="s">
        <v>155</v>
      </c>
      <c r="E301" s="163" t="s">
        <v>2078</v>
      </c>
      <c r="F301" s="164" t="s">
        <v>2079</v>
      </c>
      <c r="G301" s="165" t="s">
        <v>235</v>
      </c>
      <c r="H301" s="166">
        <v>390.59500000000003</v>
      </c>
      <c r="I301" s="167"/>
      <c r="J301" s="168">
        <f>ROUND(I301*H301,2)</f>
        <v>0</v>
      </c>
      <c r="K301" s="164" t="s">
        <v>1</v>
      </c>
      <c r="L301" s="34"/>
      <c r="M301" s="169" t="s">
        <v>1</v>
      </c>
      <c r="N301" s="170" t="s">
        <v>43</v>
      </c>
      <c r="O301" s="59"/>
      <c r="P301" s="171">
        <f>O301*H301</f>
        <v>0</v>
      </c>
      <c r="Q301" s="171">
        <v>2.5000000000000001E-3</v>
      </c>
      <c r="R301" s="171">
        <f>Q301*H301</f>
        <v>0.97648750000000006</v>
      </c>
      <c r="S301" s="171">
        <v>0</v>
      </c>
      <c r="T301" s="172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159</v>
      </c>
      <c r="AT301" s="173" t="s">
        <v>155</v>
      </c>
      <c r="AU301" s="173" t="s">
        <v>88</v>
      </c>
      <c r="AY301" s="18" t="s">
        <v>153</v>
      </c>
      <c r="BE301" s="174">
        <f>IF(N301="základní",J301,0)</f>
        <v>0</v>
      </c>
      <c r="BF301" s="174">
        <f>IF(N301="snížená",J301,0)</f>
        <v>0</v>
      </c>
      <c r="BG301" s="174">
        <f>IF(N301="zákl. přenesená",J301,0)</f>
        <v>0</v>
      </c>
      <c r="BH301" s="174">
        <f>IF(N301="sníž. přenesená",J301,0)</f>
        <v>0</v>
      </c>
      <c r="BI301" s="174">
        <f>IF(N301="nulová",J301,0)</f>
        <v>0</v>
      </c>
      <c r="BJ301" s="18" t="s">
        <v>86</v>
      </c>
      <c r="BK301" s="174">
        <f>ROUND(I301*H301,2)</f>
        <v>0</v>
      </c>
      <c r="BL301" s="18" t="s">
        <v>159</v>
      </c>
      <c r="BM301" s="173" t="s">
        <v>2080</v>
      </c>
    </row>
    <row r="302" spans="1:65" s="14" customFormat="1" ht="10.199999999999999">
      <c r="B302" s="183"/>
      <c r="D302" s="176" t="s">
        <v>161</v>
      </c>
      <c r="E302" s="184" t="s">
        <v>1</v>
      </c>
      <c r="F302" s="185" t="s">
        <v>2065</v>
      </c>
      <c r="H302" s="186">
        <v>1.532</v>
      </c>
      <c r="I302" s="187"/>
      <c r="L302" s="183"/>
      <c r="M302" s="188"/>
      <c r="N302" s="189"/>
      <c r="O302" s="189"/>
      <c r="P302" s="189"/>
      <c r="Q302" s="189"/>
      <c r="R302" s="189"/>
      <c r="S302" s="189"/>
      <c r="T302" s="190"/>
      <c r="AT302" s="184" t="s">
        <v>161</v>
      </c>
      <c r="AU302" s="184" t="s">
        <v>88</v>
      </c>
      <c r="AV302" s="14" t="s">
        <v>88</v>
      </c>
      <c r="AW302" s="14" t="s">
        <v>34</v>
      </c>
      <c r="AX302" s="14" t="s">
        <v>78</v>
      </c>
      <c r="AY302" s="184" t="s">
        <v>153</v>
      </c>
    </row>
    <row r="303" spans="1:65" s="14" customFormat="1" ht="10.199999999999999">
      <c r="B303" s="183"/>
      <c r="D303" s="176" t="s">
        <v>161</v>
      </c>
      <c r="E303" s="184" t="s">
        <v>1</v>
      </c>
      <c r="F303" s="185" t="s">
        <v>2066</v>
      </c>
      <c r="H303" s="186">
        <v>33.737000000000002</v>
      </c>
      <c r="I303" s="187"/>
      <c r="L303" s="183"/>
      <c r="M303" s="188"/>
      <c r="N303" s="189"/>
      <c r="O303" s="189"/>
      <c r="P303" s="189"/>
      <c r="Q303" s="189"/>
      <c r="R303" s="189"/>
      <c r="S303" s="189"/>
      <c r="T303" s="190"/>
      <c r="AT303" s="184" t="s">
        <v>161</v>
      </c>
      <c r="AU303" s="184" t="s">
        <v>88</v>
      </c>
      <c r="AV303" s="14" t="s">
        <v>88</v>
      </c>
      <c r="AW303" s="14" t="s">
        <v>34</v>
      </c>
      <c r="AX303" s="14" t="s">
        <v>78</v>
      </c>
      <c r="AY303" s="184" t="s">
        <v>153</v>
      </c>
    </row>
    <row r="304" spans="1:65" s="14" customFormat="1" ht="10.199999999999999">
      <c r="B304" s="183"/>
      <c r="D304" s="176" t="s">
        <v>161</v>
      </c>
      <c r="E304" s="184" t="s">
        <v>1</v>
      </c>
      <c r="F304" s="185" t="s">
        <v>2067</v>
      </c>
      <c r="H304" s="186">
        <v>72.445999999999998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161</v>
      </c>
      <c r="AU304" s="184" t="s">
        <v>88</v>
      </c>
      <c r="AV304" s="14" t="s">
        <v>88</v>
      </c>
      <c r="AW304" s="14" t="s">
        <v>34</v>
      </c>
      <c r="AX304" s="14" t="s">
        <v>78</v>
      </c>
      <c r="AY304" s="184" t="s">
        <v>153</v>
      </c>
    </row>
    <row r="305" spans="1:65" s="14" customFormat="1" ht="10.199999999999999">
      <c r="B305" s="183"/>
      <c r="D305" s="176" t="s">
        <v>161</v>
      </c>
      <c r="E305" s="184" t="s">
        <v>1</v>
      </c>
      <c r="F305" s="185" t="s">
        <v>2068</v>
      </c>
      <c r="H305" s="186">
        <v>72.445999999999998</v>
      </c>
      <c r="I305" s="187"/>
      <c r="L305" s="183"/>
      <c r="M305" s="188"/>
      <c r="N305" s="189"/>
      <c r="O305" s="189"/>
      <c r="P305" s="189"/>
      <c r="Q305" s="189"/>
      <c r="R305" s="189"/>
      <c r="S305" s="189"/>
      <c r="T305" s="190"/>
      <c r="AT305" s="184" t="s">
        <v>161</v>
      </c>
      <c r="AU305" s="184" t="s">
        <v>88</v>
      </c>
      <c r="AV305" s="14" t="s">
        <v>88</v>
      </c>
      <c r="AW305" s="14" t="s">
        <v>34</v>
      </c>
      <c r="AX305" s="14" t="s">
        <v>78</v>
      </c>
      <c r="AY305" s="184" t="s">
        <v>153</v>
      </c>
    </row>
    <row r="306" spans="1:65" s="14" customFormat="1" ht="10.199999999999999">
      <c r="B306" s="183"/>
      <c r="D306" s="176" t="s">
        <v>161</v>
      </c>
      <c r="E306" s="184" t="s">
        <v>1</v>
      </c>
      <c r="F306" s="185" t="s">
        <v>2069</v>
      </c>
      <c r="H306" s="186">
        <v>31.73</v>
      </c>
      <c r="I306" s="187"/>
      <c r="L306" s="183"/>
      <c r="M306" s="188"/>
      <c r="N306" s="189"/>
      <c r="O306" s="189"/>
      <c r="P306" s="189"/>
      <c r="Q306" s="189"/>
      <c r="R306" s="189"/>
      <c r="S306" s="189"/>
      <c r="T306" s="190"/>
      <c r="AT306" s="184" t="s">
        <v>161</v>
      </c>
      <c r="AU306" s="184" t="s">
        <v>88</v>
      </c>
      <c r="AV306" s="14" t="s">
        <v>88</v>
      </c>
      <c r="AW306" s="14" t="s">
        <v>34</v>
      </c>
      <c r="AX306" s="14" t="s">
        <v>78</v>
      </c>
      <c r="AY306" s="184" t="s">
        <v>153</v>
      </c>
    </row>
    <row r="307" spans="1:65" s="14" customFormat="1" ht="10.199999999999999">
      <c r="B307" s="183"/>
      <c r="D307" s="176" t="s">
        <v>161</v>
      </c>
      <c r="E307" s="184" t="s">
        <v>1</v>
      </c>
      <c r="F307" s="185" t="s">
        <v>2070</v>
      </c>
      <c r="H307" s="186">
        <v>60.253999999999998</v>
      </c>
      <c r="I307" s="187"/>
      <c r="L307" s="183"/>
      <c r="M307" s="188"/>
      <c r="N307" s="189"/>
      <c r="O307" s="189"/>
      <c r="P307" s="189"/>
      <c r="Q307" s="189"/>
      <c r="R307" s="189"/>
      <c r="S307" s="189"/>
      <c r="T307" s="190"/>
      <c r="AT307" s="184" t="s">
        <v>161</v>
      </c>
      <c r="AU307" s="184" t="s">
        <v>88</v>
      </c>
      <c r="AV307" s="14" t="s">
        <v>88</v>
      </c>
      <c r="AW307" s="14" t="s">
        <v>34</v>
      </c>
      <c r="AX307" s="14" t="s">
        <v>78</v>
      </c>
      <c r="AY307" s="184" t="s">
        <v>153</v>
      </c>
    </row>
    <row r="308" spans="1:65" s="14" customFormat="1" ht="10.199999999999999">
      <c r="B308" s="183"/>
      <c r="D308" s="176" t="s">
        <v>161</v>
      </c>
      <c r="E308" s="184" t="s">
        <v>1</v>
      </c>
      <c r="F308" s="185" t="s">
        <v>2071</v>
      </c>
      <c r="H308" s="186">
        <v>60.253999999999998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161</v>
      </c>
      <c r="AU308" s="184" t="s">
        <v>88</v>
      </c>
      <c r="AV308" s="14" t="s">
        <v>88</v>
      </c>
      <c r="AW308" s="14" t="s">
        <v>34</v>
      </c>
      <c r="AX308" s="14" t="s">
        <v>78</v>
      </c>
      <c r="AY308" s="184" t="s">
        <v>153</v>
      </c>
    </row>
    <row r="309" spans="1:65" s="14" customFormat="1" ht="10.199999999999999">
      <c r="B309" s="183"/>
      <c r="D309" s="176" t="s">
        <v>161</v>
      </c>
      <c r="E309" s="184" t="s">
        <v>1</v>
      </c>
      <c r="F309" s="185" t="s">
        <v>2072</v>
      </c>
      <c r="H309" s="186">
        <v>52.771999999999998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161</v>
      </c>
      <c r="AU309" s="184" t="s">
        <v>88</v>
      </c>
      <c r="AV309" s="14" t="s">
        <v>88</v>
      </c>
      <c r="AW309" s="14" t="s">
        <v>34</v>
      </c>
      <c r="AX309" s="14" t="s">
        <v>78</v>
      </c>
      <c r="AY309" s="184" t="s">
        <v>153</v>
      </c>
    </row>
    <row r="310" spans="1:65" s="14" customFormat="1" ht="10.199999999999999">
      <c r="B310" s="183"/>
      <c r="D310" s="176" t="s">
        <v>161</v>
      </c>
      <c r="E310" s="184" t="s">
        <v>1</v>
      </c>
      <c r="F310" s="185" t="s">
        <v>2073</v>
      </c>
      <c r="H310" s="186">
        <v>0.79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161</v>
      </c>
      <c r="AU310" s="184" t="s">
        <v>88</v>
      </c>
      <c r="AV310" s="14" t="s">
        <v>88</v>
      </c>
      <c r="AW310" s="14" t="s">
        <v>34</v>
      </c>
      <c r="AX310" s="14" t="s">
        <v>78</v>
      </c>
      <c r="AY310" s="184" t="s">
        <v>153</v>
      </c>
    </row>
    <row r="311" spans="1:65" s="14" customFormat="1" ht="10.199999999999999">
      <c r="B311" s="183"/>
      <c r="D311" s="176" t="s">
        <v>161</v>
      </c>
      <c r="E311" s="184" t="s">
        <v>1</v>
      </c>
      <c r="F311" s="185" t="s">
        <v>2073</v>
      </c>
      <c r="H311" s="186">
        <v>0.79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161</v>
      </c>
      <c r="AU311" s="184" t="s">
        <v>88</v>
      </c>
      <c r="AV311" s="14" t="s">
        <v>88</v>
      </c>
      <c r="AW311" s="14" t="s">
        <v>34</v>
      </c>
      <c r="AX311" s="14" t="s">
        <v>78</v>
      </c>
      <c r="AY311" s="184" t="s">
        <v>153</v>
      </c>
    </row>
    <row r="312" spans="1:65" s="14" customFormat="1" ht="10.199999999999999">
      <c r="B312" s="183"/>
      <c r="D312" s="176" t="s">
        <v>161</v>
      </c>
      <c r="E312" s="184" t="s">
        <v>1</v>
      </c>
      <c r="F312" s="185" t="s">
        <v>2074</v>
      </c>
      <c r="H312" s="186">
        <v>1.9219999999999999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161</v>
      </c>
      <c r="AU312" s="184" t="s">
        <v>88</v>
      </c>
      <c r="AV312" s="14" t="s">
        <v>88</v>
      </c>
      <c r="AW312" s="14" t="s">
        <v>34</v>
      </c>
      <c r="AX312" s="14" t="s">
        <v>78</v>
      </c>
      <c r="AY312" s="184" t="s">
        <v>153</v>
      </c>
    </row>
    <row r="313" spans="1:65" s="14" customFormat="1" ht="10.199999999999999">
      <c r="B313" s="183"/>
      <c r="D313" s="176" t="s">
        <v>161</v>
      </c>
      <c r="E313" s="184" t="s">
        <v>1</v>
      </c>
      <c r="F313" s="185" t="s">
        <v>2074</v>
      </c>
      <c r="H313" s="186">
        <v>1.9219999999999999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161</v>
      </c>
      <c r="AU313" s="184" t="s">
        <v>88</v>
      </c>
      <c r="AV313" s="14" t="s">
        <v>88</v>
      </c>
      <c r="AW313" s="14" t="s">
        <v>34</v>
      </c>
      <c r="AX313" s="14" t="s">
        <v>78</v>
      </c>
      <c r="AY313" s="184" t="s">
        <v>153</v>
      </c>
    </row>
    <row r="314" spans="1:65" s="15" customFormat="1" ht="10.199999999999999">
      <c r="B314" s="191"/>
      <c r="D314" s="176" t="s">
        <v>161</v>
      </c>
      <c r="E314" s="192" t="s">
        <v>1</v>
      </c>
      <c r="F314" s="193" t="s">
        <v>165</v>
      </c>
      <c r="H314" s="194">
        <v>390.59500000000008</v>
      </c>
      <c r="I314" s="195"/>
      <c r="L314" s="191"/>
      <c r="M314" s="196"/>
      <c r="N314" s="197"/>
      <c r="O314" s="197"/>
      <c r="P314" s="197"/>
      <c r="Q314" s="197"/>
      <c r="R314" s="197"/>
      <c r="S314" s="197"/>
      <c r="T314" s="198"/>
      <c r="AT314" s="192" t="s">
        <v>161</v>
      </c>
      <c r="AU314" s="192" t="s">
        <v>88</v>
      </c>
      <c r="AV314" s="15" t="s">
        <v>159</v>
      </c>
      <c r="AW314" s="15" t="s">
        <v>34</v>
      </c>
      <c r="AX314" s="15" t="s">
        <v>86</v>
      </c>
      <c r="AY314" s="192" t="s">
        <v>153</v>
      </c>
    </row>
    <row r="315" spans="1:65" s="2" customFormat="1" ht="48" customHeight="1">
      <c r="A315" s="33"/>
      <c r="B315" s="161"/>
      <c r="C315" s="162" t="s">
        <v>284</v>
      </c>
      <c r="D315" s="162" t="s">
        <v>155</v>
      </c>
      <c r="E315" s="163" t="s">
        <v>2081</v>
      </c>
      <c r="F315" s="164" t="s">
        <v>2082</v>
      </c>
      <c r="G315" s="165" t="s">
        <v>158</v>
      </c>
      <c r="H315" s="166">
        <v>2.4359999999999999</v>
      </c>
      <c r="I315" s="167"/>
      <c r="J315" s="168">
        <f>ROUND(I315*H315,2)</f>
        <v>0</v>
      </c>
      <c r="K315" s="164" t="s">
        <v>254</v>
      </c>
      <c r="L315" s="34"/>
      <c r="M315" s="169" t="s">
        <v>1</v>
      </c>
      <c r="N315" s="170" t="s">
        <v>43</v>
      </c>
      <c r="O315" s="59"/>
      <c r="P315" s="171">
        <f>O315*H315</f>
        <v>0</v>
      </c>
      <c r="Q315" s="171">
        <v>2.45343</v>
      </c>
      <c r="R315" s="171">
        <f>Q315*H315</f>
        <v>5.97655548</v>
      </c>
      <c r="S315" s="171">
        <v>0</v>
      </c>
      <c r="T315" s="172">
        <f>S315*H315</f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159</v>
      </c>
      <c r="AT315" s="173" t="s">
        <v>155</v>
      </c>
      <c r="AU315" s="173" t="s">
        <v>88</v>
      </c>
      <c r="AY315" s="18" t="s">
        <v>153</v>
      </c>
      <c r="BE315" s="174">
        <f>IF(N315="základní",J315,0)</f>
        <v>0</v>
      </c>
      <c r="BF315" s="174">
        <f>IF(N315="snížená",J315,0)</f>
        <v>0</v>
      </c>
      <c r="BG315" s="174">
        <f>IF(N315="zákl. přenesená",J315,0)</f>
        <v>0</v>
      </c>
      <c r="BH315" s="174">
        <f>IF(N315="sníž. přenesená",J315,0)</f>
        <v>0</v>
      </c>
      <c r="BI315" s="174">
        <f>IF(N315="nulová",J315,0)</f>
        <v>0</v>
      </c>
      <c r="BJ315" s="18" t="s">
        <v>86</v>
      </c>
      <c r="BK315" s="174">
        <f>ROUND(I315*H315,2)</f>
        <v>0</v>
      </c>
      <c r="BL315" s="18" t="s">
        <v>159</v>
      </c>
      <c r="BM315" s="173" t="s">
        <v>2083</v>
      </c>
    </row>
    <row r="316" spans="1:65" s="14" customFormat="1" ht="10.199999999999999">
      <c r="B316" s="183"/>
      <c r="D316" s="176" t="s">
        <v>161</v>
      </c>
      <c r="E316" s="184" t="s">
        <v>1</v>
      </c>
      <c r="F316" s="185" t="s">
        <v>2084</v>
      </c>
      <c r="H316" s="186">
        <v>0.81200000000000006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161</v>
      </c>
      <c r="AU316" s="184" t="s">
        <v>88</v>
      </c>
      <c r="AV316" s="14" t="s">
        <v>88</v>
      </c>
      <c r="AW316" s="14" t="s">
        <v>34</v>
      </c>
      <c r="AX316" s="14" t="s">
        <v>78</v>
      </c>
      <c r="AY316" s="184" t="s">
        <v>153</v>
      </c>
    </row>
    <row r="317" spans="1:65" s="14" customFormat="1" ht="10.199999999999999">
      <c r="B317" s="183"/>
      <c r="D317" s="176" t="s">
        <v>161</v>
      </c>
      <c r="E317" s="184" t="s">
        <v>1</v>
      </c>
      <c r="F317" s="185" t="s">
        <v>2085</v>
      </c>
      <c r="H317" s="186">
        <v>0.81200000000000006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161</v>
      </c>
      <c r="AU317" s="184" t="s">
        <v>88</v>
      </c>
      <c r="AV317" s="14" t="s">
        <v>88</v>
      </c>
      <c r="AW317" s="14" t="s">
        <v>34</v>
      </c>
      <c r="AX317" s="14" t="s">
        <v>78</v>
      </c>
      <c r="AY317" s="184" t="s">
        <v>153</v>
      </c>
    </row>
    <row r="318" spans="1:65" s="14" customFormat="1" ht="10.199999999999999">
      <c r="B318" s="183"/>
      <c r="D318" s="176" t="s">
        <v>161</v>
      </c>
      <c r="E318" s="184" t="s">
        <v>1</v>
      </c>
      <c r="F318" s="185" t="s">
        <v>2086</v>
      </c>
      <c r="H318" s="186">
        <v>0.81200000000000006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161</v>
      </c>
      <c r="AU318" s="184" t="s">
        <v>88</v>
      </c>
      <c r="AV318" s="14" t="s">
        <v>88</v>
      </c>
      <c r="AW318" s="14" t="s">
        <v>34</v>
      </c>
      <c r="AX318" s="14" t="s">
        <v>78</v>
      </c>
      <c r="AY318" s="184" t="s">
        <v>153</v>
      </c>
    </row>
    <row r="319" spans="1:65" s="15" customFormat="1" ht="10.199999999999999">
      <c r="B319" s="191"/>
      <c r="D319" s="176" t="s">
        <v>161</v>
      </c>
      <c r="E319" s="192" t="s">
        <v>1</v>
      </c>
      <c r="F319" s="193" t="s">
        <v>165</v>
      </c>
      <c r="H319" s="194">
        <v>2.4359999999999999</v>
      </c>
      <c r="I319" s="195"/>
      <c r="L319" s="191"/>
      <c r="M319" s="196"/>
      <c r="N319" s="197"/>
      <c r="O319" s="197"/>
      <c r="P319" s="197"/>
      <c r="Q319" s="197"/>
      <c r="R319" s="197"/>
      <c r="S319" s="197"/>
      <c r="T319" s="198"/>
      <c r="AT319" s="192" t="s">
        <v>161</v>
      </c>
      <c r="AU319" s="192" t="s">
        <v>88</v>
      </c>
      <c r="AV319" s="15" t="s">
        <v>159</v>
      </c>
      <c r="AW319" s="15" t="s">
        <v>34</v>
      </c>
      <c r="AX319" s="15" t="s">
        <v>86</v>
      </c>
      <c r="AY319" s="192" t="s">
        <v>153</v>
      </c>
    </row>
    <row r="320" spans="1:65" s="2" customFormat="1" ht="36" customHeight="1">
      <c r="A320" s="33"/>
      <c r="B320" s="161"/>
      <c r="C320" s="162" t="s">
        <v>290</v>
      </c>
      <c r="D320" s="162" t="s">
        <v>155</v>
      </c>
      <c r="E320" s="163" t="s">
        <v>2087</v>
      </c>
      <c r="F320" s="164" t="s">
        <v>2088</v>
      </c>
      <c r="G320" s="165" t="s">
        <v>235</v>
      </c>
      <c r="H320" s="166">
        <v>12.177</v>
      </c>
      <c r="I320" s="167"/>
      <c r="J320" s="168">
        <f>ROUND(I320*H320,2)</f>
        <v>0</v>
      </c>
      <c r="K320" s="164" t="s">
        <v>254</v>
      </c>
      <c r="L320" s="34"/>
      <c r="M320" s="169" t="s">
        <v>1</v>
      </c>
      <c r="N320" s="170" t="s">
        <v>43</v>
      </c>
      <c r="O320" s="59"/>
      <c r="P320" s="171">
        <f>O320*H320</f>
        <v>0</v>
      </c>
      <c r="Q320" s="171">
        <v>5.3299999999999997E-3</v>
      </c>
      <c r="R320" s="171">
        <f>Q320*H320</f>
        <v>6.4903409999999995E-2</v>
      </c>
      <c r="S320" s="171">
        <v>0</v>
      </c>
      <c r="T320" s="172">
        <f>S320*H320</f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173" t="s">
        <v>159</v>
      </c>
      <c r="AT320" s="173" t="s">
        <v>155</v>
      </c>
      <c r="AU320" s="173" t="s">
        <v>88</v>
      </c>
      <c r="AY320" s="18" t="s">
        <v>153</v>
      </c>
      <c r="BE320" s="174">
        <f>IF(N320="základní",J320,0)</f>
        <v>0</v>
      </c>
      <c r="BF320" s="174">
        <f>IF(N320="snížená",J320,0)</f>
        <v>0</v>
      </c>
      <c r="BG320" s="174">
        <f>IF(N320="zákl. přenesená",J320,0)</f>
        <v>0</v>
      </c>
      <c r="BH320" s="174">
        <f>IF(N320="sníž. přenesená",J320,0)</f>
        <v>0</v>
      </c>
      <c r="BI320" s="174">
        <f>IF(N320="nulová",J320,0)</f>
        <v>0</v>
      </c>
      <c r="BJ320" s="18" t="s">
        <v>86</v>
      </c>
      <c r="BK320" s="174">
        <f>ROUND(I320*H320,2)</f>
        <v>0</v>
      </c>
      <c r="BL320" s="18" t="s">
        <v>159</v>
      </c>
      <c r="BM320" s="173" t="s">
        <v>2089</v>
      </c>
    </row>
    <row r="321" spans="1:65" s="14" customFormat="1" ht="10.199999999999999">
      <c r="B321" s="183"/>
      <c r="D321" s="176" t="s">
        <v>161</v>
      </c>
      <c r="E321" s="184" t="s">
        <v>1</v>
      </c>
      <c r="F321" s="185" t="s">
        <v>2090</v>
      </c>
      <c r="H321" s="186">
        <v>4.0590000000000002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161</v>
      </c>
      <c r="AU321" s="184" t="s">
        <v>88</v>
      </c>
      <c r="AV321" s="14" t="s">
        <v>88</v>
      </c>
      <c r="AW321" s="14" t="s">
        <v>34</v>
      </c>
      <c r="AX321" s="14" t="s">
        <v>78</v>
      </c>
      <c r="AY321" s="184" t="s">
        <v>153</v>
      </c>
    </row>
    <row r="322" spans="1:65" s="14" customFormat="1" ht="10.199999999999999">
      <c r="B322" s="183"/>
      <c r="D322" s="176" t="s">
        <v>161</v>
      </c>
      <c r="E322" s="184" t="s">
        <v>1</v>
      </c>
      <c r="F322" s="185" t="s">
        <v>2091</v>
      </c>
      <c r="H322" s="186">
        <v>4.0590000000000002</v>
      </c>
      <c r="I322" s="187"/>
      <c r="L322" s="183"/>
      <c r="M322" s="188"/>
      <c r="N322" s="189"/>
      <c r="O322" s="189"/>
      <c r="P322" s="189"/>
      <c r="Q322" s="189"/>
      <c r="R322" s="189"/>
      <c r="S322" s="189"/>
      <c r="T322" s="190"/>
      <c r="AT322" s="184" t="s">
        <v>161</v>
      </c>
      <c r="AU322" s="184" t="s">
        <v>88</v>
      </c>
      <c r="AV322" s="14" t="s">
        <v>88</v>
      </c>
      <c r="AW322" s="14" t="s">
        <v>34</v>
      </c>
      <c r="AX322" s="14" t="s">
        <v>78</v>
      </c>
      <c r="AY322" s="184" t="s">
        <v>153</v>
      </c>
    </row>
    <row r="323" spans="1:65" s="14" customFormat="1" ht="10.199999999999999">
      <c r="B323" s="183"/>
      <c r="D323" s="176" t="s">
        <v>161</v>
      </c>
      <c r="E323" s="184" t="s">
        <v>1</v>
      </c>
      <c r="F323" s="185" t="s">
        <v>2092</v>
      </c>
      <c r="H323" s="186">
        <v>4.0590000000000002</v>
      </c>
      <c r="I323" s="187"/>
      <c r="L323" s="183"/>
      <c r="M323" s="188"/>
      <c r="N323" s="189"/>
      <c r="O323" s="189"/>
      <c r="P323" s="189"/>
      <c r="Q323" s="189"/>
      <c r="R323" s="189"/>
      <c r="S323" s="189"/>
      <c r="T323" s="190"/>
      <c r="AT323" s="184" t="s">
        <v>161</v>
      </c>
      <c r="AU323" s="184" t="s">
        <v>88</v>
      </c>
      <c r="AV323" s="14" t="s">
        <v>88</v>
      </c>
      <c r="AW323" s="14" t="s">
        <v>34</v>
      </c>
      <c r="AX323" s="14" t="s">
        <v>78</v>
      </c>
      <c r="AY323" s="184" t="s">
        <v>153</v>
      </c>
    </row>
    <row r="324" spans="1:65" s="15" customFormat="1" ht="10.199999999999999">
      <c r="B324" s="191"/>
      <c r="D324" s="176" t="s">
        <v>161</v>
      </c>
      <c r="E324" s="192" t="s">
        <v>1</v>
      </c>
      <c r="F324" s="193" t="s">
        <v>165</v>
      </c>
      <c r="H324" s="194">
        <v>12.177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161</v>
      </c>
      <c r="AU324" s="192" t="s">
        <v>88</v>
      </c>
      <c r="AV324" s="15" t="s">
        <v>159</v>
      </c>
      <c r="AW324" s="15" t="s">
        <v>34</v>
      </c>
      <c r="AX324" s="15" t="s">
        <v>86</v>
      </c>
      <c r="AY324" s="192" t="s">
        <v>153</v>
      </c>
    </row>
    <row r="325" spans="1:65" s="2" customFormat="1" ht="36" customHeight="1">
      <c r="A325" s="33"/>
      <c r="B325" s="161"/>
      <c r="C325" s="162" t="s">
        <v>296</v>
      </c>
      <c r="D325" s="162" t="s">
        <v>155</v>
      </c>
      <c r="E325" s="163" t="s">
        <v>2093</v>
      </c>
      <c r="F325" s="164" t="s">
        <v>2094</v>
      </c>
      <c r="G325" s="165" t="s">
        <v>235</v>
      </c>
      <c r="H325" s="166">
        <v>12.177</v>
      </c>
      <c r="I325" s="167"/>
      <c r="J325" s="168">
        <f>ROUND(I325*H325,2)</f>
        <v>0</v>
      </c>
      <c r="K325" s="164" t="s">
        <v>254</v>
      </c>
      <c r="L325" s="34"/>
      <c r="M325" s="169" t="s">
        <v>1</v>
      </c>
      <c r="N325" s="170" t="s">
        <v>43</v>
      </c>
      <c r="O325" s="59"/>
      <c r="P325" s="171">
        <f>O325*H325</f>
        <v>0</v>
      </c>
      <c r="Q325" s="171">
        <v>0</v>
      </c>
      <c r="R325" s="171">
        <f>Q325*H325</f>
        <v>0</v>
      </c>
      <c r="S325" s="171">
        <v>0</v>
      </c>
      <c r="T325" s="172">
        <f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159</v>
      </c>
      <c r="AT325" s="173" t="s">
        <v>155</v>
      </c>
      <c r="AU325" s="173" t="s">
        <v>88</v>
      </c>
      <c r="AY325" s="18" t="s">
        <v>153</v>
      </c>
      <c r="BE325" s="174">
        <f>IF(N325="základní",J325,0)</f>
        <v>0</v>
      </c>
      <c r="BF325" s="174">
        <f>IF(N325="snížená",J325,0)</f>
        <v>0</v>
      </c>
      <c r="BG325" s="174">
        <f>IF(N325="zákl. přenesená",J325,0)</f>
        <v>0</v>
      </c>
      <c r="BH325" s="174">
        <f>IF(N325="sníž. přenesená",J325,0)</f>
        <v>0</v>
      </c>
      <c r="BI325" s="174">
        <f>IF(N325="nulová",J325,0)</f>
        <v>0</v>
      </c>
      <c r="BJ325" s="18" t="s">
        <v>86</v>
      </c>
      <c r="BK325" s="174">
        <f>ROUND(I325*H325,2)</f>
        <v>0</v>
      </c>
      <c r="BL325" s="18" t="s">
        <v>159</v>
      </c>
      <c r="BM325" s="173" t="s">
        <v>2095</v>
      </c>
    </row>
    <row r="326" spans="1:65" s="14" customFormat="1" ht="10.199999999999999">
      <c r="B326" s="183"/>
      <c r="D326" s="176" t="s">
        <v>161</v>
      </c>
      <c r="E326" s="184" t="s">
        <v>1</v>
      </c>
      <c r="F326" s="185" t="s">
        <v>2090</v>
      </c>
      <c r="H326" s="186">
        <v>4.0590000000000002</v>
      </c>
      <c r="I326" s="187"/>
      <c r="L326" s="183"/>
      <c r="M326" s="188"/>
      <c r="N326" s="189"/>
      <c r="O326" s="189"/>
      <c r="P326" s="189"/>
      <c r="Q326" s="189"/>
      <c r="R326" s="189"/>
      <c r="S326" s="189"/>
      <c r="T326" s="190"/>
      <c r="AT326" s="184" t="s">
        <v>161</v>
      </c>
      <c r="AU326" s="184" t="s">
        <v>88</v>
      </c>
      <c r="AV326" s="14" t="s">
        <v>88</v>
      </c>
      <c r="AW326" s="14" t="s">
        <v>34</v>
      </c>
      <c r="AX326" s="14" t="s">
        <v>78</v>
      </c>
      <c r="AY326" s="184" t="s">
        <v>153</v>
      </c>
    </row>
    <row r="327" spans="1:65" s="14" customFormat="1" ht="10.199999999999999">
      <c r="B327" s="183"/>
      <c r="D327" s="176" t="s">
        <v>161</v>
      </c>
      <c r="E327" s="184" t="s">
        <v>1</v>
      </c>
      <c r="F327" s="185" t="s">
        <v>2091</v>
      </c>
      <c r="H327" s="186">
        <v>4.0590000000000002</v>
      </c>
      <c r="I327" s="187"/>
      <c r="L327" s="183"/>
      <c r="M327" s="188"/>
      <c r="N327" s="189"/>
      <c r="O327" s="189"/>
      <c r="P327" s="189"/>
      <c r="Q327" s="189"/>
      <c r="R327" s="189"/>
      <c r="S327" s="189"/>
      <c r="T327" s="190"/>
      <c r="AT327" s="184" t="s">
        <v>161</v>
      </c>
      <c r="AU327" s="184" t="s">
        <v>88</v>
      </c>
      <c r="AV327" s="14" t="s">
        <v>88</v>
      </c>
      <c r="AW327" s="14" t="s">
        <v>34</v>
      </c>
      <c r="AX327" s="14" t="s">
        <v>78</v>
      </c>
      <c r="AY327" s="184" t="s">
        <v>153</v>
      </c>
    </row>
    <row r="328" spans="1:65" s="14" customFormat="1" ht="10.199999999999999">
      <c r="B328" s="183"/>
      <c r="D328" s="176" t="s">
        <v>161</v>
      </c>
      <c r="E328" s="184" t="s">
        <v>1</v>
      </c>
      <c r="F328" s="185" t="s">
        <v>2092</v>
      </c>
      <c r="H328" s="186">
        <v>4.0590000000000002</v>
      </c>
      <c r="I328" s="187"/>
      <c r="L328" s="183"/>
      <c r="M328" s="188"/>
      <c r="N328" s="189"/>
      <c r="O328" s="189"/>
      <c r="P328" s="189"/>
      <c r="Q328" s="189"/>
      <c r="R328" s="189"/>
      <c r="S328" s="189"/>
      <c r="T328" s="190"/>
      <c r="AT328" s="184" t="s">
        <v>161</v>
      </c>
      <c r="AU328" s="184" t="s">
        <v>88</v>
      </c>
      <c r="AV328" s="14" t="s">
        <v>88</v>
      </c>
      <c r="AW328" s="14" t="s">
        <v>34</v>
      </c>
      <c r="AX328" s="14" t="s">
        <v>78</v>
      </c>
      <c r="AY328" s="184" t="s">
        <v>153</v>
      </c>
    </row>
    <row r="329" spans="1:65" s="15" customFormat="1" ht="10.199999999999999">
      <c r="B329" s="191"/>
      <c r="D329" s="176" t="s">
        <v>161</v>
      </c>
      <c r="E329" s="192" t="s">
        <v>1</v>
      </c>
      <c r="F329" s="193" t="s">
        <v>165</v>
      </c>
      <c r="H329" s="194">
        <v>12.177</v>
      </c>
      <c r="I329" s="195"/>
      <c r="L329" s="191"/>
      <c r="M329" s="196"/>
      <c r="N329" s="197"/>
      <c r="O329" s="197"/>
      <c r="P329" s="197"/>
      <c r="Q329" s="197"/>
      <c r="R329" s="197"/>
      <c r="S329" s="197"/>
      <c r="T329" s="198"/>
      <c r="AT329" s="192" t="s">
        <v>161</v>
      </c>
      <c r="AU329" s="192" t="s">
        <v>88</v>
      </c>
      <c r="AV329" s="15" t="s">
        <v>159</v>
      </c>
      <c r="AW329" s="15" t="s">
        <v>34</v>
      </c>
      <c r="AX329" s="15" t="s">
        <v>86</v>
      </c>
      <c r="AY329" s="192" t="s">
        <v>153</v>
      </c>
    </row>
    <row r="330" spans="1:65" s="2" customFormat="1" ht="36" customHeight="1">
      <c r="A330" s="33"/>
      <c r="B330" s="161"/>
      <c r="C330" s="162" t="s">
        <v>302</v>
      </c>
      <c r="D330" s="162" t="s">
        <v>155</v>
      </c>
      <c r="E330" s="163" t="s">
        <v>2096</v>
      </c>
      <c r="F330" s="164" t="s">
        <v>2097</v>
      </c>
      <c r="G330" s="165" t="s">
        <v>235</v>
      </c>
      <c r="H330" s="166">
        <v>12.177</v>
      </c>
      <c r="I330" s="167"/>
      <c r="J330" s="168">
        <f>ROUND(I330*H330,2)</f>
        <v>0</v>
      </c>
      <c r="K330" s="164" t="s">
        <v>254</v>
      </c>
      <c r="L330" s="34"/>
      <c r="M330" s="169" t="s">
        <v>1</v>
      </c>
      <c r="N330" s="170" t="s">
        <v>43</v>
      </c>
      <c r="O330" s="59"/>
      <c r="P330" s="171">
        <f>O330*H330</f>
        <v>0</v>
      </c>
      <c r="Q330" s="171">
        <v>8.0999999999999996E-4</v>
      </c>
      <c r="R330" s="171">
        <f>Q330*H330</f>
        <v>9.8633699999999998E-3</v>
      </c>
      <c r="S330" s="171">
        <v>0</v>
      </c>
      <c r="T330" s="172">
        <f>S330*H330</f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159</v>
      </c>
      <c r="AT330" s="173" t="s">
        <v>155</v>
      </c>
      <c r="AU330" s="173" t="s">
        <v>88</v>
      </c>
      <c r="AY330" s="18" t="s">
        <v>153</v>
      </c>
      <c r="BE330" s="174">
        <f>IF(N330="základní",J330,0)</f>
        <v>0</v>
      </c>
      <c r="BF330" s="174">
        <f>IF(N330="snížená",J330,0)</f>
        <v>0</v>
      </c>
      <c r="BG330" s="174">
        <f>IF(N330="zákl. přenesená",J330,0)</f>
        <v>0</v>
      </c>
      <c r="BH330" s="174">
        <f>IF(N330="sníž. přenesená",J330,0)</f>
        <v>0</v>
      </c>
      <c r="BI330" s="174">
        <f>IF(N330="nulová",J330,0)</f>
        <v>0</v>
      </c>
      <c r="BJ330" s="18" t="s">
        <v>86</v>
      </c>
      <c r="BK330" s="174">
        <f>ROUND(I330*H330,2)</f>
        <v>0</v>
      </c>
      <c r="BL330" s="18" t="s">
        <v>159</v>
      </c>
      <c r="BM330" s="173" t="s">
        <v>2098</v>
      </c>
    </row>
    <row r="331" spans="1:65" s="14" customFormat="1" ht="10.199999999999999">
      <c r="B331" s="183"/>
      <c r="D331" s="176" t="s">
        <v>161</v>
      </c>
      <c r="E331" s="184" t="s">
        <v>1</v>
      </c>
      <c r="F331" s="185" t="s">
        <v>2090</v>
      </c>
      <c r="H331" s="186">
        <v>4.0590000000000002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161</v>
      </c>
      <c r="AU331" s="184" t="s">
        <v>88</v>
      </c>
      <c r="AV331" s="14" t="s">
        <v>88</v>
      </c>
      <c r="AW331" s="14" t="s">
        <v>34</v>
      </c>
      <c r="AX331" s="14" t="s">
        <v>78</v>
      </c>
      <c r="AY331" s="184" t="s">
        <v>153</v>
      </c>
    </row>
    <row r="332" spans="1:65" s="14" customFormat="1" ht="10.199999999999999">
      <c r="B332" s="183"/>
      <c r="D332" s="176" t="s">
        <v>161</v>
      </c>
      <c r="E332" s="184" t="s">
        <v>1</v>
      </c>
      <c r="F332" s="185" t="s">
        <v>2091</v>
      </c>
      <c r="H332" s="186">
        <v>4.0590000000000002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161</v>
      </c>
      <c r="AU332" s="184" t="s">
        <v>88</v>
      </c>
      <c r="AV332" s="14" t="s">
        <v>88</v>
      </c>
      <c r="AW332" s="14" t="s">
        <v>34</v>
      </c>
      <c r="AX332" s="14" t="s">
        <v>78</v>
      </c>
      <c r="AY332" s="184" t="s">
        <v>153</v>
      </c>
    </row>
    <row r="333" spans="1:65" s="14" customFormat="1" ht="10.199999999999999">
      <c r="B333" s="183"/>
      <c r="D333" s="176" t="s">
        <v>161</v>
      </c>
      <c r="E333" s="184" t="s">
        <v>1</v>
      </c>
      <c r="F333" s="185" t="s">
        <v>2092</v>
      </c>
      <c r="H333" s="186">
        <v>4.0590000000000002</v>
      </c>
      <c r="I333" s="187"/>
      <c r="L333" s="183"/>
      <c r="M333" s="188"/>
      <c r="N333" s="189"/>
      <c r="O333" s="189"/>
      <c r="P333" s="189"/>
      <c r="Q333" s="189"/>
      <c r="R333" s="189"/>
      <c r="S333" s="189"/>
      <c r="T333" s="190"/>
      <c r="AT333" s="184" t="s">
        <v>161</v>
      </c>
      <c r="AU333" s="184" t="s">
        <v>88</v>
      </c>
      <c r="AV333" s="14" t="s">
        <v>88</v>
      </c>
      <c r="AW333" s="14" t="s">
        <v>34</v>
      </c>
      <c r="AX333" s="14" t="s">
        <v>78</v>
      </c>
      <c r="AY333" s="184" t="s">
        <v>153</v>
      </c>
    </row>
    <row r="334" spans="1:65" s="15" customFormat="1" ht="10.199999999999999">
      <c r="B334" s="191"/>
      <c r="D334" s="176" t="s">
        <v>161</v>
      </c>
      <c r="E334" s="192" t="s">
        <v>1</v>
      </c>
      <c r="F334" s="193" t="s">
        <v>165</v>
      </c>
      <c r="H334" s="194">
        <v>12.177</v>
      </c>
      <c r="I334" s="195"/>
      <c r="L334" s="191"/>
      <c r="M334" s="196"/>
      <c r="N334" s="197"/>
      <c r="O334" s="197"/>
      <c r="P334" s="197"/>
      <c r="Q334" s="197"/>
      <c r="R334" s="197"/>
      <c r="S334" s="197"/>
      <c r="T334" s="198"/>
      <c r="AT334" s="192" t="s">
        <v>161</v>
      </c>
      <c r="AU334" s="192" t="s">
        <v>88</v>
      </c>
      <c r="AV334" s="15" t="s">
        <v>159</v>
      </c>
      <c r="AW334" s="15" t="s">
        <v>34</v>
      </c>
      <c r="AX334" s="15" t="s">
        <v>86</v>
      </c>
      <c r="AY334" s="192" t="s">
        <v>153</v>
      </c>
    </row>
    <row r="335" spans="1:65" s="2" customFormat="1" ht="36" customHeight="1">
      <c r="A335" s="33"/>
      <c r="B335" s="161"/>
      <c r="C335" s="162" t="s">
        <v>447</v>
      </c>
      <c r="D335" s="162" t="s">
        <v>155</v>
      </c>
      <c r="E335" s="163" t="s">
        <v>2099</v>
      </c>
      <c r="F335" s="164" t="s">
        <v>2100</v>
      </c>
      <c r="G335" s="165" t="s">
        <v>235</v>
      </c>
      <c r="H335" s="166">
        <v>12.177</v>
      </c>
      <c r="I335" s="167"/>
      <c r="J335" s="168">
        <f>ROUND(I335*H335,2)</f>
        <v>0</v>
      </c>
      <c r="K335" s="164" t="s">
        <v>254</v>
      </c>
      <c r="L335" s="34"/>
      <c r="M335" s="169" t="s">
        <v>1</v>
      </c>
      <c r="N335" s="170" t="s">
        <v>43</v>
      </c>
      <c r="O335" s="59"/>
      <c r="P335" s="171">
        <f>O335*H335</f>
        <v>0</v>
      </c>
      <c r="Q335" s="171">
        <v>0</v>
      </c>
      <c r="R335" s="171">
        <f>Q335*H335</f>
        <v>0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159</v>
      </c>
      <c r="AT335" s="173" t="s">
        <v>155</v>
      </c>
      <c r="AU335" s="173" t="s">
        <v>88</v>
      </c>
      <c r="AY335" s="18" t="s">
        <v>153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86</v>
      </c>
      <c r="BK335" s="174">
        <f>ROUND(I335*H335,2)</f>
        <v>0</v>
      </c>
      <c r="BL335" s="18" t="s">
        <v>159</v>
      </c>
      <c r="BM335" s="173" t="s">
        <v>2101</v>
      </c>
    </row>
    <row r="336" spans="1:65" s="14" customFormat="1" ht="10.199999999999999">
      <c r="B336" s="183"/>
      <c r="D336" s="176" t="s">
        <v>161</v>
      </c>
      <c r="E336" s="184" t="s">
        <v>1</v>
      </c>
      <c r="F336" s="185" t="s">
        <v>2090</v>
      </c>
      <c r="H336" s="186">
        <v>4.0590000000000002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161</v>
      </c>
      <c r="AU336" s="184" t="s">
        <v>88</v>
      </c>
      <c r="AV336" s="14" t="s">
        <v>88</v>
      </c>
      <c r="AW336" s="14" t="s">
        <v>34</v>
      </c>
      <c r="AX336" s="14" t="s">
        <v>78</v>
      </c>
      <c r="AY336" s="184" t="s">
        <v>153</v>
      </c>
    </row>
    <row r="337" spans="1:65" s="14" customFormat="1" ht="10.199999999999999">
      <c r="B337" s="183"/>
      <c r="D337" s="176" t="s">
        <v>161</v>
      </c>
      <c r="E337" s="184" t="s">
        <v>1</v>
      </c>
      <c r="F337" s="185" t="s">
        <v>2091</v>
      </c>
      <c r="H337" s="186">
        <v>4.0590000000000002</v>
      </c>
      <c r="I337" s="187"/>
      <c r="L337" s="183"/>
      <c r="M337" s="188"/>
      <c r="N337" s="189"/>
      <c r="O337" s="189"/>
      <c r="P337" s="189"/>
      <c r="Q337" s="189"/>
      <c r="R337" s="189"/>
      <c r="S337" s="189"/>
      <c r="T337" s="190"/>
      <c r="AT337" s="184" t="s">
        <v>161</v>
      </c>
      <c r="AU337" s="184" t="s">
        <v>88</v>
      </c>
      <c r="AV337" s="14" t="s">
        <v>88</v>
      </c>
      <c r="AW337" s="14" t="s">
        <v>34</v>
      </c>
      <c r="AX337" s="14" t="s">
        <v>78</v>
      </c>
      <c r="AY337" s="184" t="s">
        <v>153</v>
      </c>
    </row>
    <row r="338" spans="1:65" s="14" customFormat="1" ht="10.199999999999999">
      <c r="B338" s="183"/>
      <c r="D338" s="176" t="s">
        <v>161</v>
      </c>
      <c r="E338" s="184" t="s">
        <v>1</v>
      </c>
      <c r="F338" s="185" t="s">
        <v>2092</v>
      </c>
      <c r="H338" s="186">
        <v>4.0590000000000002</v>
      </c>
      <c r="I338" s="187"/>
      <c r="L338" s="183"/>
      <c r="M338" s="188"/>
      <c r="N338" s="189"/>
      <c r="O338" s="189"/>
      <c r="P338" s="189"/>
      <c r="Q338" s="189"/>
      <c r="R338" s="189"/>
      <c r="S338" s="189"/>
      <c r="T338" s="190"/>
      <c r="AT338" s="184" t="s">
        <v>161</v>
      </c>
      <c r="AU338" s="184" t="s">
        <v>88</v>
      </c>
      <c r="AV338" s="14" t="s">
        <v>88</v>
      </c>
      <c r="AW338" s="14" t="s">
        <v>34</v>
      </c>
      <c r="AX338" s="14" t="s">
        <v>78</v>
      </c>
      <c r="AY338" s="184" t="s">
        <v>153</v>
      </c>
    </row>
    <row r="339" spans="1:65" s="15" customFormat="1" ht="10.199999999999999">
      <c r="B339" s="191"/>
      <c r="D339" s="176" t="s">
        <v>161</v>
      </c>
      <c r="E339" s="192" t="s">
        <v>1</v>
      </c>
      <c r="F339" s="193" t="s">
        <v>165</v>
      </c>
      <c r="H339" s="194">
        <v>12.177</v>
      </c>
      <c r="I339" s="195"/>
      <c r="L339" s="191"/>
      <c r="M339" s="196"/>
      <c r="N339" s="197"/>
      <c r="O339" s="197"/>
      <c r="P339" s="197"/>
      <c r="Q339" s="197"/>
      <c r="R339" s="197"/>
      <c r="S339" s="197"/>
      <c r="T339" s="198"/>
      <c r="AT339" s="192" t="s">
        <v>161</v>
      </c>
      <c r="AU339" s="192" t="s">
        <v>88</v>
      </c>
      <c r="AV339" s="15" t="s">
        <v>159</v>
      </c>
      <c r="AW339" s="15" t="s">
        <v>34</v>
      </c>
      <c r="AX339" s="15" t="s">
        <v>86</v>
      </c>
      <c r="AY339" s="192" t="s">
        <v>153</v>
      </c>
    </row>
    <row r="340" spans="1:65" s="2" customFormat="1" ht="24" customHeight="1">
      <c r="A340" s="33"/>
      <c r="B340" s="161"/>
      <c r="C340" s="162" t="s">
        <v>452</v>
      </c>
      <c r="D340" s="162" t="s">
        <v>155</v>
      </c>
      <c r="E340" s="163" t="s">
        <v>2102</v>
      </c>
      <c r="F340" s="164" t="s">
        <v>2079</v>
      </c>
      <c r="G340" s="165" t="s">
        <v>235</v>
      </c>
      <c r="H340" s="166">
        <v>12.177</v>
      </c>
      <c r="I340" s="167"/>
      <c r="J340" s="168">
        <f>ROUND(I340*H340,2)</f>
        <v>0</v>
      </c>
      <c r="K340" s="164" t="s">
        <v>1</v>
      </c>
      <c r="L340" s="34"/>
      <c r="M340" s="169" t="s">
        <v>1</v>
      </c>
      <c r="N340" s="170" t="s">
        <v>43</v>
      </c>
      <c r="O340" s="59"/>
      <c r="P340" s="171">
        <f>O340*H340</f>
        <v>0</v>
      </c>
      <c r="Q340" s="171">
        <v>1.6100000000000001E-3</v>
      </c>
      <c r="R340" s="171">
        <f>Q340*H340</f>
        <v>1.9604969999999999E-2</v>
      </c>
      <c r="S340" s="171">
        <v>0</v>
      </c>
      <c r="T340" s="172">
        <f>S340*H340</f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159</v>
      </c>
      <c r="AT340" s="173" t="s">
        <v>155</v>
      </c>
      <c r="AU340" s="173" t="s">
        <v>88</v>
      </c>
      <c r="AY340" s="18" t="s">
        <v>153</v>
      </c>
      <c r="BE340" s="174">
        <f>IF(N340="základní",J340,0)</f>
        <v>0</v>
      </c>
      <c r="BF340" s="174">
        <f>IF(N340="snížená",J340,0)</f>
        <v>0</v>
      </c>
      <c r="BG340" s="174">
        <f>IF(N340="zákl. přenesená",J340,0)</f>
        <v>0</v>
      </c>
      <c r="BH340" s="174">
        <f>IF(N340="sníž. přenesená",J340,0)</f>
        <v>0</v>
      </c>
      <c r="BI340" s="174">
        <f>IF(N340="nulová",J340,0)</f>
        <v>0</v>
      </c>
      <c r="BJ340" s="18" t="s">
        <v>86</v>
      </c>
      <c r="BK340" s="174">
        <f>ROUND(I340*H340,2)</f>
        <v>0</v>
      </c>
      <c r="BL340" s="18" t="s">
        <v>159</v>
      </c>
      <c r="BM340" s="173" t="s">
        <v>2103</v>
      </c>
    </row>
    <row r="341" spans="1:65" s="14" customFormat="1" ht="10.199999999999999">
      <c r="B341" s="183"/>
      <c r="D341" s="176" t="s">
        <v>161</v>
      </c>
      <c r="E341" s="184" t="s">
        <v>1</v>
      </c>
      <c r="F341" s="185" t="s">
        <v>2090</v>
      </c>
      <c r="H341" s="186">
        <v>4.0590000000000002</v>
      </c>
      <c r="I341" s="187"/>
      <c r="L341" s="183"/>
      <c r="M341" s="188"/>
      <c r="N341" s="189"/>
      <c r="O341" s="189"/>
      <c r="P341" s="189"/>
      <c r="Q341" s="189"/>
      <c r="R341" s="189"/>
      <c r="S341" s="189"/>
      <c r="T341" s="190"/>
      <c r="AT341" s="184" t="s">
        <v>161</v>
      </c>
      <c r="AU341" s="184" t="s">
        <v>88</v>
      </c>
      <c r="AV341" s="14" t="s">
        <v>88</v>
      </c>
      <c r="AW341" s="14" t="s">
        <v>34</v>
      </c>
      <c r="AX341" s="14" t="s">
        <v>78</v>
      </c>
      <c r="AY341" s="184" t="s">
        <v>153</v>
      </c>
    </row>
    <row r="342" spans="1:65" s="14" customFormat="1" ht="10.199999999999999">
      <c r="B342" s="183"/>
      <c r="D342" s="176" t="s">
        <v>161</v>
      </c>
      <c r="E342" s="184" t="s">
        <v>1</v>
      </c>
      <c r="F342" s="185" t="s">
        <v>2091</v>
      </c>
      <c r="H342" s="186">
        <v>4.0590000000000002</v>
      </c>
      <c r="I342" s="187"/>
      <c r="L342" s="183"/>
      <c r="M342" s="188"/>
      <c r="N342" s="189"/>
      <c r="O342" s="189"/>
      <c r="P342" s="189"/>
      <c r="Q342" s="189"/>
      <c r="R342" s="189"/>
      <c r="S342" s="189"/>
      <c r="T342" s="190"/>
      <c r="AT342" s="184" t="s">
        <v>161</v>
      </c>
      <c r="AU342" s="184" t="s">
        <v>88</v>
      </c>
      <c r="AV342" s="14" t="s">
        <v>88</v>
      </c>
      <c r="AW342" s="14" t="s">
        <v>34</v>
      </c>
      <c r="AX342" s="14" t="s">
        <v>78</v>
      </c>
      <c r="AY342" s="184" t="s">
        <v>153</v>
      </c>
    </row>
    <row r="343" spans="1:65" s="14" customFormat="1" ht="10.199999999999999">
      <c r="B343" s="183"/>
      <c r="D343" s="176" t="s">
        <v>161</v>
      </c>
      <c r="E343" s="184" t="s">
        <v>1</v>
      </c>
      <c r="F343" s="185" t="s">
        <v>2092</v>
      </c>
      <c r="H343" s="186">
        <v>4.0590000000000002</v>
      </c>
      <c r="I343" s="187"/>
      <c r="L343" s="183"/>
      <c r="M343" s="188"/>
      <c r="N343" s="189"/>
      <c r="O343" s="189"/>
      <c r="P343" s="189"/>
      <c r="Q343" s="189"/>
      <c r="R343" s="189"/>
      <c r="S343" s="189"/>
      <c r="T343" s="190"/>
      <c r="AT343" s="184" t="s">
        <v>161</v>
      </c>
      <c r="AU343" s="184" t="s">
        <v>88</v>
      </c>
      <c r="AV343" s="14" t="s">
        <v>88</v>
      </c>
      <c r="AW343" s="14" t="s">
        <v>34</v>
      </c>
      <c r="AX343" s="14" t="s">
        <v>78</v>
      </c>
      <c r="AY343" s="184" t="s">
        <v>153</v>
      </c>
    </row>
    <row r="344" spans="1:65" s="15" customFormat="1" ht="10.199999999999999">
      <c r="B344" s="191"/>
      <c r="D344" s="176" t="s">
        <v>161</v>
      </c>
      <c r="E344" s="192" t="s">
        <v>1</v>
      </c>
      <c r="F344" s="193" t="s">
        <v>165</v>
      </c>
      <c r="H344" s="194">
        <v>12.177</v>
      </c>
      <c r="I344" s="195"/>
      <c r="L344" s="191"/>
      <c r="M344" s="196"/>
      <c r="N344" s="197"/>
      <c r="O344" s="197"/>
      <c r="P344" s="197"/>
      <c r="Q344" s="197"/>
      <c r="R344" s="197"/>
      <c r="S344" s="197"/>
      <c r="T344" s="198"/>
      <c r="AT344" s="192" t="s">
        <v>161</v>
      </c>
      <c r="AU344" s="192" t="s">
        <v>88</v>
      </c>
      <c r="AV344" s="15" t="s">
        <v>159</v>
      </c>
      <c r="AW344" s="15" t="s">
        <v>34</v>
      </c>
      <c r="AX344" s="15" t="s">
        <v>86</v>
      </c>
      <c r="AY344" s="192" t="s">
        <v>153</v>
      </c>
    </row>
    <row r="345" spans="1:65" s="2" customFormat="1" ht="36" customHeight="1">
      <c r="A345" s="33"/>
      <c r="B345" s="161"/>
      <c r="C345" s="162" t="s">
        <v>458</v>
      </c>
      <c r="D345" s="162" t="s">
        <v>155</v>
      </c>
      <c r="E345" s="163" t="s">
        <v>2104</v>
      </c>
      <c r="F345" s="164" t="s">
        <v>2105</v>
      </c>
      <c r="G345" s="165" t="s">
        <v>158</v>
      </c>
      <c r="H345" s="166">
        <v>2.7879999999999998</v>
      </c>
      <c r="I345" s="167"/>
      <c r="J345" s="168">
        <f>ROUND(I345*H345,2)</f>
        <v>0</v>
      </c>
      <c r="K345" s="164" t="s">
        <v>254</v>
      </c>
      <c r="L345" s="34"/>
      <c r="M345" s="169" t="s">
        <v>1</v>
      </c>
      <c r="N345" s="170" t="s">
        <v>43</v>
      </c>
      <c r="O345" s="59"/>
      <c r="P345" s="171">
        <f>O345*H345</f>
        <v>0</v>
      </c>
      <c r="Q345" s="171">
        <v>2.45336</v>
      </c>
      <c r="R345" s="171">
        <f>Q345*H345</f>
        <v>6.8399676799999991</v>
      </c>
      <c r="S345" s="171">
        <v>0</v>
      </c>
      <c r="T345" s="172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159</v>
      </c>
      <c r="AT345" s="173" t="s">
        <v>155</v>
      </c>
      <c r="AU345" s="173" t="s">
        <v>88</v>
      </c>
      <c r="AY345" s="18" t="s">
        <v>153</v>
      </c>
      <c r="BE345" s="174">
        <f>IF(N345="základní",J345,0)</f>
        <v>0</v>
      </c>
      <c r="BF345" s="174">
        <f>IF(N345="snížená",J345,0)</f>
        <v>0</v>
      </c>
      <c r="BG345" s="174">
        <f>IF(N345="zákl. přenesená",J345,0)</f>
        <v>0</v>
      </c>
      <c r="BH345" s="174">
        <f>IF(N345="sníž. přenesená",J345,0)</f>
        <v>0</v>
      </c>
      <c r="BI345" s="174">
        <f>IF(N345="nulová",J345,0)</f>
        <v>0</v>
      </c>
      <c r="BJ345" s="18" t="s">
        <v>86</v>
      </c>
      <c r="BK345" s="174">
        <f>ROUND(I345*H345,2)</f>
        <v>0</v>
      </c>
      <c r="BL345" s="18" t="s">
        <v>159</v>
      </c>
      <c r="BM345" s="173" t="s">
        <v>2106</v>
      </c>
    </row>
    <row r="346" spans="1:65" s="14" customFormat="1" ht="10.199999999999999">
      <c r="B346" s="183"/>
      <c r="D346" s="176" t="s">
        <v>161</v>
      </c>
      <c r="E346" s="184" t="s">
        <v>1</v>
      </c>
      <c r="F346" s="185" t="s">
        <v>2107</v>
      </c>
      <c r="H346" s="186">
        <v>2.282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161</v>
      </c>
      <c r="AU346" s="184" t="s">
        <v>88</v>
      </c>
      <c r="AV346" s="14" t="s">
        <v>88</v>
      </c>
      <c r="AW346" s="14" t="s">
        <v>34</v>
      </c>
      <c r="AX346" s="14" t="s">
        <v>78</v>
      </c>
      <c r="AY346" s="184" t="s">
        <v>153</v>
      </c>
    </row>
    <row r="347" spans="1:65" s="14" customFormat="1" ht="10.199999999999999">
      <c r="B347" s="183"/>
      <c r="D347" s="176" t="s">
        <v>161</v>
      </c>
      <c r="E347" s="184" t="s">
        <v>1</v>
      </c>
      <c r="F347" s="185" t="s">
        <v>2108</v>
      </c>
      <c r="H347" s="186">
        <v>0.50600000000000001</v>
      </c>
      <c r="I347" s="187"/>
      <c r="L347" s="183"/>
      <c r="M347" s="188"/>
      <c r="N347" s="189"/>
      <c r="O347" s="189"/>
      <c r="P347" s="189"/>
      <c r="Q347" s="189"/>
      <c r="R347" s="189"/>
      <c r="S347" s="189"/>
      <c r="T347" s="190"/>
      <c r="AT347" s="184" t="s">
        <v>161</v>
      </c>
      <c r="AU347" s="184" t="s">
        <v>88</v>
      </c>
      <c r="AV347" s="14" t="s">
        <v>88</v>
      </c>
      <c r="AW347" s="14" t="s">
        <v>34</v>
      </c>
      <c r="AX347" s="14" t="s">
        <v>78</v>
      </c>
      <c r="AY347" s="184" t="s">
        <v>153</v>
      </c>
    </row>
    <row r="348" spans="1:65" s="15" customFormat="1" ht="10.199999999999999">
      <c r="B348" s="191"/>
      <c r="D348" s="176" t="s">
        <v>161</v>
      </c>
      <c r="E348" s="192" t="s">
        <v>1</v>
      </c>
      <c r="F348" s="193" t="s">
        <v>165</v>
      </c>
      <c r="H348" s="194">
        <v>2.7880000000000003</v>
      </c>
      <c r="I348" s="195"/>
      <c r="L348" s="191"/>
      <c r="M348" s="196"/>
      <c r="N348" s="197"/>
      <c r="O348" s="197"/>
      <c r="P348" s="197"/>
      <c r="Q348" s="197"/>
      <c r="R348" s="197"/>
      <c r="S348" s="197"/>
      <c r="T348" s="198"/>
      <c r="AT348" s="192" t="s">
        <v>161</v>
      </c>
      <c r="AU348" s="192" t="s">
        <v>88</v>
      </c>
      <c r="AV348" s="15" t="s">
        <v>159</v>
      </c>
      <c r="AW348" s="15" t="s">
        <v>34</v>
      </c>
      <c r="AX348" s="15" t="s">
        <v>86</v>
      </c>
      <c r="AY348" s="192" t="s">
        <v>153</v>
      </c>
    </row>
    <row r="349" spans="1:65" s="2" customFormat="1" ht="48" customHeight="1">
      <c r="A349" s="33"/>
      <c r="B349" s="161"/>
      <c r="C349" s="162" t="s">
        <v>462</v>
      </c>
      <c r="D349" s="162" t="s">
        <v>155</v>
      </c>
      <c r="E349" s="163" t="s">
        <v>2109</v>
      </c>
      <c r="F349" s="164" t="s">
        <v>2110</v>
      </c>
      <c r="G349" s="165" t="s">
        <v>235</v>
      </c>
      <c r="H349" s="166">
        <v>19.234000000000002</v>
      </c>
      <c r="I349" s="167"/>
      <c r="J349" s="168">
        <f>ROUND(I349*H349,2)</f>
        <v>0</v>
      </c>
      <c r="K349" s="164" t="s">
        <v>254</v>
      </c>
      <c r="L349" s="34"/>
      <c r="M349" s="169" t="s">
        <v>1</v>
      </c>
      <c r="N349" s="170" t="s">
        <v>43</v>
      </c>
      <c r="O349" s="59"/>
      <c r="P349" s="171">
        <f>O349*H349</f>
        <v>0</v>
      </c>
      <c r="Q349" s="171">
        <v>5.47E-3</v>
      </c>
      <c r="R349" s="171">
        <f>Q349*H349</f>
        <v>0.10520998000000001</v>
      </c>
      <c r="S349" s="171">
        <v>0</v>
      </c>
      <c r="T349" s="172">
        <f>S349*H349</f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173" t="s">
        <v>159</v>
      </c>
      <c r="AT349" s="173" t="s">
        <v>155</v>
      </c>
      <c r="AU349" s="173" t="s">
        <v>88</v>
      </c>
      <c r="AY349" s="18" t="s">
        <v>153</v>
      </c>
      <c r="BE349" s="174">
        <f>IF(N349="základní",J349,0)</f>
        <v>0</v>
      </c>
      <c r="BF349" s="174">
        <f>IF(N349="snížená",J349,0)</f>
        <v>0</v>
      </c>
      <c r="BG349" s="174">
        <f>IF(N349="zákl. přenesená",J349,0)</f>
        <v>0</v>
      </c>
      <c r="BH349" s="174">
        <f>IF(N349="sníž. přenesená",J349,0)</f>
        <v>0</v>
      </c>
      <c r="BI349" s="174">
        <f>IF(N349="nulová",J349,0)</f>
        <v>0</v>
      </c>
      <c r="BJ349" s="18" t="s">
        <v>86</v>
      </c>
      <c r="BK349" s="174">
        <f>ROUND(I349*H349,2)</f>
        <v>0</v>
      </c>
      <c r="BL349" s="18" t="s">
        <v>159</v>
      </c>
      <c r="BM349" s="173" t="s">
        <v>2111</v>
      </c>
    </row>
    <row r="350" spans="1:65" s="14" customFormat="1" ht="10.199999999999999">
      <c r="B350" s="183"/>
      <c r="D350" s="176" t="s">
        <v>161</v>
      </c>
      <c r="E350" s="184" t="s">
        <v>1</v>
      </c>
      <c r="F350" s="185" t="s">
        <v>2112</v>
      </c>
      <c r="H350" s="186">
        <v>14.284000000000001</v>
      </c>
      <c r="I350" s="187"/>
      <c r="L350" s="183"/>
      <c r="M350" s="188"/>
      <c r="N350" s="189"/>
      <c r="O350" s="189"/>
      <c r="P350" s="189"/>
      <c r="Q350" s="189"/>
      <c r="R350" s="189"/>
      <c r="S350" s="189"/>
      <c r="T350" s="190"/>
      <c r="AT350" s="184" t="s">
        <v>161</v>
      </c>
      <c r="AU350" s="184" t="s">
        <v>88</v>
      </c>
      <c r="AV350" s="14" t="s">
        <v>88</v>
      </c>
      <c r="AW350" s="14" t="s">
        <v>34</v>
      </c>
      <c r="AX350" s="14" t="s">
        <v>78</v>
      </c>
      <c r="AY350" s="184" t="s">
        <v>153</v>
      </c>
    </row>
    <row r="351" spans="1:65" s="14" customFormat="1" ht="10.199999999999999">
      <c r="B351" s="183"/>
      <c r="D351" s="176" t="s">
        <v>161</v>
      </c>
      <c r="E351" s="184" t="s">
        <v>1</v>
      </c>
      <c r="F351" s="185" t="s">
        <v>2113</v>
      </c>
      <c r="H351" s="186">
        <v>4.95</v>
      </c>
      <c r="I351" s="187"/>
      <c r="L351" s="183"/>
      <c r="M351" s="188"/>
      <c r="N351" s="189"/>
      <c r="O351" s="189"/>
      <c r="P351" s="189"/>
      <c r="Q351" s="189"/>
      <c r="R351" s="189"/>
      <c r="S351" s="189"/>
      <c r="T351" s="190"/>
      <c r="AT351" s="184" t="s">
        <v>161</v>
      </c>
      <c r="AU351" s="184" t="s">
        <v>88</v>
      </c>
      <c r="AV351" s="14" t="s">
        <v>88</v>
      </c>
      <c r="AW351" s="14" t="s">
        <v>34</v>
      </c>
      <c r="AX351" s="14" t="s">
        <v>78</v>
      </c>
      <c r="AY351" s="184" t="s">
        <v>153</v>
      </c>
    </row>
    <row r="352" spans="1:65" s="15" customFormat="1" ht="10.199999999999999">
      <c r="B352" s="191"/>
      <c r="D352" s="176" t="s">
        <v>161</v>
      </c>
      <c r="E352" s="192" t="s">
        <v>1</v>
      </c>
      <c r="F352" s="193" t="s">
        <v>165</v>
      </c>
      <c r="H352" s="194">
        <v>19.234000000000002</v>
      </c>
      <c r="I352" s="195"/>
      <c r="L352" s="191"/>
      <c r="M352" s="196"/>
      <c r="N352" s="197"/>
      <c r="O352" s="197"/>
      <c r="P352" s="197"/>
      <c r="Q352" s="197"/>
      <c r="R352" s="197"/>
      <c r="S352" s="197"/>
      <c r="T352" s="198"/>
      <c r="AT352" s="192" t="s">
        <v>161</v>
      </c>
      <c r="AU352" s="192" t="s">
        <v>88</v>
      </c>
      <c r="AV352" s="15" t="s">
        <v>159</v>
      </c>
      <c r="AW352" s="15" t="s">
        <v>34</v>
      </c>
      <c r="AX352" s="15" t="s">
        <v>86</v>
      </c>
      <c r="AY352" s="192" t="s">
        <v>153</v>
      </c>
    </row>
    <row r="353" spans="1:65" s="2" customFormat="1" ht="48" customHeight="1">
      <c r="A353" s="33"/>
      <c r="B353" s="161"/>
      <c r="C353" s="162" t="s">
        <v>467</v>
      </c>
      <c r="D353" s="162" t="s">
        <v>155</v>
      </c>
      <c r="E353" s="163" t="s">
        <v>2114</v>
      </c>
      <c r="F353" s="164" t="s">
        <v>2115</v>
      </c>
      <c r="G353" s="165" t="s">
        <v>235</v>
      </c>
      <c r="H353" s="166">
        <v>19.234000000000002</v>
      </c>
      <c r="I353" s="167"/>
      <c r="J353" s="168">
        <f>ROUND(I353*H353,2)</f>
        <v>0</v>
      </c>
      <c r="K353" s="164" t="s">
        <v>254</v>
      </c>
      <c r="L353" s="34"/>
      <c r="M353" s="169" t="s">
        <v>1</v>
      </c>
      <c r="N353" s="170" t="s">
        <v>43</v>
      </c>
      <c r="O353" s="59"/>
      <c r="P353" s="171">
        <f>O353*H353</f>
        <v>0</v>
      </c>
      <c r="Q353" s="171">
        <v>0</v>
      </c>
      <c r="R353" s="171">
        <f>Q353*H353</f>
        <v>0</v>
      </c>
      <c r="S353" s="171">
        <v>0</v>
      </c>
      <c r="T353" s="172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159</v>
      </c>
      <c r="AT353" s="173" t="s">
        <v>155</v>
      </c>
      <c r="AU353" s="173" t="s">
        <v>88</v>
      </c>
      <c r="AY353" s="18" t="s">
        <v>153</v>
      </c>
      <c r="BE353" s="174">
        <f>IF(N353="základní",J353,0)</f>
        <v>0</v>
      </c>
      <c r="BF353" s="174">
        <f>IF(N353="snížená",J353,0)</f>
        <v>0</v>
      </c>
      <c r="BG353" s="174">
        <f>IF(N353="zákl. přenesená",J353,0)</f>
        <v>0</v>
      </c>
      <c r="BH353" s="174">
        <f>IF(N353="sníž. přenesená",J353,0)</f>
        <v>0</v>
      </c>
      <c r="BI353" s="174">
        <f>IF(N353="nulová",J353,0)</f>
        <v>0</v>
      </c>
      <c r="BJ353" s="18" t="s">
        <v>86</v>
      </c>
      <c r="BK353" s="174">
        <f>ROUND(I353*H353,2)</f>
        <v>0</v>
      </c>
      <c r="BL353" s="18" t="s">
        <v>159</v>
      </c>
      <c r="BM353" s="173" t="s">
        <v>2116</v>
      </c>
    </row>
    <row r="354" spans="1:65" s="14" customFormat="1" ht="10.199999999999999">
      <c r="B354" s="183"/>
      <c r="D354" s="176" t="s">
        <v>161</v>
      </c>
      <c r="E354" s="184" t="s">
        <v>1</v>
      </c>
      <c r="F354" s="185" t="s">
        <v>2112</v>
      </c>
      <c r="H354" s="186">
        <v>14.284000000000001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161</v>
      </c>
      <c r="AU354" s="184" t="s">
        <v>88</v>
      </c>
      <c r="AV354" s="14" t="s">
        <v>88</v>
      </c>
      <c r="AW354" s="14" t="s">
        <v>34</v>
      </c>
      <c r="AX354" s="14" t="s">
        <v>78</v>
      </c>
      <c r="AY354" s="184" t="s">
        <v>153</v>
      </c>
    </row>
    <row r="355" spans="1:65" s="14" customFormat="1" ht="10.199999999999999">
      <c r="B355" s="183"/>
      <c r="D355" s="176" t="s">
        <v>161</v>
      </c>
      <c r="E355" s="184" t="s">
        <v>1</v>
      </c>
      <c r="F355" s="185" t="s">
        <v>2113</v>
      </c>
      <c r="H355" s="186">
        <v>4.95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161</v>
      </c>
      <c r="AU355" s="184" t="s">
        <v>88</v>
      </c>
      <c r="AV355" s="14" t="s">
        <v>88</v>
      </c>
      <c r="AW355" s="14" t="s">
        <v>34</v>
      </c>
      <c r="AX355" s="14" t="s">
        <v>78</v>
      </c>
      <c r="AY355" s="184" t="s">
        <v>153</v>
      </c>
    </row>
    <row r="356" spans="1:65" s="15" customFormat="1" ht="10.199999999999999">
      <c r="B356" s="191"/>
      <c r="D356" s="176" t="s">
        <v>161</v>
      </c>
      <c r="E356" s="192" t="s">
        <v>1</v>
      </c>
      <c r="F356" s="193" t="s">
        <v>165</v>
      </c>
      <c r="H356" s="194">
        <v>19.234000000000002</v>
      </c>
      <c r="I356" s="195"/>
      <c r="L356" s="191"/>
      <c r="M356" s="196"/>
      <c r="N356" s="197"/>
      <c r="O356" s="197"/>
      <c r="P356" s="197"/>
      <c r="Q356" s="197"/>
      <c r="R356" s="197"/>
      <c r="S356" s="197"/>
      <c r="T356" s="198"/>
      <c r="AT356" s="192" t="s">
        <v>161</v>
      </c>
      <c r="AU356" s="192" t="s">
        <v>88</v>
      </c>
      <c r="AV356" s="15" t="s">
        <v>159</v>
      </c>
      <c r="AW356" s="15" t="s">
        <v>34</v>
      </c>
      <c r="AX356" s="15" t="s">
        <v>86</v>
      </c>
      <c r="AY356" s="192" t="s">
        <v>153</v>
      </c>
    </row>
    <row r="357" spans="1:65" s="2" customFormat="1" ht="36" customHeight="1">
      <c r="A357" s="33"/>
      <c r="B357" s="161"/>
      <c r="C357" s="162" t="s">
        <v>472</v>
      </c>
      <c r="D357" s="162" t="s">
        <v>155</v>
      </c>
      <c r="E357" s="163" t="s">
        <v>2117</v>
      </c>
      <c r="F357" s="164" t="s">
        <v>2118</v>
      </c>
      <c r="G357" s="165" t="s">
        <v>235</v>
      </c>
      <c r="H357" s="166">
        <v>14.787000000000001</v>
      </c>
      <c r="I357" s="167"/>
      <c r="J357" s="168">
        <f>ROUND(I357*H357,2)</f>
        <v>0</v>
      </c>
      <c r="K357" s="164" t="s">
        <v>254</v>
      </c>
      <c r="L357" s="34"/>
      <c r="M357" s="169" t="s">
        <v>1</v>
      </c>
      <c r="N357" s="170" t="s">
        <v>43</v>
      </c>
      <c r="O357" s="59"/>
      <c r="P357" s="171">
        <f>O357*H357</f>
        <v>0</v>
      </c>
      <c r="Q357" s="171">
        <v>1.6100000000000001E-3</v>
      </c>
      <c r="R357" s="171">
        <f>Q357*H357</f>
        <v>2.3807070000000003E-2</v>
      </c>
      <c r="S357" s="171">
        <v>0</v>
      </c>
      <c r="T357" s="172">
        <f>S357*H357</f>
        <v>0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R357" s="173" t="s">
        <v>159</v>
      </c>
      <c r="AT357" s="173" t="s">
        <v>155</v>
      </c>
      <c r="AU357" s="173" t="s">
        <v>88</v>
      </c>
      <c r="AY357" s="18" t="s">
        <v>153</v>
      </c>
      <c r="BE357" s="174">
        <f>IF(N357="základní",J357,0)</f>
        <v>0</v>
      </c>
      <c r="BF357" s="174">
        <f>IF(N357="snížená",J357,0)</f>
        <v>0</v>
      </c>
      <c r="BG357" s="174">
        <f>IF(N357="zákl. přenesená",J357,0)</f>
        <v>0</v>
      </c>
      <c r="BH357" s="174">
        <f>IF(N357="sníž. přenesená",J357,0)</f>
        <v>0</v>
      </c>
      <c r="BI357" s="174">
        <f>IF(N357="nulová",J357,0)</f>
        <v>0</v>
      </c>
      <c r="BJ357" s="18" t="s">
        <v>86</v>
      </c>
      <c r="BK357" s="174">
        <f>ROUND(I357*H357,2)</f>
        <v>0</v>
      </c>
      <c r="BL357" s="18" t="s">
        <v>159</v>
      </c>
      <c r="BM357" s="173" t="s">
        <v>2119</v>
      </c>
    </row>
    <row r="358" spans="1:65" s="14" customFormat="1" ht="10.199999999999999">
      <c r="B358" s="183"/>
      <c r="D358" s="176" t="s">
        <v>161</v>
      </c>
      <c r="E358" s="184" t="s">
        <v>1</v>
      </c>
      <c r="F358" s="185" t="s">
        <v>2120</v>
      </c>
      <c r="H358" s="186">
        <v>11.412000000000001</v>
      </c>
      <c r="I358" s="187"/>
      <c r="L358" s="183"/>
      <c r="M358" s="188"/>
      <c r="N358" s="189"/>
      <c r="O358" s="189"/>
      <c r="P358" s="189"/>
      <c r="Q358" s="189"/>
      <c r="R358" s="189"/>
      <c r="S358" s="189"/>
      <c r="T358" s="190"/>
      <c r="AT358" s="184" t="s">
        <v>161</v>
      </c>
      <c r="AU358" s="184" t="s">
        <v>88</v>
      </c>
      <c r="AV358" s="14" t="s">
        <v>88</v>
      </c>
      <c r="AW358" s="14" t="s">
        <v>34</v>
      </c>
      <c r="AX358" s="14" t="s">
        <v>78</v>
      </c>
      <c r="AY358" s="184" t="s">
        <v>153</v>
      </c>
    </row>
    <row r="359" spans="1:65" s="14" customFormat="1" ht="10.199999999999999">
      <c r="B359" s="183"/>
      <c r="D359" s="176" t="s">
        <v>161</v>
      </c>
      <c r="E359" s="184" t="s">
        <v>1</v>
      </c>
      <c r="F359" s="185" t="s">
        <v>2121</v>
      </c>
      <c r="H359" s="186">
        <v>3.375</v>
      </c>
      <c r="I359" s="187"/>
      <c r="L359" s="183"/>
      <c r="M359" s="188"/>
      <c r="N359" s="189"/>
      <c r="O359" s="189"/>
      <c r="P359" s="189"/>
      <c r="Q359" s="189"/>
      <c r="R359" s="189"/>
      <c r="S359" s="189"/>
      <c r="T359" s="190"/>
      <c r="AT359" s="184" t="s">
        <v>161</v>
      </c>
      <c r="AU359" s="184" t="s">
        <v>88</v>
      </c>
      <c r="AV359" s="14" t="s">
        <v>88</v>
      </c>
      <c r="AW359" s="14" t="s">
        <v>34</v>
      </c>
      <c r="AX359" s="14" t="s">
        <v>78</v>
      </c>
      <c r="AY359" s="184" t="s">
        <v>153</v>
      </c>
    </row>
    <row r="360" spans="1:65" s="15" customFormat="1" ht="10.199999999999999">
      <c r="B360" s="191"/>
      <c r="D360" s="176" t="s">
        <v>161</v>
      </c>
      <c r="E360" s="192" t="s">
        <v>1</v>
      </c>
      <c r="F360" s="193" t="s">
        <v>165</v>
      </c>
      <c r="H360" s="194">
        <v>14.787000000000001</v>
      </c>
      <c r="I360" s="195"/>
      <c r="L360" s="191"/>
      <c r="M360" s="196"/>
      <c r="N360" s="197"/>
      <c r="O360" s="197"/>
      <c r="P360" s="197"/>
      <c r="Q360" s="197"/>
      <c r="R360" s="197"/>
      <c r="S360" s="197"/>
      <c r="T360" s="198"/>
      <c r="AT360" s="192" t="s">
        <v>161</v>
      </c>
      <c r="AU360" s="192" t="s">
        <v>88</v>
      </c>
      <c r="AV360" s="15" t="s">
        <v>159</v>
      </c>
      <c r="AW360" s="15" t="s">
        <v>34</v>
      </c>
      <c r="AX360" s="15" t="s">
        <v>86</v>
      </c>
      <c r="AY360" s="192" t="s">
        <v>153</v>
      </c>
    </row>
    <row r="361" spans="1:65" s="2" customFormat="1" ht="48" customHeight="1">
      <c r="A361" s="33"/>
      <c r="B361" s="161"/>
      <c r="C361" s="162" t="s">
        <v>476</v>
      </c>
      <c r="D361" s="162" t="s">
        <v>155</v>
      </c>
      <c r="E361" s="163" t="s">
        <v>2122</v>
      </c>
      <c r="F361" s="164" t="s">
        <v>2123</v>
      </c>
      <c r="G361" s="165" t="s">
        <v>235</v>
      </c>
      <c r="H361" s="166">
        <v>14.787000000000001</v>
      </c>
      <c r="I361" s="167"/>
      <c r="J361" s="168">
        <f>ROUND(I361*H361,2)</f>
        <v>0</v>
      </c>
      <c r="K361" s="164" t="s">
        <v>254</v>
      </c>
      <c r="L361" s="34"/>
      <c r="M361" s="169" t="s">
        <v>1</v>
      </c>
      <c r="N361" s="170" t="s">
        <v>43</v>
      </c>
      <c r="O361" s="59"/>
      <c r="P361" s="171">
        <f>O361*H361</f>
        <v>0</v>
      </c>
      <c r="Q361" s="171">
        <v>0</v>
      </c>
      <c r="R361" s="171">
        <f>Q361*H361</f>
        <v>0</v>
      </c>
      <c r="S361" s="171">
        <v>0</v>
      </c>
      <c r="T361" s="172">
        <f>S361*H361</f>
        <v>0</v>
      </c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R361" s="173" t="s">
        <v>159</v>
      </c>
      <c r="AT361" s="173" t="s">
        <v>155</v>
      </c>
      <c r="AU361" s="173" t="s">
        <v>88</v>
      </c>
      <c r="AY361" s="18" t="s">
        <v>153</v>
      </c>
      <c r="BE361" s="174">
        <f>IF(N361="základní",J361,0)</f>
        <v>0</v>
      </c>
      <c r="BF361" s="174">
        <f>IF(N361="snížená",J361,0)</f>
        <v>0</v>
      </c>
      <c r="BG361" s="174">
        <f>IF(N361="zákl. přenesená",J361,0)</f>
        <v>0</v>
      </c>
      <c r="BH361" s="174">
        <f>IF(N361="sníž. přenesená",J361,0)</f>
        <v>0</v>
      </c>
      <c r="BI361" s="174">
        <f>IF(N361="nulová",J361,0)</f>
        <v>0</v>
      </c>
      <c r="BJ361" s="18" t="s">
        <v>86</v>
      </c>
      <c r="BK361" s="174">
        <f>ROUND(I361*H361,2)</f>
        <v>0</v>
      </c>
      <c r="BL361" s="18" t="s">
        <v>159</v>
      </c>
      <c r="BM361" s="173" t="s">
        <v>2124</v>
      </c>
    </row>
    <row r="362" spans="1:65" s="14" customFormat="1" ht="10.199999999999999">
      <c r="B362" s="183"/>
      <c r="D362" s="176" t="s">
        <v>161</v>
      </c>
      <c r="E362" s="184" t="s">
        <v>1</v>
      </c>
      <c r="F362" s="185" t="s">
        <v>2120</v>
      </c>
      <c r="H362" s="186">
        <v>11.412000000000001</v>
      </c>
      <c r="I362" s="187"/>
      <c r="L362" s="183"/>
      <c r="M362" s="188"/>
      <c r="N362" s="189"/>
      <c r="O362" s="189"/>
      <c r="P362" s="189"/>
      <c r="Q362" s="189"/>
      <c r="R362" s="189"/>
      <c r="S362" s="189"/>
      <c r="T362" s="190"/>
      <c r="AT362" s="184" t="s">
        <v>161</v>
      </c>
      <c r="AU362" s="184" t="s">
        <v>88</v>
      </c>
      <c r="AV362" s="14" t="s">
        <v>88</v>
      </c>
      <c r="AW362" s="14" t="s">
        <v>34</v>
      </c>
      <c r="AX362" s="14" t="s">
        <v>78</v>
      </c>
      <c r="AY362" s="184" t="s">
        <v>153</v>
      </c>
    </row>
    <row r="363" spans="1:65" s="14" customFormat="1" ht="10.199999999999999">
      <c r="B363" s="183"/>
      <c r="D363" s="176" t="s">
        <v>161</v>
      </c>
      <c r="E363" s="184" t="s">
        <v>1</v>
      </c>
      <c r="F363" s="185" t="s">
        <v>2121</v>
      </c>
      <c r="H363" s="186">
        <v>3.375</v>
      </c>
      <c r="I363" s="187"/>
      <c r="L363" s="183"/>
      <c r="M363" s="188"/>
      <c r="N363" s="189"/>
      <c r="O363" s="189"/>
      <c r="P363" s="189"/>
      <c r="Q363" s="189"/>
      <c r="R363" s="189"/>
      <c r="S363" s="189"/>
      <c r="T363" s="190"/>
      <c r="AT363" s="184" t="s">
        <v>161</v>
      </c>
      <c r="AU363" s="184" t="s">
        <v>88</v>
      </c>
      <c r="AV363" s="14" t="s">
        <v>88</v>
      </c>
      <c r="AW363" s="14" t="s">
        <v>34</v>
      </c>
      <c r="AX363" s="14" t="s">
        <v>78</v>
      </c>
      <c r="AY363" s="184" t="s">
        <v>153</v>
      </c>
    </row>
    <row r="364" spans="1:65" s="15" customFormat="1" ht="10.199999999999999">
      <c r="B364" s="191"/>
      <c r="D364" s="176" t="s">
        <v>161</v>
      </c>
      <c r="E364" s="192" t="s">
        <v>1</v>
      </c>
      <c r="F364" s="193" t="s">
        <v>165</v>
      </c>
      <c r="H364" s="194">
        <v>14.787000000000001</v>
      </c>
      <c r="I364" s="195"/>
      <c r="L364" s="191"/>
      <c r="M364" s="196"/>
      <c r="N364" s="197"/>
      <c r="O364" s="197"/>
      <c r="P364" s="197"/>
      <c r="Q364" s="197"/>
      <c r="R364" s="197"/>
      <c r="S364" s="197"/>
      <c r="T364" s="198"/>
      <c r="AT364" s="192" t="s">
        <v>161</v>
      </c>
      <c r="AU364" s="192" t="s">
        <v>88</v>
      </c>
      <c r="AV364" s="15" t="s">
        <v>159</v>
      </c>
      <c r="AW364" s="15" t="s">
        <v>34</v>
      </c>
      <c r="AX364" s="15" t="s">
        <v>86</v>
      </c>
      <c r="AY364" s="192" t="s">
        <v>153</v>
      </c>
    </row>
    <row r="365" spans="1:65" s="2" customFormat="1" ht="24" customHeight="1">
      <c r="A365" s="33"/>
      <c r="B365" s="161"/>
      <c r="C365" s="162" t="s">
        <v>482</v>
      </c>
      <c r="D365" s="162" t="s">
        <v>155</v>
      </c>
      <c r="E365" s="163" t="s">
        <v>2125</v>
      </c>
      <c r="F365" s="164" t="s">
        <v>2079</v>
      </c>
      <c r="G365" s="165" t="s">
        <v>235</v>
      </c>
      <c r="H365" s="166">
        <v>19.234000000000002</v>
      </c>
      <c r="I365" s="167"/>
      <c r="J365" s="168">
        <f>ROUND(I365*H365,2)</f>
        <v>0</v>
      </c>
      <c r="K365" s="164" t="s">
        <v>1</v>
      </c>
      <c r="L365" s="34"/>
      <c r="M365" s="169" t="s">
        <v>1</v>
      </c>
      <c r="N365" s="170" t="s">
        <v>43</v>
      </c>
      <c r="O365" s="59"/>
      <c r="P365" s="171">
        <f>O365*H365</f>
        <v>0</v>
      </c>
      <c r="Q365" s="171">
        <v>1.6100000000000001E-3</v>
      </c>
      <c r="R365" s="171">
        <f>Q365*H365</f>
        <v>3.0966740000000006E-2</v>
      </c>
      <c r="S365" s="171">
        <v>0</v>
      </c>
      <c r="T365" s="172">
        <f>S365*H365</f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173" t="s">
        <v>159</v>
      </c>
      <c r="AT365" s="173" t="s">
        <v>155</v>
      </c>
      <c r="AU365" s="173" t="s">
        <v>88</v>
      </c>
      <c r="AY365" s="18" t="s">
        <v>153</v>
      </c>
      <c r="BE365" s="174">
        <f>IF(N365="základní",J365,0)</f>
        <v>0</v>
      </c>
      <c r="BF365" s="174">
        <f>IF(N365="snížená",J365,0)</f>
        <v>0</v>
      </c>
      <c r="BG365" s="174">
        <f>IF(N365="zákl. přenesená",J365,0)</f>
        <v>0</v>
      </c>
      <c r="BH365" s="174">
        <f>IF(N365="sníž. přenesená",J365,0)</f>
        <v>0</v>
      </c>
      <c r="BI365" s="174">
        <f>IF(N365="nulová",J365,0)</f>
        <v>0</v>
      </c>
      <c r="BJ365" s="18" t="s">
        <v>86</v>
      </c>
      <c r="BK365" s="174">
        <f>ROUND(I365*H365,2)</f>
        <v>0</v>
      </c>
      <c r="BL365" s="18" t="s">
        <v>159</v>
      </c>
      <c r="BM365" s="173" t="s">
        <v>2126</v>
      </c>
    </row>
    <row r="366" spans="1:65" s="14" customFormat="1" ht="10.199999999999999">
      <c r="B366" s="183"/>
      <c r="D366" s="176" t="s">
        <v>161</v>
      </c>
      <c r="E366" s="184" t="s">
        <v>1</v>
      </c>
      <c r="F366" s="185" t="s">
        <v>2112</v>
      </c>
      <c r="H366" s="186">
        <v>14.284000000000001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161</v>
      </c>
      <c r="AU366" s="184" t="s">
        <v>88</v>
      </c>
      <c r="AV366" s="14" t="s">
        <v>88</v>
      </c>
      <c r="AW366" s="14" t="s">
        <v>34</v>
      </c>
      <c r="AX366" s="14" t="s">
        <v>78</v>
      </c>
      <c r="AY366" s="184" t="s">
        <v>153</v>
      </c>
    </row>
    <row r="367" spans="1:65" s="14" customFormat="1" ht="10.199999999999999">
      <c r="B367" s="183"/>
      <c r="D367" s="176" t="s">
        <v>161</v>
      </c>
      <c r="E367" s="184" t="s">
        <v>1</v>
      </c>
      <c r="F367" s="185" t="s">
        <v>2113</v>
      </c>
      <c r="H367" s="186">
        <v>4.95</v>
      </c>
      <c r="I367" s="187"/>
      <c r="L367" s="183"/>
      <c r="M367" s="188"/>
      <c r="N367" s="189"/>
      <c r="O367" s="189"/>
      <c r="P367" s="189"/>
      <c r="Q367" s="189"/>
      <c r="R367" s="189"/>
      <c r="S367" s="189"/>
      <c r="T367" s="190"/>
      <c r="AT367" s="184" t="s">
        <v>161</v>
      </c>
      <c r="AU367" s="184" t="s">
        <v>88</v>
      </c>
      <c r="AV367" s="14" t="s">
        <v>88</v>
      </c>
      <c r="AW367" s="14" t="s">
        <v>34</v>
      </c>
      <c r="AX367" s="14" t="s">
        <v>78</v>
      </c>
      <c r="AY367" s="184" t="s">
        <v>153</v>
      </c>
    </row>
    <row r="368" spans="1:65" s="15" customFormat="1" ht="10.199999999999999">
      <c r="B368" s="191"/>
      <c r="D368" s="176" t="s">
        <v>161</v>
      </c>
      <c r="E368" s="192" t="s">
        <v>1</v>
      </c>
      <c r="F368" s="193" t="s">
        <v>165</v>
      </c>
      <c r="H368" s="194">
        <v>19.234000000000002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161</v>
      </c>
      <c r="AU368" s="192" t="s">
        <v>88</v>
      </c>
      <c r="AV368" s="15" t="s">
        <v>159</v>
      </c>
      <c r="AW368" s="15" t="s">
        <v>34</v>
      </c>
      <c r="AX368" s="15" t="s">
        <v>86</v>
      </c>
      <c r="AY368" s="192" t="s">
        <v>153</v>
      </c>
    </row>
    <row r="369" spans="1:65" s="2" customFormat="1" ht="24" customHeight="1">
      <c r="A369" s="33"/>
      <c r="B369" s="161"/>
      <c r="C369" s="162" t="s">
        <v>488</v>
      </c>
      <c r="D369" s="162" t="s">
        <v>155</v>
      </c>
      <c r="E369" s="163" t="s">
        <v>2127</v>
      </c>
      <c r="F369" s="164" t="s">
        <v>2128</v>
      </c>
      <c r="G369" s="165" t="s">
        <v>189</v>
      </c>
      <c r="H369" s="166">
        <v>6.5739999999999998</v>
      </c>
      <c r="I369" s="167"/>
      <c r="J369" s="168">
        <f>ROUND(I369*H369,2)</f>
        <v>0</v>
      </c>
      <c r="K369" s="164" t="s">
        <v>1</v>
      </c>
      <c r="L369" s="34"/>
      <c r="M369" s="169" t="s">
        <v>1</v>
      </c>
      <c r="N369" s="170" t="s">
        <v>43</v>
      </c>
      <c r="O369" s="59"/>
      <c r="P369" s="171">
        <f>O369*H369</f>
        <v>0</v>
      </c>
      <c r="Q369" s="171">
        <v>1.04881</v>
      </c>
      <c r="R369" s="171">
        <f>Q369*H369</f>
        <v>6.8948769399999996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159</v>
      </c>
      <c r="AT369" s="173" t="s">
        <v>155</v>
      </c>
      <c r="AU369" s="173" t="s">
        <v>88</v>
      </c>
      <c r="AY369" s="18" t="s">
        <v>153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86</v>
      </c>
      <c r="BK369" s="174">
        <f>ROUND(I369*H369,2)</f>
        <v>0</v>
      </c>
      <c r="BL369" s="18" t="s">
        <v>159</v>
      </c>
      <c r="BM369" s="173" t="s">
        <v>2129</v>
      </c>
    </row>
    <row r="370" spans="1:65" s="13" customFormat="1" ht="10.199999999999999">
      <c r="B370" s="175"/>
      <c r="D370" s="176" t="s">
        <v>161</v>
      </c>
      <c r="E370" s="177" t="s">
        <v>1</v>
      </c>
      <c r="F370" s="178" t="s">
        <v>2130</v>
      </c>
      <c r="H370" s="177" t="s">
        <v>1</v>
      </c>
      <c r="I370" s="179"/>
      <c r="L370" s="175"/>
      <c r="M370" s="180"/>
      <c r="N370" s="181"/>
      <c r="O370" s="181"/>
      <c r="P370" s="181"/>
      <c r="Q370" s="181"/>
      <c r="R370" s="181"/>
      <c r="S370" s="181"/>
      <c r="T370" s="182"/>
      <c r="AT370" s="177" t="s">
        <v>161</v>
      </c>
      <c r="AU370" s="177" t="s">
        <v>88</v>
      </c>
      <c r="AV370" s="13" t="s">
        <v>86</v>
      </c>
      <c r="AW370" s="13" t="s">
        <v>34</v>
      </c>
      <c r="AX370" s="13" t="s">
        <v>78</v>
      </c>
      <c r="AY370" s="177" t="s">
        <v>153</v>
      </c>
    </row>
    <row r="371" spans="1:65" s="14" customFormat="1" ht="10.199999999999999">
      <c r="B371" s="183"/>
      <c r="D371" s="176" t="s">
        <v>161</v>
      </c>
      <c r="E371" s="184" t="s">
        <v>1</v>
      </c>
      <c r="F371" s="185" t="s">
        <v>2131</v>
      </c>
      <c r="H371" s="186">
        <v>6.5739999999999998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161</v>
      </c>
      <c r="AU371" s="184" t="s">
        <v>88</v>
      </c>
      <c r="AV371" s="14" t="s">
        <v>88</v>
      </c>
      <c r="AW371" s="14" t="s">
        <v>34</v>
      </c>
      <c r="AX371" s="14" t="s">
        <v>78</v>
      </c>
      <c r="AY371" s="184" t="s">
        <v>153</v>
      </c>
    </row>
    <row r="372" spans="1:65" s="15" customFormat="1" ht="10.199999999999999">
      <c r="B372" s="191"/>
      <c r="D372" s="176" t="s">
        <v>161</v>
      </c>
      <c r="E372" s="192" t="s">
        <v>1</v>
      </c>
      <c r="F372" s="193" t="s">
        <v>165</v>
      </c>
      <c r="H372" s="194">
        <v>6.5739999999999998</v>
      </c>
      <c r="I372" s="195"/>
      <c r="L372" s="191"/>
      <c r="M372" s="196"/>
      <c r="N372" s="197"/>
      <c r="O372" s="197"/>
      <c r="P372" s="197"/>
      <c r="Q372" s="197"/>
      <c r="R372" s="197"/>
      <c r="S372" s="197"/>
      <c r="T372" s="198"/>
      <c r="AT372" s="192" t="s">
        <v>161</v>
      </c>
      <c r="AU372" s="192" t="s">
        <v>88</v>
      </c>
      <c r="AV372" s="15" t="s">
        <v>159</v>
      </c>
      <c r="AW372" s="15" t="s">
        <v>34</v>
      </c>
      <c r="AX372" s="15" t="s">
        <v>86</v>
      </c>
      <c r="AY372" s="192" t="s">
        <v>153</v>
      </c>
    </row>
    <row r="373" spans="1:65" s="12" customFormat="1" ht="22.8" customHeight="1">
      <c r="B373" s="148"/>
      <c r="D373" s="149" t="s">
        <v>77</v>
      </c>
      <c r="E373" s="159" t="s">
        <v>159</v>
      </c>
      <c r="F373" s="159" t="s">
        <v>2132</v>
      </c>
      <c r="I373" s="151"/>
      <c r="J373" s="160">
        <f>BK373</f>
        <v>0</v>
      </c>
      <c r="L373" s="148"/>
      <c r="M373" s="153"/>
      <c r="N373" s="154"/>
      <c r="O373" s="154"/>
      <c r="P373" s="155">
        <f>SUM(P374:P415)</f>
        <v>0</v>
      </c>
      <c r="Q373" s="154"/>
      <c r="R373" s="155">
        <f>SUM(R374:R415)</f>
        <v>25.747657670000002</v>
      </c>
      <c r="S373" s="154"/>
      <c r="T373" s="156">
        <f>SUM(T374:T415)</f>
        <v>0</v>
      </c>
      <c r="AR373" s="149" t="s">
        <v>86</v>
      </c>
      <c r="AT373" s="157" t="s">
        <v>77</v>
      </c>
      <c r="AU373" s="157" t="s">
        <v>86</v>
      </c>
      <c r="AY373" s="149" t="s">
        <v>153</v>
      </c>
      <c r="BK373" s="158">
        <f>SUM(BK374:BK415)</f>
        <v>0</v>
      </c>
    </row>
    <row r="374" spans="1:65" s="2" customFormat="1" ht="36" customHeight="1">
      <c r="A374" s="33"/>
      <c r="B374" s="161"/>
      <c r="C374" s="162" t="s">
        <v>492</v>
      </c>
      <c r="D374" s="162" t="s">
        <v>155</v>
      </c>
      <c r="E374" s="163" t="s">
        <v>2133</v>
      </c>
      <c r="F374" s="164" t="s">
        <v>2134</v>
      </c>
      <c r="G374" s="165" t="s">
        <v>158</v>
      </c>
      <c r="H374" s="166">
        <v>10.205</v>
      </c>
      <c r="I374" s="167"/>
      <c r="J374" s="168">
        <f>ROUND(I374*H374,2)</f>
        <v>0</v>
      </c>
      <c r="K374" s="164" t="s">
        <v>254</v>
      </c>
      <c r="L374" s="34"/>
      <c r="M374" s="169" t="s">
        <v>1</v>
      </c>
      <c r="N374" s="170" t="s">
        <v>43</v>
      </c>
      <c r="O374" s="59"/>
      <c r="P374" s="171">
        <f>O374*H374</f>
        <v>0</v>
      </c>
      <c r="Q374" s="171">
        <v>2.4533700000000001</v>
      </c>
      <c r="R374" s="171">
        <f>Q374*H374</f>
        <v>25.036640850000001</v>
      </c>
      <c r="S374" s="171">
        <v>0</v>
      </c>
      <c r="T374" s="172">
        <f>S374*H374</f>
        <v>0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R374" s="173" t="s">
        <v>159</v>
      </c>
      <c r="AT374" s="173" t="s">
        <v>155</v>
      </c>
      <c r="AU374" s="173" t="s">
        <v>88</v>
      </c>
      <c r="AY374" s="18" t="s">
        <v>153</v>
      </c>
      <c r="BE374" s="174">
        <f>IF(N374="základní",J374,0)</f>
        <v>0</v>
      </c>
      <c r="BF374" s="174">
        <f>IF(N374="snížená",J374,0)</f>
        <v>0</v>
      </c>
      <c r="BG374" s="174">
        <f>IF(N374="zákl. přenesená",J374,0)</f>
        <v>0</v>
      </c>
      <c r="BH374" s="174">
        <f>IF(N374="sníž. přenesená",J374,0)</f>
        <v>0</v>
      </c>
      <c r="BI374" s="174">
        <f>IF(N374="nulová",J374,0)</f>
        <v>0</v>
      </c>
      <c r="BJ374" s="18" t="s">
        <v>86</v>
      </c>
      <c r="BK374" s="174">
        <f>ROUND(I374*H374,2)</f>
        <v>0</v>
      </c>
      <c r="BL374" s="18" t="s">
        <v>159</v>
      </c>
      <c r="BM374" s="173" t="s">
        <v>2135</v>
      </c>
    </row>
    <row r="375" spans="1:65" s="14" customFormat="1" ht="10.199999999999999">
      <c r="B375" s="183"/>
      <c r="D375" s="176" t="s">
        <v>161</v>
      </c>
      <c r="E375" s="184" t="s">
        <v>1</v>
      </c>
      <c r="F375" s="185" t="s">
        <v>2136</v>
      </c>
      <c r="H375" s="186">
        <v>1.6870000000000001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161</v>
      </c>
      <c r="AU375" s="184" t="s">
        <v>88</v>
      </c>
      <c r="AV375" s="14" t="s">
        <v>88</v>
      </c>
      <c r="AW375" s="14" t="s">
        <v>34</v>
      </c>
      <c r="AX375" s="14" t="s">
        <v>78</v>
      </c>
      <c r="AY375" s="184" t="s">
        <v>153</v>
      </c>
    </row>
    <row r="376" spans="1:65" s="14" customFormat="1" ht="10.199999999999999">
      <c r="B376" s="183"/>
      <c r="D376" s="176" t="s">
        <v>161</v>
      </c>
      <c r="E376" s="184" t="s">
        <v>1</v>
      </c>
      <c r="F376" s="185" t="s">
        <v>2137</v>
      </c>
      <c r="H376" s="186">
        <v>0.39900000000000002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161</v>
      </c>
      <c r="AU376" s="184" t="s">
        <v>88</v>
      </c>
      <c r="AV376" s="14" t="s">
        <v>88</v>
      </c>
      <c r="AW376" s="14" t="s">
        <v>34</v>
      </c>
      <c r="AX376" s="14" t="s">
        <v>78</v>
      </c>
      <c r="AY376" s="184" t="s">
        <v>153</v>
      </c>
    </row>
    <row r="377" spans="1:65" s="14" customFormat="1" ht="10.199999999999999">
      <c r="B377" s="183"/>
      <c r="D377" s="176" t="s">
        <v>161</v>
      </c>
      <c r="E377" s="184" t="s">
        <v>1</v>
      </c>
      <c r="F377" s="185" t="s">
        <v>2138</v>
      </c>
      <c r="H377" s="186">
        <v>1.875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161</v>
      </c>
      <c r="AU377" s="184" t="s">
        <v>88</v>
      </c>
      <c r="AV377" s="14" t="s">
        <v>88</v>
      </c>
      <c r="AW377" s="14" t="s">
        <v>34</v>
      </c>
      <c r="AX377" s="14" t="s">
        <v>78</v>
      </c>
      <c r="AY377" s="184" t="s">
        <v>153</v>
      </c>
    </row>
    <row r="378" spans="1:65" s="14" customFormat="1" ht="10.199999999999999">
      <c r="B378" s="183"/>
      <c r="D378" s="176" t="s">
        <v>161</v>
      </c>
      <c r="E378" s="184" t="s">
        <v>1</v>
      </c>
      <c r="F378" s="185" t="s">
        <v>2139</v>
      </c>
      <c r="H378" s="186">
        <v>0.56999999999999995</v>
      </c>
      <c r="I378" s="187"/>
      <c r="L378" s="183"/>
      <c r="M378" s="188"/>
      <c r="N378" s="189"/>
      <c r="O378" s="189"/>
      <c r="P378" s="189"/>
      <c r="Q378" s="189"/>
      <c r="R378" s="189"/>
      <c r="S378" s="189"/>
      <c r="T378" s="190"/>
      <c r="AT378" s="184" t="s">
        <v>161</v>
      </c>
      <c r="AU378" s="184" t="s">
        <v>88</v>
      </c>
      <c r="AV378" s="14" t="s">
        <v>88</v>
      </c>
      <c r="AW378" s="14" t="s">
        <v>34</v>
      </c>
      <c r="AX378" s="14" t="s">
        <v>78</v>
      </c>
      <c r="AY378" s="184" t="s">
        <v>153</v>
      </c>
    </row>
    <row r="379" spans="1:65" s="14" customFormat="1" ht="10.199999999999999">
      <c r="B379" s="183"/>
      <c r="D379" s="176" t="s">
        <v>161</v>
      </c>
      <c r="E379" s="184" t="s">
        <v>1</v>
      </c>
      <c r="F379" s="185" t="s">
        <v>2140</v>
      </c>
      <c r="H379" s="186">
        <v>2.8370000000000002</v>
      </c>
      <c r="I379" s="187"/>
      <c r="L379" s="183"/>
      <c r="M379" s="188"/>
      <c r="N379" s="189"/>
      <c r="O379" s="189"/>
      <c r="P379" s="189"/>
      <c r="Q379" s="189"/>
      <c r="R379" s="189"/>
      <c r="S379" s="189"/>
      <c r="T379" s="190"/>
      <c r="AT379" s="184" t="s">
        <v>161</v>
      </c>
      <c r="AU379" s="184" t="s">
        <v>88</v>
      </c>
      <c r="AV379" s="14" t="s">
        <v>88</v>
      </c>
      <c r="AW379" s="14" t="s">
        <v>34</v>
      </c>
      <c r="AX379" s="14" t="s">
        <v>78</v>
      </c>
      <c r="AY379" s="184" t="s">
        <v>153</v>
      </c>
    </row>
    <row r="380" spans="1:65" s="14" customFormat="1" ht="10.199999999999999">
      <c r="B380" s="183"/>
      <c r="D380" s="176" t="s">
        <v>161</v>
      </c>
      <c r="E380" s="184" t="s">
        <v>1</v>
      </c>
      <c r="F380" s="185" t="s">
        <v>2141</v>
      </c>
      <c r="H380" s="186">
        <v>2.8370000000000002</v>
      </c>
      <c r="I380" s="187"/>
      <c r="L380" s="183"/>
      <c r="M380" s="188"/>
      <c r="N380" s="189"/>
      <c r="O380" s="189"/>
      <c r="P380" s="189"/>
      <c r="Q380" s="189"/>
      <c r="R380" s="189"/>
      <c r="S380" s="189"/>
      <c r="T380" s="190"/>
      <c r="AT380" s="184" t="s">
        <v>161</v>
      </c>
      <c r="AU380" s="184" t="s">
        <v>88</v>
      </c>
      <c r="AV380" s="14" t="s">
        <v>88</v>
      </c>
      <c r="AW380" s="14" t="s">
        <v>34</v>
      </c>
      <c r="AX380" s="14" t="s">
        <v>78</v>
      </c>
      <c r="AY380" s="184" t="s">
        <v>153</v>
      </c>
    </row>
    <row r="381" spans="1:65" s="15" customFormat="1" ht="10.199999999999999">
      <c r="B381" s="191"/>
      <c r="D381" s="176" t="s">
        <v>161</v>
      </c>
      <c r="E381" s="192" t="s">
        <v>1</v>
      </c>
      <c r="F381" s="193" t="s">
        <v>165</v>
      </c>
      <c r="H381" s="194">
        <v>10.205</v>
      </c>
      <c r="I381" s="195"/>
      <c r="L381" s="191"/>
      <c r="M381" s="196"/>
      <c r="N381" s="197"/>
      <c r="O381" s="197"/>
      <c r="P381" s="197"/>
      <c r="Q381" s="197"/>
      <c r="R381" s="197"/>
      <c r="S381" s="197"/>
      <c r="T381" s="198"/>
      <c r="AT381" s="192" t="s">
        <v>161</v>
      </c>
      <c r="AU381" s="192" t="s">
        <v>88</v>
      </c>
      <c r="AV381" s="15" t="s">
        <v>159</v>
      </c>
      <c r="AW381" s="15" t="s">
        <v>34</v>
      </c>
      <c r="AX381" s="15" t="s">
        <v>86</v>
      </c>
      <c r="AY381" s="192" t="s">
        <v>153</v>
      </c>
    </row>
    <row r="382" spans="1:65" s="2" customFormat="1" ht="24" customHeight="1">
      <c r="A382" s="33"/>
      <c r="B382" s="161"/>
      <c r="C382" s="162" t="s">
        <v>496</v>
      </c>
      <c r="D382" s="162" t="s">
        <v>155</v>
      </c>
      <c r="E382" s="163" t="s">
        <v>2142</v>
      </c>
      <c r="F382" s="164" t="s">
        <v>2143</v>
      </c>
      <c r="G382" s="165" t="s">
        <v>235</v>
      </c>
      <c r="H382" s="166">
        <v>4.125</v>
      </c>
      <c r="I382" s="167"/>
      <c r="J382" s="168">
        <f>ROUND(I382*H382,2)</f>
        <v>0</v>
      </c>
      <c r="K382" s="164" t="s">
        <v>254</v>
      </c>
      <c r="L382" s="34"/>
      <c r="M382" s="169" t="s">
        <v>1</v>
      </c>
      <c r="N382" s="170" t="s">
        <v>43</v>
      </c>
      <c r="O382" s="59"/>
      <c r="P382" s="171">
        <f>O382*H382</f>
        <v>0</v>
      </c>
      <c r="Q382" s="171">
        <v>6.5799999999999999E-3</v>
      </c>
      <c r="R382" s="171">
        <f>Q382*H382</f>
        <v>2.71425E-2</v>
      </c>
      <c r="S382" s="171">
        <v>0</v>
      </c>
      <c r="T382" s="172">
        <f>S382*H382</f>
        <v>0</v>
      </c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R382" s="173" t="s">
        <v>159</v>
      </c>
      <c r="AT382" s="173" t="s">
        <v>155</v>
      </c>
      <c r="AU382" s="173" t="s">
        <v>88</v>
      </c>
      <c r="AY382" s="18" t="s">
        <v>153</v>
      </c>
      <c r="BE382" s="174">
        <f>IF(N382="základní",J382,0)</f>
        <v>0</v>
      </c>
      <c r="BF382" s="174">
        <f>IF(N382="snížená",J382,0)</f>
        <v>0</v>
      </c>
      <c r="BG382" s="174">
        <f>IF(N382="zákl. přenesená",J382,0)</f>
        <v>0</v>
      </c>
      <c r="BH382" s="174">
        <f>IF(N382="sníž. přenesená",J382,0)</f>
        <v>0</v>
      </c>
      <c r="BI382" s="174">
        <f>IF(N382="nulová",J382,0)</f>
        <v>0</v>
      </c>
      <c r="BJ382" s="18" t="s">
        <v>86</v>
      </c>
      <c r="BK382" s="174">
        <f>ROUND(I382*H382,2)</f>
        <v>0</v>
      </c>
      <c r="BL382" s="18" t="s">
        <v>159</v>
      </c>
      <c r="BM382" s="173" t="s">
        <v>2144</v>
      </c>
    </row>
    <row r="383" spans="1:65" s="14" customFormat="1" ht="10.199999999999999">
      <c r="B383" s="183"/>
      <c r="D383" s="176" t="s">
        <v>161</v>
      </c>
      <c r="E383" s="184" t="s">
        <v>1</v>
      </c>
      <c r="F383" s="185" t="s">
        <v>2145</v>
      </c>
      <c r="H383" s="186">
        <v>4.125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161</v>
      </c>
      <c r="AU383" s="184" t="s">
        <v>88</v>
      </c>
      <c r="AV383" s="14" t="s">
        <v>88</v>
      </c>
      <c r="AW383" s="14" t="s">
        <v>34</v>
      </c>
      <c r="AX383" s="14" t="s">
        <v>78</v>
      </c>
      <c r="AY383" s="184" t="s">
        <v>153</v>
      </c>
    </row>
    <row r="384" spans="1:65" s="15" customFormat="1" ht="10.199999999999999">
      <c r="B384" s="191"/>
      <c r="D384" s="176" t="s">
        <v>161</v>
      </c>
      <c r="E384" s="192" t="s">
        <v>1</v>
      </c>
      <c r="F384" s="193" t="s">
        <v>165</v>
      </c>
      <c r="H384" s="194">
        <v>4.125</v>
      </c>
      <c r="I384" s="195"/>
      <c r="L384" s="191"/>
      <c r="M384" s="196"/>
      <c r="N384" s="197"/>
      <c r="O384" s="197"/>
      <c r="P384" s="197"/>
      <c r="Q384" s="197"/>
      <c r="R384" s="197"/>
      <c r="S384" s="197"/>
      <c r="T384" s="198"/>
      <c r="AT384" s="192" t="s">
        <v>161</v>
      </c>
      <c r="AU384" s="192" t="s">
        <v>88</v>
      </c>
      <c r="AV384" s="15" t="s">
        <v>159</v>
      </c>
      <c r="AW384" s="15" t="s">
        <v>34</v>
      </c>
      <c r="AX384" s="15" t="s">
        <v>86</v>
      </c>
      <c r="AY384" s="192" t="s">
        <v>153</v>
      </c>
    </row>
    <row r="385" spans="1:65" s="2" customFormat="1" ht="24" customHeight="1">
      <c r="A385" s="33"/>
      <c r="B385" s="161"/>
      <c r="C385" s="162" t="s">
        <v>502</v>
      </c>
      <c r="D385" s="162" t="s">
        <v>155</v>
      </c>
      <c r="E385" s="163" t="s">
        <v>2146</v>
      </c>
      <c r="F385" s="164" t="s">
        <v>2147</v>
      </c>
      <c r="G385" s="165" t="s">
        <v>235</v>
      </c>
      <c r="H385" s="166">
        <v>4.125</v>
      </c>
      <c r="I385" s="167"/>
      <c r="J385" s="168">
        <f>ROUND(I385*H385,2)</f>
        <v>0</v>
      </c>
      <c r="K385" s="164" t="s">
        <v>254</v>
      </c>
      <c r="L385" s="34"/>
      <c r="M385" s="169" t="s">
        <v>1</v>
      </c>
      <c r="N385" s="170" t="s">
        <v>43</v>
      </c>
      <c r="O385" s="59"/>
      <c r="P385" s="171">
        <f>O385*H385</f>
        <v>0</v>
      </c>
      <c r="Q385" s="171">
        <v>0</v>
      </c>
      <c r="R385" s="171">
        <f>Q385*H385</f>
        <v>0</v>
      </c>
      <c r="S385" s="171">
        <v>0</v>
      </c>
      <c r="T385" s="172">
        <f>S385*H385</f>
        <v>0</v>
      </c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R385" s="173" t="s">
        <v>159</v>
      </c>
      <c r="AT385" s="173" t="s">
        <v>155</v>
      </c>
      <c r="AU385" s="173" t="s">
        <v>88</v>
      </c>
      <c r="AY385" s="18" t="s">
        <v>153</v>
      </c>
      <c r="BE385" s="174">
        <f>IF(N385="základní",J385,0)</f>
        <v>0</v>
      </c>
      <c r="BF385" s="174">
        <f>IF(N385="snížená",J385,0)</f>
        <v>0</v>
      </c>
      <c r="BG385" s="174">
        <f>IF(N385="zákl. přenesená",J385,0)</f>
        <v>0</v>
      </c>
      <c r="BH385" s="174">
        <f>IF(N385="sníž. přenesená",J385,0)</f>
        <v>0</v>
      </c>
      <c r="BI385" s="174">
        <f>IF(N385="nulová",J385,0)</f>
        <v>0</v>
      </c>
      <c r="BJ385" s="18" t="s">
        <v>86</v>
      </c>
      <c r="BK385" s="174">
        <f>ROUND(I385*H385,2)</f>
        <v>0</v>
      </c>
      <c r="BL385" s="18" t="s">
        <v>159</v>
      </c>
      <c r="BM385" s="173" t="s">
        <v>2148</v>
      </c>
    </row>
    <row r="386" spans="1:65" s="14" customFormat="1" ht="10.199999999999999">
      <c r="B386" s="183"/>
      <c r="D386" s="176" t="s">
        <v>161</v>
      </c>
      <c r="E386" s="184" t="s">
        <v>1</v>
      </c>
      <c r="F386" s="185" t="s">
        <v>2145</v>
      </c>
      <c r="H386" s="186">
        <v>4.125</v>
      </c>
      <c r="I386" s="187"/>
      <c r="L386" s="183"/>
      <c r="M386" s="188"/>
      <c r="N386" s="189"/>
      <c r="O386" s="189"/>
      <c r="P386" s="189"/>
      <c r="Q386" s="189"/>
      <c r="R386" s="189"/>
      <c r="S386" s="189"/>
      <c r="T386" s="190"/>
      <c r="AT386" s="184" t="s">
        <v>161</v>
      </c>
      <c r="AU386" s="184" t="s">
        <v>88</v>
      </c>
      <c r="AV386" s="14" t="s">
        <v>88</v>
      </c>
      <c r="AW386" s="14" t="s">
        <v>34</v>
      </c>
      <c r="AX386" s="14" t="s">
        <v>78</v>
      </c>
      <c r="AY386" s="184" t="s">
        <v>153</v>
      </c>
    </row>
    <row r="387" spans="1:65" s="15" customFormat="1" ht="10.199999999999999">
      <c r="B387" s="191"/>
      <c r="D387" s="176" t="s">
        <v>161</v>
      </c>
      <c r="E387" s="192" t="s">
        <v>1</v>
      </c>
      <c r="F387" s="193" t="s">
        <v>165</v>
      </c>
      <c r="H387" s="194">
        <v>4.125</v>
      </c>
      <c r="I387" s="195"/>
      <c r="L387" s="191"/>
      <c r="M387" s="196"/>
      <c r="N387" s="197"/>
      <c r="O387" s="197"/>
      <c r="P387" s="197"/>
      <c r="Q387" s="197"/>
      <c r="R387" s="197"/>
      <c r="S387" s="197"/>
      <c r="T387" s="198"/>
      <c r="AT387" s="192" t="s">
        <v>161</v>
      </c>
      <c r="AU387" s="192" t="s">
        <v>88</v>
      </c>
      <c r="AV387" s="15" t="s">
        <v>159</v>
      </c>
      <c r="AW387" s="15" t="s">
        <v>34</v>
      </c>
      <c r="AX387" s="15" t="s">
        <v>86</v>
      </c>
      <c r="AY387" s="192" t="s">
        <v>153</v>
      </c>
    </row>
    <row r="388" spans="1:65" s="2" customFormat="1" ht="16.5" customHeight="1">
      <c r="A388" s="33"/>
      <c r="B388" s="161"/>
      <c r="C388" s="162" t="s">
        <v>507</v>
      </c>
      <c r="D388" s="162" t="s">
        <v>155</v>
      </c>
      <c r="E388" s="163" t="s">
        <v>2149</v>
      </c>
      <c r="F388" s="164" t="s">
        <v>2150</v>
      </c>
      <c r="G388" s="165" t="s">
        <v>235</v>
      </c>
      <c r="H388" s="166">
        <v>47.883000000000003</v>
      </c>
      <c r="I388" s="167"/>
      <c r="J388" s="168">
        <f>ROUND(I388*H388,2)</f>
        <v>0</v>
      </c>
      <c r="K388" s="164" t="s">
        <v>1</v>
      </c>
      <c r="L388" s="34"/>
      <c r="M388" s="169" t="s">
        <v>1</v>
      </c>
      <c r="N388" s="170" t="s">
        <v>43</v>
      </c>
      <c r="O388" s="59"/>
      <c r="P388" s="171">
        <f>O388*H388</f>
        <v>0</v>
      </c>
      <c r="Q388" s="171">
        <v>2.7499999999999998E-3</v>
      </c>
      <c r="R388" s="171">
        <f>Q388*H388</f>
        <v>0.13167825</v>
      </c>
      <c r="S388" s="171">
        <v>0</v>
      </c>
      <c r="T388" s="172">
        <f>S388*H388</f>
        <v>0</v>
      </c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R388" s="173" t="s">
        <v>159</v>
      </c>
      <c r="AT388" s="173" t="s">
        <v>155</v>
      </c>
      <c r="AU388" s="173" t="s">
        <v>88</v>
      </c>
      <c r="AY388" s="18" t="s">
        <v>153</v>
      </c>
      <c r="BE388" s="174">
        <f>IF(N388="základní",J388,0)</f>
        <v>0</v>
      </c>
      <c r="BF388" s="174">
        <f>IF(N388="snížená",J388,0)</f>
        <v>0</v>
      </c>
      <c r="BG388" s="174">
        <f>IF(N388="zákl. přenesená",J388,0)</f>
        <v>0</v>
      </c>
      <c r="BH388" s="174">
        <f>IF(N388="sníž. přenesená",J388,0)</f>
        <v>0</v>
      </c>
      <c r="BI388" s="174">
        <f>IF(N388="nulová",J388,0)</f>
        <v>0</v>
      </c>
      <c r="BJ388" s="18" t="s">
        <v>86</v>
      </c>
      <c r="BK388" s="174">
        <f>ROUND(I388*H388,2)</f>
        <v>0</v>
      </c>
      <c r="BL388" s="18" t="s">
        <v>159</v>
      </c>
      <c r="BM388" s="173" t="s">
        <v>2151</v>
      </c>
    </row>
    <row r="389" spans="1:65" s="14" customFormat="1" ht="10.199999999999999">
      <c r="B389" s="183"/>
      <c r="D389" s="176" t="s">
        <v>161</v>
      </c>
      <c r="E389" s="184" t="s">
        <v>1</v>
      </c>
      <c r="F389" s="185" t="s">
        <v>2152</v>
      </c>
      <c r="H389" s="186">
        <v>6.2510000000000003</v>
      </c>
      <c r="I389" s="187"/>
      <c r="L389" s="183"/>
      <c r="M389" s="188"/>
      <c r="N389" s="189"/>
      <c r="O389" s="189"/>
      <c r="P389" s="189"/>
      <c r="Q389" s="189"/>
      <c r="R389" s="189"/>
      <c r="S389" s="189"/>
      <c r="T389" s="190"/>
      <c r="AT389" s="184" t="s">
        <v>161</v>
      </c>
      <c r="AU389" s="184" t="s">
        <v>88</v>
      </c>
      <c r="AV389" s="14" t="s">
        <v>88</v>
      </c>
      <c r="AW389" s="14" t="s">
        <v>34</v>
      </c>
      <c r="AX389" s="14" t="s">
        <v>78</v>
      </c>
      <c r="AY389" s="184" t="s">
        <v>153</v>
      </c>
    </row>
    <row r="390" spans="1:65" s="14" customFormat="1" ht="10.199999999999999">
      <c r="B390" s="183"/>
      <c r="D390" s="176" t="s">
        <v>161</v>
      </c>
      <c r="E390" s="184" t="s">
        <v>1</v>
      </c>
      <c r="F390" s="185" t="s">
        <v>2153</v>
      </c>
      <c r="H390" s="186">
        <v>3.8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161</v>
      </c>
      <c r="AU390" s="184" t="s">
        <v>88</v>
      </c>
      <c r="AV390" s="14" t="s">
        <v>88</v>
      </c>
      <c r="AW390" s="14" t="s">
        <v>34</v>
      </c>
      <c r="AX390" s="14" t="s">
        <v>78</v>
      </c>
      <c r="AY390" s="184" t="s">
        <v>153</v>
      </c>
    </row>
    <row r="391" spans="1:65" s="14" customFormat="1" ht="10.199999999999999">
      <c r="B391" s="183"/>
      <c r="D391" s="176" t="s">
        <v>161</v>
      </c>
      <c r="E391" s="184" t="s">
        <v>1</v>
      </c>
      <c r="F391" s="185" t="s">
        <v>2154</v>
      </c>
      <c r="H391" s="186">
        <v>18.916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161</v>
      </c>
      <c r="AU391" s="184" t="s">
        <v>88</v>
      </c>
      <c r="AV391" s="14" t="s">
        <v>88</v>
      </c>
      <c r="AW391" s="14" t="s">
        <v>34</v>
      </c>
      <c r="AX391" s="14" t="s">
        <v>78</v>
      </c>
      <c r="AY391" s="184" t="s">
        <v>153</v>
      </c>
    </row>
    <row r="392" spans="1:65" s="14" customFormat="1" ht="10.199999999999999">
      <c r="B392" s="183"/>
      <c r="D392" s="176" t="s">
        <v>161</v>
      </c>
      <c r="E392" s="184" t="s">
        <v>1</v>
      </c>
      <c r="F392" s="185" t="s">
        <v>2155</v>
      </c>
      <c r="H392" s="186">
        <v>18.916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161</v>
      </c>
      <c r="AU392" s="184" t="s">
        <v>88</v>
      </c>
      <c r="AV392" s="14" t="s">
        <v>88</v>
      </c>
      <c r="AW392" s="14" t="s">
        <v>34</v>
      </c>
      <c r="AX392" s="14" t="s">
        <v>78</v>
      </c>
      <c r="AY392" s="184" t="s">
        <v>153</v>
      </c>
    </row>
    <row r="393" spans="1:65" s="15" customFormat="1" ht="10.199999999999999">
      <c r="B393" s="191"/>
      <c r="D393" s="176" t="s">
        <v>161</v>
      </c>
      <c r="E393" s="192" t="s">
        <v>1</v>
      </c>
      <c r="F393" s="193" t="s">
        <v>165</v>
      </c>
      <c r="H393" s="194">
        <v>47.882999999999996</v>
      </c>
      <c r="I393" s="195"/>
      <c r="L393" s="191"/>
      <c r="M393" s="196"/>
      <c r="N393" s="197"/>
      <c r="O393" s="197"/>
      <c r="P393" s="197"/>
      <c r="Q393" s="197"/>
      <c r="R393" s="197"/>
      <c r="S393" s="197"/>
      <c r="T393" s="198"/>
      <c r="AT393" s="192" t="s">
        <v>161</v>
      </c>
      <c r="AU393" s="192" t="s">
        <v>88</v>
      </c>
      <c r="AV393" s="15" t="s">
        <v>159</v>
      </c>
      <c r="AW393" s="15" t="s">
        <v>34</v>
      </c>
      <c r="AX393" s="15" t="s">
        <v>86</v>
      </c>
      <c r="AY393" s="192" t="s">
        <v>153</v>
      </c>
    </row>
    <row r="394" spans="1:65" s="2" customFormat="1" ht="16.5" customHeight="1">
      <c r="A394" s="33"/>
      <c r="B394" s="161"/>
      <c r="C394" s="162" t="s">
        <v>511</v>
      </c>
      <c r="D394" s="162" t="s">
        <v>155</v>
      </c>
      <c r="E394" s="163" t="s">
        <v>2156</v>
      </c>
      <c r="F394" s="164" t="s">
        <v>2157</v>
      </c>
      <c r="G394" s="165" t="s">
        <v>235</v>
      </c>
      <c r="H394" s="166">
        <v>47.883000000000003</v>
      </c>
      <c r="I394" s="167"/>
      <c r="J394" s="168">
        <f>ROUND(I394*H394,2)</f>
        <v>0</v>
      </c>
      <c r="K394" s="164" t="s">
        <v>1</v>
      </c>
      <c r="L394" s="34"/>
      <c r="M394" s="169" t="s">
        <v>1</v>
      </c>
      <c r="N394" s="170" t="s">
        <v>43</v>
      </c>
      <c r="O394" s="59"/>
      <c r="P394" s="171">
        <f>O394*H394</f>
        <v>0</v>
      </c>
      <c r="Q394" s="171">
        <v>0</v>
      </c>
      <c r="R394" s="171">
        <f>Q394*H394</f>
        <v>0</v>
      </c>
      <c r="S394" s="171">
        <v>0</v>
      </c>
      <c r="T394" s="172">
        <f>S394*H394</f>
        <v>0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R394" s="173" t="s">
        <v>159</v>
      </c>
      <c r="AT394" s="173" t="s">
        <v>155</v>
      </c>
      <c r="AU394" s="173" t="s">
        <v>88</v>
      </c>
      <c r="AY394" s="18" t="s">
        <v>153</v>
      </c>
      <c r="BE394" s="174">
        <f>IF(N394="základní",J394,0)</f>
        <v>0</v>
      </c>
      <c r="BF394" s="174">
        <f>IF(N394="snížená",J394,0)</f>
        <v>0</v>
      </c>
      <c r="BG394" s="174">
        <f>IF(N394="zákl. přenesená",J394,0)</f>
        <v>0</v>
      </c>
      <c r="BH394" s="174">
        <f>IF(N394="sníž. přenesená",J394,0)</f>
        <v>0</v>
      </c>
      <c r="BI394" s="174">
        <f>IF(N394="nulová",J394,0)</f>
        <v>0</v>
      </c>
      <c r="BJ394" s="18" t="s">
        <v>86</v>
      </c>
      <c r="BK394" s="174">
        <f>ROUND(I394*H394,2)</f>
        <v>0</v>
      </c>
      <c r="BL394" s="18" t="s">
        <v>159</v>
      </c>
      <c r="BM394" s="173" t="s">
        <v>2158</v>
      </c>
    </row>
    <row r="395" spans="1:65" s="14" customFormat="1" ht="10.199999999999999">
      <c r="B395" s="183"/>
      <c r="D395" s="176" t="s">
        <v>161</v>
      </c>
      <c r="E395" s="184" t="s">
        <v>1</v>
      </c>
      <c r="F395" s="185" t="s">
        <v>2152</v>
      </c>
      <c r="H395" s="186">
        <v>6.2510000000000003</v>
      </c>
      <c r="I395" s="187"/>
      <c r="L395" s="183"/>
      <c r="M395" s="188"/>
      <c r="N395" s="189"/>
      <c r="O395" s="189"/>
      <c r="P395" s="189"/>
      <c r="Q395" s="189"/>
      <c r="R395" s="189"/>
      <c r="S395" s="189"/>
      <c r="T395" s="190"/>
      <c r="AT395" s="184" t="s">
        <v>161</v>
      </c>
      <c r="AU395" s="184" t="s">
        <v>88</v>
      </c>
      <c r="AV395" s="14" t="s">
        <v>88</v>
      </c>
      <c r="AW395" s="14" t="s">
        <v>34</v>
      </c>
      <c r="AX395" s="14" t="s">
        <v>78</v>
      </c>
      <c r="AY395" s="184" t="s">
        <v>153</v>
      </c>
    </row>
    <row r="396" spans="1:65" s="14" customFormat="1" ht="10.199999999999999">
      <c r="B396" s="183"/>
      <c r="D396" s="176" t="s">
        <v>161</v>
      </c>
      <c r="E396" s="184" t="s">
        <v>1</v>
      </c>
      <c r="F396" s="185" t="s">
        <v>2153</v>
      </c>
      <c r="H396" s="186">
        <v>3.8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161</v>
      </c>
      <c r="AU396" s="184" t="s">
        <v>88</v>
      </c>
      <c r="AV396" s="14" t="s">
        <v>88</v>
      </c>
      <c r="AW396" s="14" t="s">
        <v>34</v>
      </c>
      <c r="AX396" s="14" t="s">
        <v>78</v>
      </c>
      <c r="AY396" s="184" t="s">
        <v>153</v>
      </c>
    </row>
    <row r="397" spans="1:65" s="14" customFormat="1" ht="10.199999999999999">
      <c r="B397" s="183"/>
      <c r="D397" s="176" t="s">
        <v>161</v>
      </c>
      <c r="E397" s="184" t="s">
        <v>1</v>
      </c>
      <c r="F397" s="185" t="s">
        <v>2154</v>
      </c>
      <c r="H397" s="186">
        <v>18.916</v>
      </c>
      <c r="I397" s="187"/>
      <c r="L397" s="183"/>
      <c r="M397" s="188"/>
      <c r="N397" s="189"/>
      <c r="O397" s="189"/>
      <c r="P397" s="189"/>
      <c r="Q397" s="189"/>
      <c r="R397" s="189"/>
      <c r="S397" s="189"/>
      <c r="T397" s="190"/>
      <c r="AT397" s="184" t="s">
        <v>161</v>
      </c>
      <c r="AU397" s="184" t="s">
        <v>88</v>
      </c>
      <c r="AV397" s="14" t="s">
        <v>88</v>
      </c>
      <c r="AW397" s="14" t="s">
        <v>34</v>
      </c>
      <c r="AX397" s="14" t="s">
        <v>78</v>
      </c>
      <c r="AY397" s="184" t="s">
        <v>153</v>
      </c>
    </row>
    <row r="398" spans="1:65" s="14" customFormat="1" ht="10.199999999999999">
      <c r="B398" s="183"/>
      <c r="D398" s="176" t="s">
        <v>161</v>
      </c>
      <c r="E398" s="184" t="s">
        <v>1</v>
      </c>
      <c r="F398" s="185" t="s">
        <v>2155</v>
      </c>
      <c r="H398" s="186">
        <v>18.916</v>
      </c>
      <c r="I398" s="187"/>
      <c r="L398" s="183"/>
      <c r="M398" s="188"/>
      <c r="N398" s="189"/>
      <c r="O398" s="189"/>
      <c r="P398" s="189"/>
      <c r="Q398" s="189"/>
      <c r="R398" s="189"/>
      <c r="S398" s="189"/>
      <c r="T398" s="190"/>
      <c r="AT398" s="184" t="s">
        <v>161</v>
      </c>
      <c r="AU398" s="184" t="s">
        <v>88</v>
      </c>
      <c r="AV398" s="14" t="s">
        <v>88</v>
      </c>
      <c r="AW398" s="14" t="s">
        <v>34</v>
      </c>
      <c r="AX398" s="14" t="s">
        <v>78</v>
      </c>
      <c r="AY398" s="184" t="s">
        <v>153</v>
      </c>
    </row>
    <row r="399" spans="1:65" s="15" customFormat="1" ht="10.199999999999999">
      <c r="B399" s="191"/>
      <c r="D399" s="176" t="s">
        <v>161</v>
      </c>
      <c r="E399" s="192" t="s">
        <v>1</v>
      </c>
      <c r="F399" s="193" t="s">
        <v>165</v>
      </c>
      <c r="H399" s="194">
        <v>47.882999999999996</v>
      </c>
      <c r="I399" s="195"/>
      <c r="L399" s="191"/>
      <c r="M399" s="196"/>
      <c r="N399" s="197"/>
      <c r="O399" s="197"/>
      <c r="P399" s="197"/>
      <c r="Q399" s="197"/>
      <c r="R399" s="197"/>
      <c r="S399" s="197"/>
      <c r="T399" s="198"/>
      <c r="AT399" s="192" t="s">
        <v>161</v>
      </c>
      <c r="AU399" s="192" t="s">
        <v>88</v>
      </c>
      <c r="AV399" s="15" t="s">
        <v>159</v>
      </c>
      <c r="AW399" s="15" t="s">
        <v>34</v>
      </c>
      <c r="AX399" s="15" t="s">
        <v>86</v>
      </c>
      <c r="AY399" s="192" t="s">
        <v>153</v>
      </c>
    </row>
    <row r="400" spans="1:65" s="2" customFormat="1" ht="24" customHeight="1">
      <c r="A400" s="33"/>
      <c r="B400" s="161"/>
      <c r="C400" s="162" t="s">
        <v>517</v>
      </c>
      <c r="D400" s="162" t="s">
        <v>155</v>
      </c>
      <c r="E400" s="163" t="s">
        <v>2159</v>
      </c>
      <c r="F400" s="164" t="s">
        <v>2079</v>
      </c>
      <c r="G400" s="165" t="s">
        <v>235</v>
      </c>
      <c r="H400" s="166">
        <v>13.583</v>
      </c>
      <c r="I400" s="167"/>
      <c r="J400" s="168">
        <f>ROUND(I400*H400,2)</f>
        <v>0</v>
      </c>
      <c r="K400" s="164" t="s">
        <v>1</v>
      </c>
      <c r="L400" s="34"/>
      <c r="M400" s="169" t="s">
        <v>1</v>
      </c>
      <c r="N400" s="170" t="s">
        <v>43</v>
      </c>
      <c r="O400" s="59"/>
      <c r="P400" s="171">
        <f>O400*H400</f>
        <v>0</v>
      </c>
      <c r="Q400" s="171">
        <v>1.6100000000000001E-3</v>
      </c>
      <c r="R400" s="171">
        <f>Q400*H400</f>
        <v>2.186863E-2</v>
      </c>
      <c r="S400" s="171">
        <v>0</v>
      </c>
      <c r="T400" s="172">
        <f>S400*H400</f>
        <v>0</v>
      </c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R400" s="173" t="s">
        <v>159</v>
      </c>
      <c r="AT400" s="173" t="s">
        <v>155</v>
      </c>
      <c r="AU400" s="173" t="s">
        <v>88</v>
      </c>
      <c r="AY400" s="18" t="s">
        <v>153</v>
      </c>
      <c r="BE400" s="174">
        <f>IF(N400="základní",J400,0)</f>
        <v>0</v>
      </c>
      <c r="BF400" s="174">
        <f>IF(N400="snížená",J400,0)</f>
        <v>0</v>
      </c>
      <c r="BG400" s="174">
        <f>IF(N400="zákl. přenesená",J400,0)</f>
        <v>0</v>
      </c>
      <c r="BH400" s="174">
        <f>IF(N400="sníž. přenesená",J400,0)</f>
        <v>0</v>
      </c>
      <c r="BI400" s="174">
        <f>IF(N400="nulová",J400,0)</f>
        <v>0</v>
      </c>
      <c r="BJ400" s="18" t="s">
        <v>86</v>
      </c>
      <c r="BK400" s="174">
        <f>ROUND(I400*H400,2)</f>
        <v>0</v>
      </c>
      <c r="BL400" s="18" t="s">
        <v>159</v>
      </c>
      <c r="BM400" s="173" t="s">
        <v>2160</v>
      </c>
    </row>
    <row r="401" spans="1:65" s="14" customFormat="1" ht="10.199999999999999">
      <c r="B401" s="183"/>
      <c r="D401" s="176" t="s">
        <v>161</v>
      </c>
      <c r="E401" s="184" t="s">
        <v>1</v>
      </c>
      <c r="F401" s="185" t="s">
        <v>2145</v>
      </c>
      <c r="H401" s="186">
        <v>4.125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161</v>
      </c>
      <c r="AU401" s="184" t="s">
        <v>88</v>
      </c>
      <c r="AV401" s="14" t="s">
        <v>88</v>
      </c>
      <c r="AW401" s="14" t="s">
        <v>34</v>
      </c>
      <c r="AX401" s="14" t="s">
        <v>78</v>
      </c>
      <c r="AY401" s="184" t="s">
        <v>153</v>
      </c>
    </row>
    <row r="402" spans="1:65" s="14" customFormat="1" ht="10.199999999999999">
      <c r="B402" s="183"/>
      <c r="D402" s="176" t="s">
        <v>161</v>
      </c>
      <c r="E402" s="184" t="s">
        <v>1</v>
      </c>
      <c r="F402" s="185" t="s">
        <v>2161</v>
      </c>
      <c r="H402" s="186">
        <v>9.4580000000000002</v>
      </c>
      <c r="I402" s="187"/>
      <c r="L402" s="183"/>
      <c r="M402" s="188"/>
      <c r="N402" s="189"/>
      <c r="O402" s="189"/>
      <c r="P402" s="189"/>
      <c r="Q402" s="189"/>
      <c r="R402" s="189"/>
      <c r="S402" s="189"/>
      <c r="T402" s="190"/>
      <c r="AT402" s="184" t="s">
        <v>161</v>
      </c>
      <c r="AU402" s="184" t="s">
        <v>88</v>
      </c>
      <c r="AV402" s="14" t="s">
        <v>88</v>
      </c>
      <c r="AW402" s="14" t="s">
        <v>34</v>
      </c>
      <c r="AX402" s="14" t="s">
        <v>78</v>
      </c>
      <c r="AY402" s="184" t="s">
        <v>153</v>
      </c>
    </row>
    <row r="403" spans="1:65" s="15" customFormat="1" ht="10.199999999999999">
      <c r="B403" s="191"/>
      <c r="D403" s="176" t="s">
        <v>161</v>
      </c>
      <c r="E403" s="192" t="s">
        <v>1</v>
      </c>
      <c r="F403" s="193" t="s">
        <v>165</v>
      </c>
      <c r="H403" s="194">
        <v>13.583</v>
      </c>
      <c r="I403" s="195"/>
      <c r="L403" s="191"/>
      <c r="M403" s="196"/>
      <c r="N403" s="197"/>
      <c r="O403" s="197"/>
      <c r="P403" s="197"/>
      <c r="Q403" s="197"/>
      <c r="R403" s="197"/>
      <c r="S403" s="197"/>
      <c r="T403" s="198"/>
      <c r="AT403" s="192" t="s">
        <v>161</v>
      </c>
      <c r="AU403" s="192" t="s">
        <v>88</v>
      </c>
      <c r="AV403" s="15" t="s">
        <v>159</v>
      </c>
      <c r="AW403" s="15" t="s">
        <v>34</v>
      </c>
      <c r="AX403" s="15" t="s">
        <v>86</v>
      </c>
      <c r="AY403" s="192" t="s">
        <v>153</v>
      </c>
    </row>
    <row r="404" spans="1:65" s="2" customFormat="1" ht="36" customHeight="1">
      <c r="A404" s="33"/>
      <c r="B404" s="161"/>
      <c r="C404" s="162" t="s">
        <v>521</v>
      </c>
      <c r="D404" s="162" t="s">
        <v>155</v>
      </c>
      <c r="E404" s="163" t="s">
        <v>2162</v>
      </c>
      <c r="F404" s="164" t="s">
        <v>2163</v>
      </c>
      <c r="G404" s="165" t="s">
        <v>189</v>
      </c>
      <c r="H404" s="166">
        <v>0.22900000000000001</v>
      </c>
      <c r="I404" s="167"/>
      <c r="J404" s="168">
        <f>ROUND(I404*H404,2)</f>
        <v>0</v>
      </c>
      <c r="K404" s="164" t="s">
        <v>254</v>
      </c>
      <c r="L404" s="34"/>
      <c r="M404" s="169" t="s">
        <v>1</v>
      </c>
      <c r="N404" s="170" t="s">
        <v>43</v>
      </c>
      <c r="O404" s="59"/>
      <c r="P404" s="171">
        <f>O404*H404</f>
        <v>0</v>
      </c>
      <c r="Q404" s="171">
        <v>1.04887</v>
      </c>
      <c r="R404" s="171">
        <f>Q404*H404</f>
        <v>0.24019123000000001</v>
      </c>
      <c r="S404" s="171">
        <v>0</v>
      </c>
      <c r="T404" s="172">
        <f>S404*H404</f>
        <v>0</v>
      </c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R404" s="173" t="s">
        <v>159</v>
      </c>
      <c r="AT404" s="173" t="s">
        <v>155</v>
      </c>
      <c r="AU404" s="173" t="s">
        <v>88</v>
      </c>
      <c r="AY404" s="18" t="s">
        <v>153</v>
      </c>
      <c r="BE404" s="174">
        <f>IF(N404="základní",J404,0)</f>
        <v>0</v>
      </c>
      <c r="BF404" s="174">
        <f>IF(N404="snížená",J404,0)</f>
        <v>0</v>
      </c>
      <c r="BG404" s="174">
        <f>IF(N404="zákl. přenesená",J404,0)</f>
        <v>0</v>
      </c>
      <c r="BH404" s="174">
        <f>IF(N404="sníž. přenesená",J404,0)</f>
        <v>0</v>
      </c>
      <c r="BI404" s="174">
        <f>IF(N404="nulová",J404,0)</f>
        <v>0</v>
      </c>
      <c r="BJ404" s="18" t="s">
        <v>86</v>
      </c>
      <c r="BK404" s="174">
        <f>ROUND(I404*H404,2)</f>
        <v>0</v>
      </c>
      <c r="BL404" s="18" t="s">
        <v>159</v>
      </c>
      <c r="BM404" s="173" t="s">
        <v>2164</v>
      </c>
    </row>
    <row r="405" spans="1:65" s="13" customFormat="1" ht="10.199999999999999">
      <c r="B405" s="175"/>
      <c r="D405" s="176" t="s">
        <v>161</v>
      </c>
      <c r="E405" s="177" t="s">
        <v>1</v>
      </c>
      <c r="F405" s="178" t="s">
        <v>2165</v>
      </c>
      <c r="H405" s="177" t="s">
        <v>1</v>
      </c>
      <c r="I405" s="179"/>
      <c r="L405" s="175"/>
      <c r="M405" s="180"/>
      <c r="N405" s="181"/>
      <c r="O405" s="181"/>
      <c r="P405" s="181"/>
      <c r="Q405" s="181"/>
      <c r="R405" s="181"/>
      <c r="S405" s="181"/>
      <c r="T405" s="182"/>
      <c r="AT405" s="177" t="s">
        <v>161</v>
      </c>
      <c r="AU405" s="177" t="s">
        <v>88</v>
      </c>
      <c r="AV405" s="13" t="s">
        <v>86</v>
      </c>
      <c r="AW405" s="13" t="s">
        <v>34</v>
      </c>
      <c r="AX405" s="13" t="s">
        <v>78</v>
      </c>
      <c r="AY405" s="177" t="s">
        <v>153</v>
      </c>
    </row>
    <row r="406" spans="1:65" s="14" customFormat="1" ht="10.199999999999999">
      <c r="B406" s="183"/>
      <c r="D406" s="176" t="s">
        <v>161</v>
      </c>
      <c r="E406" s="184" t="s">
        <v>1</v>
      </c>
      <c r="F406" s="185" t="s">
        <v>2166</v>
      </c>
      <c r="H406" s="186">
        <v>0.19900000000000001</v>
      </c>
      <c r="I406" s="187"/>
      <c r="L406" s="183"/>
      <c r="M406" s="188"/>
      <c r="N406" s="189"/>
      <c r="O406" s="189"/>
      <c r="P406" s="189"/>
      <c r="Q406" s="189"/>
      <c r="R406" s="189"/>
      <c r="S406" s="189"/>
      <c r="T406" s="190"/>
      <c r="AT406" s="184" t="s">
        <v>161</v>
      </c>
      <c r="AU406" s="184" t="s">
        <v>88</v>
      </c>
      <c r="AV406" s="14" t="s">
        <v>88</v>
      </c>
      <c r="AW406" s="14" t="s">
        <v>34</v>
      </c>
      <c r="AX406" s="14" t="s">
        <v>78</v>
      </c>
      <c r="AY406" s="184" t="s">
        <v>153</v>
      </c>
    </row>
    <row r="407" spans="1:65" s="14" customFormat="1" ht="10.199999999999999">
      <c r="B407" s="183"/>
      <c r="D407" s="176" t="s">
        <v>161</v>
      </c>
      <c r="E407" s="184" t="s">
        <v>1</v>
      </c>
      <c r="F407" s="185" t="s">
        <v>2167</v>
      </c>
      <c r="H407" s="186">
        <v>0.02</v>
      </c>
      <c r="I407" s="187"/>
      <c r="L407" s="183"/>
      <c r="M407" s="188"/>
      <c r="N407" s="189"/>
      <c r="O407" s="189"/>
      <c r="P407" s="189"/>
      <c r="Q407" s="189"/>
      <c r="R407" s="189"/>
      <c r="S407" s="189"/>
      <c r="T407" s="190"/>
      <c r="AT407" s="184" t="s">
        <v>161</v>
      </c>
      <c r="AU407" s="184" t="s">
        <v>88</v>
      </c>
      <c r="AV407" s="14" t="s">
        <v>88</v>
      </c>
      <c r="AW407" s="14" t="s">
        <v>34</v>
      </c>
      <c r="AX407" s="14" t="s">
        <v>78</v>
      </c>
      <c r="AY407" s="184" t="s">
        <v>153</v>
      </c>
    </row>
    <row r="408" spans="1:65" s="14" customFormat="1" ht="10.199999999999999">
      <c r="B408" s="183"/>
      <c r="D408" s="176" t="s">
        <v>161</v>
      </c>
      <c r="E408" s="184" t="s">
        <v>1</v>
      </c>
      <c r="F408" s="185" t="s">
        <v>2168</v>
      </c>
      <c r="H408" s="186">
        <v>0.01</v>
      </c>
      <c r="I408" s="187"/>
      <c r="L408" s="183"/>
      <c r="M408" s="188"/>
      <c r="N408" s="189"/>
      <c r="O408" s="189"/>
      <c r="P408" s="189"/>
      <c r="Q408" s="189"/>
      <c r="R408" s="189"/>
      <c r="S408" s="189"/>
      <c r="T408" s="190"/>
      <c r="AT408" s="184" t="s">
        <v>161</v>
      </c>
      <c r="AU408" s="184" t="s">
        <v>88</v>
      </c>
      <c r="AV408" s="14" t="s">
        <v>88</v>
      </c>
      <c r="AW408" s="14" t="s">
        <v>34</v>
      </c>
      <c r="AX408" s="14" t="s">
        <v>78</v>
      </c>
      <c r="AY408" s="184" t="s">
        <v>153</v>
      </c>
    </row>
    <row r="409" spans="1:65" s="15" customFormat="1" ht="10.199999999999999">
      <c r="B409" s="191"/>
      <c r="D409" s="176" t="s">
        <v>161</v>
      </c>
      <c r="E409" s="192" t="s">
        <v>1</v>
      </c>
      <c r="F409" s="193" t="s">
        <v>165</v>
      </c>
      <c r="H409" s="194">
        <v>0.22900000000000001</v>
      </c>
      <c r="I409" s="195"/>
      <c r="L409" s="191"/>
      <c r="M409" s="196"/>
      <c r="N409" s="197"/>
      <c r="O409" s="197"/>
      <c r="P409" s="197"/>
      <c r="Q409" s="197"/>
      <c r="R409" s="197"/>
      <c r="S409" s="197"/>
      <c r="T409" s="198"/>
      <c r="AT409" s="192" t="s">
        <v>161</v>
      </c>
      <c r="AU409" s="192" t="s">
        <v>88</v>
      </c>
      <c r="AV409" s="15" t="s">
        <v>159</v>
      </c>
      <c r="AW409" s="15" t="s">
        <v>34</v>
      </c>
      <c r="AX409" s="15" t="s">
        <v>86</v>
      </c>
      <c r="AY409" s="192" t="s">
        <v>153</v>
      </c>
    </row>
    <row r="410" spans="1:65" s="2" customFormat="1" ht="36" customHeight="1">
      <c r="A410" s="33"/>
      <c r="B410" s="161"/>
      <c r="C410" s="162" t="s">
        <v>743</v>
      </c>
      <c r="D410" s="162" t="s">
        <v>155</v>
      </c>
      <c r="E410" s="163" t="s">
        <v>2169</v>
      </c>
      <c r="F410" s="164" t="s">
        <v>2170</v>
      </c>
      <c r="G410" s="165" t="s">
        <v>189</v>
      </c>
      <c r="H410" s="166">
        <v>0.27300000000000002</v>
      </c>
      <c r="I410" s="167"/>
      <c r="J410" s="168">
        <f>ROUND(I410*H410,2)</f>
        <v>0</v>
      </c>
      <c r="K410" s="164" t="s">
        <v>254</v>
      </c>
      <c r="L410" s="34"/>
      <c r="M410" s="169" t="s">
        <v>1</v>
      </c>
      <c r="N410" s="170" t="s">
        <v>43</v>
      </c>
      <c r="O410" s="59"/>
      <c r="P410" s="171">
        <f>O410*H410</f>
        <v>0</v>
      </c>
      <c r="Q410" s="171">
        <v>1.06277</v>
      </c>
      <c r="R410" s="171">
        <f>Q410*H410</f>
        <v>0.29013621000000001</v>
      </c>
      <c r="S410" s="171">
        <v>0</v>
      </c>
      <c r="T410" s="17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73" t="s">
        <v>159</v>
      </c>
      <c r="AT410" s="173" t="s">
        <v>155</v>
      </c>
      <c r="AU410" s="173" t="s">
        <v>88</v>
      </c>
      <c r="AY410" s="18" t="s">
        <v>153</v>
      </c>
      <c r="BE410" s="174">
        <f>IF(N410="základní",J410,0)</f>
        <v>0</v>
      </c>
      <c r="BF410" s="174">
        <f>IF(N410="snížená",J410,0)</f>
        <v>0</v>
      </c>
      <c r="BG410" s="174">
        <f>IF(N410="zákl. přenesená",J410,0)</f>
        <v>0</v>
      </c>
      <c r="BH410" s="174">
        <f>IF(N410="sníž. přenesená",J410,0)</f>
        <v>0</v>
      </c>
      <c r="BI410" s="174">
        <f>IF(N410="nulová",J410,0)</f>
        <v>0</v>
      </c>
      <c r="BJ410" s="18" t="s">
        <v>86</v>
      </c>
      <c r="BK410" s="174">
        <f>ROUND(I410*H410,2)</f>
        <v>0</v>
      </c>
      <c r="BL410" s="18" t="s">
        <v>159</v>
      </c>
      <c r="BM410" s="173" t="s">
        <v>2171</v>
      </c>
    </row>
    <row r="411" spans="1:65" s="13" customFormat="1" ht="10.199999999999999">
      <c r="B411" s="175"/>
      <c r="D411" s="176" t="s">
        <v>161</v>
      </c>
      <c r="E411" s="177" t="s">
        <v>1</v>
      </c>
      <c r="F411" s="178" t="s">
        <v>2165</v>
      </c>
      <c r="H411" s="177" t="s">
        <v>1</v>
      </c>
      <c r="I411" s="179"/>
      <c r="L411" s="175"/>
      <c r="M411" s="180"/>
      <c r="N411" s="181"/>
      <c r="O411" s="181"/>
      <c r="P411" s="181"/>
      <c r="Q411" s="181"/>
      <c r="R411" s="181"/>
      <c r="S411" s="181"/>
      <c r="T411" s="182"/>
      <c r="AT411" s="177" t="s">
        <v>161</v>
      </c>
      <c r="AU411" s="177" t="s">
        <v>88</v>
      </c>
      <c r="AV411" s="13" t="s">
        <v>86</v>
      </c>
      <c r="AW411" s="13" t="s">
        <v>34</v>
      </c>
      <c r="AX411" s="13" t="s">
        <v>78</v>
      </c>
      <c r="AY411" s="177" t="s">
        <v>153</v>
      </c>
    </row>
    <row r="412" spans="1:65" s="14" customFormat="1" ht="10.199999999999999">
      <c r="B412" s="183"/>
      <c r="D412" s="176" t="s">
        <v>161</v>
      </c>
      <c r="E412" s="184" t="s">
        <v>1</v>
      </c>
      <c r="F412" s="185" t="s">
        <v>2172</v>
      </c>
      <c r="H412" s="186">
        <v>0.23699999999999999</v>
      </c>
      <c r="I412" s="187"/>
      <c r="L412" s="183"/>
      <c r="M412" s="188"/>
      <c r="N412" s="189"/>
      <c r="O412" s="189"/>
      <c r="P412" s="189"/>
      <c r="Q412" s="189"/>
      <c r="R412" s="189"/>
      <c r="S412" s="189"/>
      <c r="T412" s="190"/>
      <c r="AT412" s="184" t="s">
        <v>161</v>
      </c>
      <c r="AU412" s="184" t="s">
        <v>88</v>
      </c>
      <c r="AV412" s="14" t="s">
        <v>88</v>
      </c>
      <c r="AW412" s="14" t="s">
        <v>34</v>
      </c>
      <c r="AX412" s="14" t="s">
        <v>78</v>
      </c>
      <c r="AY412" s="184" t="s">
        <v>153</v>
      </c>
    </row>
    <row r="413" spans="1:65" s="14" customFormat="1" ht="10.199999999999999">
      <c r="B413" s="183"/>
      <c r="D413" s="176" t="s">
        <v>161</v>
      </c>
      <c r="E413" s="184" t="s">
        <v>1</v>
      </c>
      <c r="F413" s="185" t="s">
        <v>2173</v>
      </c>
      <c r="H413" s="186">
        <v>2.4E-2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161</v>
      </c>
      <c r="AU413" s="184" t="s">
        <v>88</v>
      </c>
      <c r="AV413" s="14" t="s">
        <v>88</v>
      </c>
      <c r="AW413" s="14" t="s">
        <v>34</v>
      </c>
      <c r="AX413" s="14" t="s">
        <v>78</v>
      </c>
      <c r="AY413" s="184" t="s">
        <v>153</v>
      </c>
    </row>
    <row r="414" spans="1:65" s="14" customFormat="1" ht="10.199999999999999">
      <c r="B414" s="183"/>
      <c r="D414" s="176" t="s">
        <v>161</v>
      </c>
      <c r="E414" s="184" t="s">
        <v>1</v>
      </c>
      <c r="F414" s="185" t="s">
        <v>2174</v>
      </c>
      <c r="H414" s="186">
        <v>1.2E-2</v>
      </c>
      <c r="I414" s="187"/>
      <c r="L414" s="183"/>
      <c r="M414" s="188"/>
      <c r="N414" s="189"/>
      <c r="O414" s="189"/>
      <c r="P414" s="189"/>
      <c r="Q414" s="189"/>
      <c r="R414" s="189"/>
      <c r="S414" s="189"/>
      <c r="T414" s="190"/>
      <c r="AT414" s="184" t="s">
        <v>161</v>
      </c>
      <c r="AU414" s="184" t="s">
        <v>88</v>
      </c>
      <c r="AV414" s="14" t="s">
        <v>88</v>
      </c>
      <c r="AW414" s="14" t="s">
        <v>34</v>
      </c>
      <c r="AX414" s="14" t="s">
        <v>78</v>
      </c>
      <c r="AY414" s="184" t="s">
        <v>153</v>
      </c>
    </row>
    <row r="415" spans="1:65" s="15" customFormat="1" ht="10.199999999999999">
      <c r="B415" s="191"/>
      <c r="D415" s="176" t="s">
        <v>161</v>
      </c>
      <c r="E415" s="192" t="s">
        <v>1</v>
      </c>
      <c r="F415" s="193" t="s">
        <v>165</v>
      </c>
      <c r="H415" s="194">
        <v>0.27300000000000002</v>
      </c>
      <c r="I415" s="195"/>
      <c r="L415" s="191"/>
      <c r="M415" s="196"/>
      <c r="N415" s="197"/>
      <c r="O415" s="197"/>
      <c r="P415" s="197"/>
      <c r="Q415" s="197"/>
      <c r="R415" s="197"/>
      <c r="S415" s="197"/>
      <c r="T415" s="198"/>
      <c r="AT415" s="192" t="s">
        <v>161</v>
      </c>
      <c r="AU415" s="192" t="s">
        <v>88</v>
      </c>
      <c r="AV415" s="15" t="s">
        <v>159</v>
      </c>
      <c r="AW415" s="15" t="s">
        <v>34</v>
      </c>
      <c r="AX415" s="15" t="s">
        <v>86</v>
      </c>
      <c r="AY415" s="192" t="s">
        <v>153</v>
      </c>
    </row>
    <row r="416" spans="1:65" s="12" customFormat="1" ht="22.8" customHeight="1">
      <c r="B416" s="148"/>
      <c r="D416" s="149" t="s">
        <v>77</v>
      </c>
      <c r="E416" s="159" t="s">
        <v>182</v>
      </c>
      <c r="F416" s="159" t="s">
        <v>349</v>
      </c>
      <c r="I416" s="151"/>
      <c r="J416" s="160">
        <f>BK416</f>
        <v>0</v>
      </c>
      <c r="L416" s="148"/>
      <c r="M416" s="153"/>
      <c r="N416" s="154"/>
      <c r="O416" s="154"/>
      <c r="P416" s="155">
        <f>SUM(P417:P458)</f>
        <v>0</v>
      </c>
      <c r="Q416" s="154"/>
      <c r="R416" s="155">
        <f>SUM(R417:R458)</f>
        <v>4.5377562199999995</v>
      </c>
      <c r="S416" s="154"/>
      <c r="T416" s="156">
        <f>SUM(T417:T458)</f>
        <v>0</v>
      </c>
      <c r="AR416" s="149" t="s">
        <v>86</v>
      </c>
      <c r="AT416" s="157" t="s">
        <v>77</v>
      </c>
      <c r="AU416" s="157" t="s">
        <v>86</v>
      </c>
      <c r="AY416" s="149" t="s">
        <v>153</v>
      </c>
      <c r="BK416" s="158">
        <f>SUM(BK417:BK458)</f>
        <v>0</v>
      </c>
    </row>
    <row r="417" spans="1:65" s="2" customFormat="1" ht="36" customHeight="1">
      <c r="A417" s="33"/>
      <c r="B417" s="161"/>
      <c r="C417" s="162" t="s">
        <v>747</v>
      </c>
      <c r="D417" s="162" t="s">
        <v>155</v>
      </c>
      <c r="E417" s="163" t="s">
        <v>343</v>
      </c>
      <c r="F417" s="164" t="s">
        <v>2175</v>
      </c>
      <c r="G417" s="165" t="s">
        <v>235</v>
      </c>
      <c r="H417" s="166">
        <v>9</v>
      </c>
      <c r="I417" s="167"/>
      <c r="J417" s="168">
        <f>ROUND(I417*H417,2)</f>
        <v>0</v>
      </c>
      <c r="K417" s="164" t="s">
        <v>254</v>
      </c>
      <c r="L417" s="34"/>
      <c r="M417" s="169" t="s">
        <v>1</v>
      </c>
      <c r="N417" s="170" t="s">
        <v>43</v>
      </c>
      <c r="O417" s="59"/>
      <c r="P417" s="171">
        <f>O417*H417</f>
        <v>0</v>
      </c>
      <c r="Q417" s="171">
        <v>1.2E-4</v>
      </c>
      <c r="R417" s="171">
        <f>Q417*H417</f>
        <v>1.08E-3</v>
      </c>
      <c r="S417" s="171">
        <v>0</v>
      </c>
      <c r="T417" s="172">
        <f>S417*H417</f>
        <v>0</v>
      </c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R417" s="173" t="s">
        <v>159</v>
      </c>
      <c r="AT417" s="173" t="s">
        <v>155</v>
      </c>
      <c r="AU417" s="173" t="s">
        <v>88</v>
      </c>
      <c r="AY417" s="18" t="s">
        <v>153</v>
      </c>
      <c r="BE417" s="174">
        <f>IF(N417="základní",J417,0)</f>
        <v>0</v>
      </c>
      <c r="BF417" s="174">
        <f>IF(N417="snížená",J417,0)</f>
        <v>0</v>
      </c>
      <c r="BG417" s="174">
        <f>IF(N417="zákl. přenesená",J417,0)</f>
        <v>0</v>
      </c>
      <c r="BH417" s="174">
        <f>IF(N417="sníž. přenesená",J417,0)</f>
        <v>0</v>
      </c>
      <c r="BI417" s="174">
        <f>IF(N417="nulová",J417,0)</f>
        <v>0</v>
      </c>
      <c r="BJ417" s="18" t="s">
        <v>86</v>
      </c>
      <c r="BK417" s="174">
        <f>ROUND(I417*H417,2)</f>
        <v>0</v>
      </c>
      <c r="BL417" s="18" t="s">
        <v>159</v>
      </c>
      <c r="BM417" s="173" t="s">
        <v>2176</v>
      </c>
    </row>
    <row r="418" spans="1:65" s="13" customFormat="1" ht="10.199999999999999">
      <c r="B418" s="175"/>
      <c r="D418" s="176" t="s">
        <v>161</v>
      </c>
      <c r="E418" s="177" t="s">
        <v>1</v>
      </c>
      <c r="F418" s="178" t="s">
        <v>2177</v>
      </c>
      <c r="H418" s="177" t="s">
        <v>1</v>
      </c>
      <c r="I418" s="179"/>
      <c r="L418" s="175"/>
      <c r="M418" s="180"/>
      <c r="N418" s="181"/>
      <c r="O418" s="181"/>
      <c r="P418" s="181"/>
      <c r="Q418" s="181"/>
      <c r="R418" s="181"/>
      <c r="S418" s="181"/>
      <c r="T418" s="182"/>
      <c r="AT418" s="177" t="s">
        <v>161</v>
      </c>
      <c r="AU418" s="177" t="s">
        <v>88</v>
      </c>
      <c r="AV418" s="13" t="s">
        <v>86</v>
      </c>
      <c r="AW418" s="13" t="s">
        <v>34</v>
      </c>
      <c r="AX418" s="13" t="s">
        <v>78</v>
      </c>
      <c r="AY418" s="177" t="s">
        <v>153</v>
      </c>
    </row>
    <row r="419" spans="1:65" s="14" customFormat="1" ht="10.199999999999999">
      <c r="B419" s="183"/>
      <c r="D419" s="176" t="s">
        <v>161</v>
      </c>
      <c r="E419" s="184" t="s">
        <v>1</v>
      </c>
      <c r="F419" s="185" t="s">
        <v>2178</v>
      </c>
      <c r="H419" s="186">
        <v>9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161</v>
      </c>
      <c r="AU419" s="184" t="s">
        <v>88</v>
      </c>
      <c r="AV419" s="14" t="s">
        <v>88</v>
      </c>
      <c r="AW419" s="14" t="s">
        <v>34</v>
      </c>
      <c r="AX419" s="14" t="s">
        <v>78</v>
      </c>
      <c r="AY419" s="184" t="s">
        <v>153</v>
      </c>
    </row>
    <row r="420" spans="1:65" s="15" customFormat="1" ht="10.199999999999999">
      <c r="B420" s="191"/>
      <c r="D420" s="176" t="s">
        <v>161</v>
      </c>
      <c r="E420" s="192" t="s">
        <v>1</v>
      </c>
      <c r="F420" s="193" t="s">
        <v>165</v>
      </c>
      <c r="H420" s="194">
        <v>9</v>
      </c>
      <c r="I420" s="195"/>
      <c r="L420" s="191"/>
      <c r="M420" s="196"/>
      <c r="N420" s="197"/>
      <c r="O420" s="197"/>
      <c r="P420" s="197"/>
      <c r="Q420" s="197"/>
      <c r="R420" s="197"/>
      <c r="S420" s="197"/>
      <c r="T420" s="198"/>
      <c r="AT420" s="192" t="s">
        <v>161</v>
      </c>
      <c r="AU420" s="192" t="s">
        <v>88</v>
      </c>
      <c r="AV420" s="15" t="s">
        <v>159</v>
      </c>
      <c r="AW420" s="15" t="s">
        <v>34</v>
      </c>
      <c r="AX420" s="15" t="s">
        <v>86</v>
      </c>
      <c r="AY420" s="192" t="s">
        <v>153</v>
      </c>
    </row>
    <row r="421" spans="1:65" s="2" customFormat="1" ht="16.5" customHeight="1">
      <c r="A421" s="33"/>
      <c r="B421" s="161"/>
      <c r="C421" s="162" t="s">
        <v>751</v>
      </c>
      <c r="D421" s="162" t="s">
        <v>155</v>
      </c>
      <c r="E421" s="163" t="s">
        <v>2179</v>
      </c>
      <c r="F421" s="164" t="s">
        <v>2180</v>
      </c>
      <c r="G421" s="165" t="s">
        <v>235</v>
      </c>
      <c r="H421" s="166">
        <v>8.6999999999999993</v>
      </c>
      <c r="I421" s="167"/>
      <c r="J421" s="168">
        <f>ROUND(I421*H421,2)</f>
        <v>0</v>
      </c>
      <c r="K421" s="164" t="s">
        <v>1</v>
      </c>
      <c r="L421" s="34"/>
      <c r="M421" s="169" t="s">
        <v>1</v>
      </c>
      <c r="N421" s="170" t="s">
        <v>43</v>
      </c>
      <c r="O421" s="59"/>
      <c r="P421" s="171">
        <f>O421*H421</f>
        <v>0</v>
      </c>
      <c r="Q421" s="171">
        <v>0.21</v>
      </c>
      <c r="R421" s="171">
        <f>Q421*H421</f>
        <v>1.8269999999999997</v>
      </c>
      <c r="S421" s="171">
        <v>0</v>
      </c>
      <c r="T421" s="172">
        <f>S421*H421</f>
        <v>0</v>
      </c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R421" s="173" t="s">
        <v>159</v>
      </c>
      <c r="AT421" s="173" t="s">
        <v>155</v>
      </c>
      <c r="AU421" s="173" t="s">
        <v>88</v>
      </c>
      <c r="AY421" s="18" t="s">
        <v>153</v>
      </c>
      <c r="BE421" s="174">
        <f>IF(N421="základní",J421,0)</f>
        <v>0</v>
      </c>
      <c r="BF421" s="174">
        <f>IF(N421="snížená",J421,0)</f>
        <v>0</v>
      </c>
      <c r="BG421" s="174">
        <f>IF(N421="zákl. přenesená",J421,0)</f>
        <v>0</v>
      </c>
      <c r="BH421" s="174">
        <f>IF(N421="sníž. přenesená",J421,0)</f>
        <v>0</v>
      </c>
      <c r="BI421" s="174">
        <f>IF(N421="nulová",J421,0)</f>
        <v>0</v>
      </c>
      <c r="BJ421" s="18" t="s">
        <v>86</v>
      </c>
      <c r="BK421" s="174">
        <f>ROUND(I421*H421,2)</f>
        <v>0</v>
      </c>
      <c r="BL421" s="18" t="s">
        <v>159</v>
      </c>
      <c r="BM421" s="173" t="s">
        <v>2181</v>
      </c>
    </row>
    <row r="422" spans="1:65" s="14" customFormat="1" ht="10.199999999999999">
      <c r="B422" s="183"/>
      <c r="D422" s="176" t="s">
        <v>161</v>
      </c>
      <c r="E422" s="184" t="s">
        <v>1</v>
      </c>
      <c r="F422" s="185" t="s">
        <v>2182</v>
      </c>
      <c r="H422" s="186">
        <v>8.6999999999999993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161</v>
      </c>
      <c r="AU422" s="184" t="s">
        <v>88</v>
      </c>
      <c r="AV422" s="14" t="s">
        <v>88</v>
      </c>
      <c r="AW422" s="14" t="s">
        <v>34</v>
      </c>
      <c r="AX422" s="14" t="s">
        <v>78</v>
      </c>
      <c r="AY422" s="184" t="s">
        <v>153</v>
      </c>
    </row>
    <row r="423" spans="1:65" s="15" customFormat="1" ht="10.199999999999999">
      <c r="B423" s="191"/>
      <c r="D423" s="176" t="s">
        <v>161</v>
      </c>
      <c r="E423" s="192" t="s">
        <v>1</v>
      </c>
      <c r="F423" s="193" t="s">
        <v>165</v>
      </c>
      <c r="H423" s="194">
        <v>8.6999999999999993</v>
      </c>
      <c r="I423" s="195"/>
      <c r="L423" s="191"/>
      <c r="M423" s="196"/>
      <c r="N423" s="197"/>
      <c r="O423" s="197"/>
      <c r="P423" s="197"/>
      <c r="Q423" s="197"/>
      <c r="R423" s="197"/>
      <c r="S423" s="197"/>
      <c r="T423" s="198"/>
      <c r="AT423" s="192" t="s">
        <v>161</v>
      </c>
      <c r="AU423" s="192" t="s">
        <v>88</v>
      </c>
      <c r="AV423" s="15" t="s">
        <v>159</v>
      </c>
      <c r="AW423" s="15" t="s">
        <v>34</v>
      </c>
      <c r="AX423" s="15" t="s">
        <v>86</v>
      </c>
      <c r="AY423" s="192" t="s">
        <v>153</v>
      </c>
    </row>
    <row r="424" spans="1:65" s="2" customFormat="1" ht="24" customHeight="1">
      <c r="A424" s="33"/>
      <c r="B424" s="161"/>
      <c r="C424" s="162" t="s">
        <v>14</v>
      </c>
      <c r="D424" s="162" t="s">
        <v>155</v>
      </c>
      <c r="E424" s="163" t="s">
        <v>1115</v>
      </c>
      <c r="F424" s="164" t="s">
        <v>2183</v>
      </c>
      <c r="G424" s="165" t="s">
        <v>158</v>
      </c>
      <c r="H424" s="166">
        <v>0.92800000000000005</v>
      </c>
      <c r="I424" s="167"/>
      <c r="J424" s="168">
        <f>ROUND(I424*H424,2)</f>
        <v>0</v>
      </c>
      <c r="K424" s="164" t="s">
        <v>254</v>
      </c>
      <c r="L424" s="34"/>
      <c r="M424" s="169" t="s">
        <v>1</v>
      </c>
      <c r="N424" s="170" t="s">
        <v>43</v>
      </c>
      <c r="O424" s="59"/>
      <c r="P424" s="171">
        <f>O424*H424</f>
        <v>0</v>
      </c>
      <c r="Q424" s="171">
        <v>2.45329</v>
      </c>
      <c r="R424" s="171">
        <f>Q424*H424</f>
        <v>2.2766531200000002</v>
      </c>
      <c r="S424" s="171">
        <v>0</v>
      </c>
      <c r="T424" s="172">
        <f>S424*H424</f>
        <v>0</v>
      </c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R424" s="173" t="s">
        <v>159</v>
      </c>
      <c r="AT424" s="173" t="s">
        <v>155</v>
      </c>
      <c r="AU424" s="173" t="s">
        <v>88</v>
      </c>
      <c r="AY424" s="18" t="s">
        <v>153</v>
      </c>
      <c r="BE424" s="174">
        <f>IF(N424="základní",J424,0)</f>
        <v>0</v>
      </c>
      <c r="BF424" s="174">
        <f>IF(N424="snížená",J424,0)</f>
        <v>0</v>
      </c>
      <c r="BG424" s="174">
        <f>IF(N424="zákl. přenesená",J424,0)</f>
        <v>0</v>
      </c>
      <c r="BH424" s="174">
        <f>IF(N424="sníž. přenesená",J424,0)</f>
        <v>0</v>
      </c>
      <c r="BI424" s="174">
        <f>IF(N424="nulová",J424,0)</f>
        <v>0</v>
      </c>
      <c r="BJ424" s="18" t="s">
        <v>86</v>
      </c>
      <c r="BK424" s="174">
        <f>ROUND(I424*H424,2)</f>
        <v>0</v>
      </c>
      <c r="BL424" s="18" t="s">
        <v>159</v>
      </c>
      <c r="BM424" s="173" t="s">
        <v>2184</v>
      </c>
    </row>
    <row r="425" spans="1:65" s="14" customFormat="1" ht="10.199999999999999">
      <c r="B425" s="183"/>
      <c r="D425" s="176" t="s">
        <v>161</v>
      </c>
      <c r="E425" s="184" t="s">
        <v>1</v>
      </c>
      <c r="F425" s="185" t="s">
        <v>2185</v>
      </c>
      <c r="H425" s="186">
        <v>0.223</v>
      </c>
      <c r="I425" s="187"/>
      <c r="L425" s="183"/>
      <c r="M425" s="188"/>
      <c r="N425" s="189"/>
      <c r="O425" s="189"/>
      <c r="P425" s="189"/>
      <c r="Q425" s="189"/>
      <c r="R425" s="189"/>
      <c r="S425" s="189"/>
      <c r="T425" s="190"/>
      <c r="AT425" s="184" t="s">
        <v>161</v>
      </c>
      <c r="AU425" s="184" t="s">
        <v>88</v>
      </c>
      <c r="AV425" s="14" t="s">
        <v>88</v>
      </c>
      <c r="AW425" s="14" t="s">
        <v>34</v>
      </c>
      <c r="AX425" s="14" t="s">
        <v>78</v>
      </c>
      <c r="AY425" s="184" t="s">
        <v>153</v>
      </c>
    </row>
    <row r="426" spans="1:65" s="16" customFormat="1" ht="10.199999999999999">
      <c r="B426" s="202"/>
      <c r="D426" s="176" t="s">
        <v>161</v>
      </c>
      <c r="E426" s="203" t="s">
        <v>1</v>
      </c>
      <c r="F426" s="204" t="s">
        <v>321</v>
      </c>
      <c r="H426" s="205">
        <v>0.223</v>
      </c>
      <c r="I426" s="206"/>
      <c r="L426" s="202"/>
      <c r="M426" s="207"/>
      <c r="N426" s="208"/>
      <c r="O426" s="208"/>
      <c r="P426" s="208"/>
      <c r="Q426" s="208"/>
      <c r="R426" s="208"/>
      <c r="S426" s="208"/>
      <c r="T426" s="209"/>
      <c r="AT426" s="203" t="s">
        <v>161</v>
      </c>
      <c r="AU426" s="203" t="s">
        <v>88</v>
      </c>
      <c r="AV426" s="16" t="s">
        <v>169</v>
      </c>
      <c r="AW426" s="16" t="s">
        <v>34</v>
      </c>
      <c r="AX426" s="16" t="s">
        <v>78</v>
      </c>
      <c r="AY426" s="203" t="s">
        <v>153</v>
      </c>
    </row>
    <row r="427" spans="1:65" s="14" customFormat="1" ht="10.199999999999999">
      <c r="B427" s="183"/>
      <c r="D427" s="176" t="s">
        <v>161</v>
      </c>
      <c r="E427" s="184" t="s">
        <v>1</v>
      </c>
      <c r="F427" s="185" t="s">
        <v>2186</v>
      </c>
      <c r="H427" s="186">
        <v>0.23499999999999999</v>
      </c>
      <c r="I427" s="187"/>
      <c r="L427" s="183"/>
      <c r="M427" s="188"/>
      <c r="N427" s="189"/>
      <c r="O427" s="189"/>
      <c r="P427" s="189"/>
      <c r="Q427" s="189"/>
      <c r="R427" s="189"/>
      <c r="S427" s="189"/>
      <c r="T427" s="190"/>
      <c r="AT427" s="184" t="s">
        <v>161</v>
      </c>
      <c r="AU427" s="184" t="s">
        <v>88</v>
      </c>
      <c r="AV427" s="14" t="s">
        <v>88</v>
      </c>
      <c r="AW427" s="14" t="s">
        <v>34</v>
      </c>
      <c r="AX427" s="14" t="s">
        <v>78</v>
      </c>
      <c r="AY427" s="184" t="s">
        <v>153</v>
      </c>
    </row>
    <row r="428" spans="1:65" s="14" customFormat="1" ht="10.199999999999999">
      <c r="B428" s="183"/>
      <c r="D428" s="176" t="s">
        <v>161</v>
      </c>
      <c r="E428" s="184" t="s">
        <v>1</v>
      </c>
      <c r="F428" s="185" t="s">
        <v>2187</v>
      </c>
      <c r="H428" s="186">
        <v>0.23499999999999999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161</v>
      </c>
      <c r="AU428" s="184" t="s">
        <v>88</v>
      </c>
      <c r="AV428" s="14" t="s">
        <v>88</v>
      </c>
      <c r="AW428" s="14" t="s">
        <v>34</v>
      </c>
      <c r="AX428" s="14" t="s">
        <v>78</v>
      </c>
      <c r="AY428" s="184" t="s">
        <v>153</v>
      </c>
    </row>
    <row r="429" spans="1:65" s="14" customFormat="1" ht="10.199999999999999">
      <c r="B429" s="183"/>
      <c r="D429" s="176" t="s">
        <v>161</v>
      </c>
      <c r="E429" s="184" t="s">
        <v>1</v>
      </c>
      <c r="F429" s="185" t="s">
        <v>2188</v>
      </c>
      <c r="H429" s="186">
        <v>0.23499999999999999</v>
      </c>
      <c r="I429" s="187"/>
      <c r="L429" s="183"/>
      <c r="M429" s="188"/>
      <c r="N429" s="189"/>
      <c r="O429" s="189"/>
      <c r="P429" s="189"/>
      <c r="Q429" s="189"/>
      <c r="R429" s="189"/>
      <c r="S429" s="189"/>
      <c r="T429" s="190"/>
      <c r="AT429" s="184" t="s">
        <v>161</v>
      </c>
      <c r="AU429" s="184" t="s">
        <v>88</v>
      </c>
      <c r="AV429" s="14" t="s">
        <v>88</v>
      </c>
      <c r="AW429" s="14" t="s">
        <v>34</v>
      </c>
      <c r="AX429" s="14" t="s">
        <v>78</v>
      </c>
      <c r="AY429" s="184" t="s">
        <v>153</v>
      </c>
    </row>
    <row r="430" spans="1:65" s="16" customFormat="1" ht="10.199999999999999">
      <c r="B430" s="202"/>
      <c r="D430" s="176" t="s">
        <v>161</v>
      </c>
      <c r="E430" s="203" t="s">
        <v>1</v>
      </c>
      <c r="F430" s="204" t="s">
        <v>321</v>
      </c>
      <c r="H430" s="205">
        <v>0.70499999999999996</v>
      </c>
      <c r="I430" s="206"/>
      <c r="L430" s="202"/>
      <c r="M430" s="207"/>
      <c r="N430" s="208"/>
      <c r="O430" s="208"/>
      <c r="P430" s="208"/>
      <c r="Q430" s="208"/>
      <c r="R430" s="208"/>
      <c r="S430" s="208"/>
      <c r="T430" s="209"/>
      <c r="AT430" s="203" t="s">
        <v>161</v>
      </c>
      <c r="AU430" s="203" t="s">
        <v>88</v>
      </c>
      <c r="AV430" s="16" t="s">
        <v>169</v>
      </c>
      <c r="AW430" s="16" t="s">
        <v>34</v>
      </c>
      <c r="AX430" s="16" t="s">
        <v>78</v>
      </c>
      <c r="AY430" s="203" t="s">
        <v>153</v>
      </c>
    </row>
    <row r="431" spans="1:65" s="15" customFormat="1" ht="10.199999999999999">
      <c r="B431" s="191"/>
      <c r="D431" s="176" t="s">
        <v>161</v>
      </c>
      <c r="E431" s="192" t="s">
        <v>1</v>
      </c>
      <c r="F431" s="193" t="s">
        <v>165</v>
      </c>
      <c r="H431" s="194">
        <v>0.92799999999999994</v>
      </c>
      <c r="I431" s="195"/>
      <c r="L431" s="191"/>
      <c r="M431" s="196"/>
      <c r="N431" s="197"/>
      <c r="O431" s="197"/>
      <c r="P431" s="197"/>
      <c r="Q431" s="197"/>
      <c r="R431" s="197"/>
      <c r="S431" s="197"/>
      <c r="T431" s="198"/>
      <c r="AT431" s="192" t="s">
        <v>161</v>
      </c>
      <c r="AU431" s="192" t="s">
        <v>88</v>
      </c>
      <c r="AV431" s="15" t="s">
        <v>159</v>
      </c>
      <c r="AW431" s="15" t="s">
        <v>34</v>
      </c>
      <c r="AX431" s="15" t="s">
        <v>86</v>
      </c>
      <c r="AY431" s="192" t="s">
        <v>153</v>
      </c>
    </row>
    <row r="432" spans="1:65" s="2" customFormat="1" ht="36" customHeight="1">
      <c r="A432" s="33"/>
      <c r="B432" s="161"/>
      <c r="C432" s="162" t="s">
        <v>760</v>
      </c>
      <c r="D432" s="162" t="s">
        <v>155</v>
      </c>
      <c r="E432" s="163" t="s">
        <v>1168</v>
      </c>
      <c r="F432" s="164" t="s">
        <v>2189</v>
      </c>
      <c r="G432" s="165" t="s">
        <v>158</v>
      </c>
      <c r="H432" s="166">
        <v>0.92800000000000005</v>
      </c>
      <c r="I432" s="167"/>
      <c r="J432" s="168">
        <f>ROUND(I432*H432,2)</f>
        <v>0</v>
      </c>
      <c r="K432" s="164" t="s">
        <v>254</v>
      </c>
      <c r="L432" s="34"/>
      <c r="M432" s="169" t="s">
        <v>1</v>
      </c>
      <c r="N432" s="170" t="s">
        <v>43</v>
      </c>
      <c r="O432" s="59"/>
      <c r="P432" s="171">
        <f>O432*H432</f>
        <v>0</v>
      </c>
      <c r="Q432" s="171">
        <v>0</v>
      </c>
      <c r="R432" s="171">
        <f>Q432*H432</f>
        <v>0</v>
      </c>
      <c r="S432" s="171">
        <v>0</v>
      </c>
      <c r="T432" s="172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173" t="s">
        <v>159</v>
      </c>
      <c r="AT432" s="173" t="s">
        <v>155</v>
      </c>
      <c r="AU432" s="173" t="s">
        <v>88</v>
      </c>
      <c r="AY432" s="18" t="s">
        <v>153</v>
      </c>
      <c r="BE432" s="174">
        <f>IF(N432="základní",J432,0)</f>
        <v>0</v>
      </c>
      <c r="BF432" s="174">
        <f>IF(N432="snížená",J432,0)</f>
        <v>0</v>
      </c>
      <c r="BG432" s="174">
        <f>IF(N432="zákl. přenesená",J432,0)</f>
        <v>0</v>
      </c>
      <c r="BH432" s="174">
        <f>IF(N432="sníž. přenesená",J432,0)</f>
        <v>0</v>
      </c>
      <c r="BI432" s="174">
        <f>IF(N432="nulová",J432,0)</f>
        <v>0</v>
      </c>
      <c r="BJ432" s="18" t="s">
        <v>86</v>
      </c>
      <c r="BK432" s="174">
        <f>ROUND(I432*H432,2)</f>
        <v>0</v>
      </c>
      <c r="BL432" s="18" t="s">
        <v>159</v>
      </c>
      <c r="BM432" s="173" t="s">
        <v>2190</v>
      </c>
    </row>
    <row r="433" spans="1:65" s="14" customFormat="1" ht="10.199999999999999">
      <c r="B433" s="183"/>
      <c r="D433" s="176" t="s">
        <v>161</v>
      </c>
      <c r="E433" s="184" t="s">
        <v>1</v>
      </c>
      <c r="F433" s="185" t="s">
        <v>2185</v>
      </c>
      <c r="H433" s="186">
        <v>0.223</v>
      </c>
      <c r="I433" s="187"/>
      <c r="L433" s="183"/>
      <c r="M433" s="188"/>
      <c r="N433" s="189"/>
      <c r="O433" s="189"/>
      <c r="P433" s="189"/>
      <c r="Q433" s="189"/>
      <c r="R433" s="189"/>
      <c r="S433" s="189"/>
      <c r="T433" s="190"/>
      <c r="AT433" s="184" t="s">
        <v>161</v>
      </c>
      <c r="AU433" s="184" t="s">
        <v>88</v>
      </c>
      <c r="AV433" s="14" t="s">
        <v>88</v>
      </c>
      <c r="AW433" s="14" t="s">
        <v>34</v>
      </c>
      <c r="AX433" s="14" t="s">
        <v>78</v>
      </c>
      <c r="AY433" s="184" t="s">
        <v>153</v>
      </c>
    </row>
    <row r="434" spans="1:65" s="16" customFormat="1" ht="10.199999999999999">
      <c r="B434" s="202"/>
      <c r="D434" s="176" t="s">
        <v>161</v>
      </c>
      <c r="E434" s="203" t="s">
        <v>1</v>
      </c>
      <c r="F434" s="204" t="s">
        <v>321</v>
      </c>
      <c r="H434" s="205">
        <v>0.223</v>
      </c>
      <c r="I434" s="206"/>
      <c r="L434" s="202"/>
      <c r="M434" s="207"/>
      <c r="N434" s="208"/>
      <c r="O434" s="208"/>
      <c r="P434" s="208"/>
      <c r="Q434" s="208"/>
      <c r="R434" s="208"/>
      <c r="S434" s="208"/>
      <c r="T434" s="209"/>
      <c r="AT434" s="203" t="s">
        <v>161</v>
      </c>
      <c r="AU434" s="203" t="s">
        <v>88</v>
      </c>
      <c r="AV434" s="16" t="s">
        <v>169</v>
      </c>
      <c r="AW434" s="16" t="s">
        <v>34</v>
      </c>
      <c r="AX434" s="16" t="s">
        <v>78</v>
      </c>
      <c r="AY434" s="203" t="s">
        <v>153</v>
      </c>
    </row>
    <row r="435" spans="1:65" s="14" customFormat="1" ht="10.199999999999999">
      <c r="B435" s="183"/>
      <c r="D435" s="176" t="s">
        <v>161</v>
      </c>
      <c r="E435" s="184" t="s">
        <v>1</v>
      </c>
      <c r="F435" s="185" t="s">
        <v>2186</v>
      </c>
      <c r="H435" s="186">
        <v>0.23499999999999999</v>
      </c>
      <c r="I435" s="187"/>
      <c r="L435" s="183"/>
      <c r="M435" s="188"/>
      <c r="N435" s="189"/>
      <c r="O435" s="189"/>
      <c r="P435" s="189"/>
      <c r="Q435" s="189"/>
      <c r="R435" s="189"/>
      <c r="S435" s="189"/>
      <c r="T435" s="190"/>
      <c r="AT435" s="184" t="s">
        <v>161</v>
      </c>
      <c r="AU435" s="184" t="s">
        <v>88</v>
      </c>
      <c r="AV435" s="14" t="s">
        <v>88</v>
      </c>
      <c r="AW435" s="14" t="s">
        <v>34</v>
      </c>
      <c r="AX435" s="14" t="s">
        <v>78</v>
      </c>
      <c r="AY435" s="184" t="s">
        <v>153</v>
      </c>
    </row>
    <row r="436" spans="1:65" s="14" customFormat="1" ht="10.199999999999999">
      <c r="B436" s="183"/>
      <c r="D436" s="176" t="s">
        <v>161</v>
      </c>
      <c r="E436" s="184" t="s">
        <v>1</v>
      </c>
      <c r="F436" s="185" t="s">
        <v>2187</v>
      </c>
      <c r="H436" s="186">
        <v>0.23499999999999999</v>
      </c>
      <c r="I436" s="187"/>
      <c r="L436" s="183"/>
      <c r="M436" s="188"/>
      <c r="N436" s="189"/>
      <c r="O436" s="189"/>
      <c r="P436" s="189"/>
      <c r="Q436" s="189"/>
      <c r="R436" s="189"/>
      <c r="S436" s="189"/>
      <c r="T436" s="190"/>
      <c r="AT436" s="184" t="s">
        <v>161</v>
      </c>
      <c r="AU436" s="184" t="s">
        <v>88</v>
      </c>
      <c r="AV436" s="14" t="s">
        <v>88</v>
      </c>
      <c r="AW436" s="14" t="s">
        <v>34</v>
      </c>
      <c r="AX436" s="14" t="s">
        <v>78</v>
      </c>
      <c r="AY436" s="184" t="s">
        <v>153</v>
      </c>
    </row>
    <row r="437" spans="1:65" s="14" customFormat="1" ht="10.199999999999999">
      <c r="B437" s="183"/>
      <c r="D437" s="176" t="s">
        <v>161</v>
      </c>
      <c r="E437" s="184" t="s">
        <v>1</v>
      </c>
      <c r="F437" s="185" t="s">
        <v>2188</v>
      </c>
      <c r="H437" s="186">
        <v>0.23499999999999999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161</v>
      </c>
      <c r="AU437" s="184" t="s">
        <v>88</v>
      </c>
      <c r="AV437" s="14" t="s">
        <v>88</v>
      </c>
      <c r="AW437" s="14" t="s">
        <v>34</v>
      </c>
      <c r="AX437" s="14" t="s">
        <v>78</v>
      </c>
      <c r="AY437" s="184" t="s">
        <v>153</v>
      </c>
    </row>
    <row r="438" spans="1:65" s="16" customFormat="1" ht="10.199999999999999">
      <c r="B438" s="202"/>
      <c r="D438" s="176" t="s">
        <v>161</v>
      </c>
      <c r="E438" s="203" t="s">
        <v>1</v>
      </c>
      <c r="F438" s="204" t="s">
        <v>321</v>
      </c>
      <c r="H438" s="205">
        <v>0.70499999999999996</v>
      </c>
      <c r="I438" s="206"/>
      <c r="L438" s="202"/>
      <c r="M438" s="207"/>
      <c r="N438" s="208"/>
      <c r="O438" s="208"/>
      <c r="P438" s="208"/>
      <c r="Q438" s="208"/>
      <c r="R438" s="208"/>
      <c r="S438" s="208"/>
      <c r="T438" s="209"/>
      <c r="AT438" s="203" t="s">
        <v>161</v>
      </c>
      <c r="AU438" s="203" t="s">
        <v>88</v>
      </c>
      <c r="AV438" s="16" t="s">
        <v>169</v>
      </c>
      <c r="AW438" s="16" t="s">
        <v>34</v>
      </c>
      <c r="AX438" s="16" t="s">
        <v>78</v>
      </c>
      <c r="AY438" s="203" t="s">
        <v>153</v>
      </c>
    </row>
    <row r="439" spans="1:65" s="15" customFormat="1" ht="10.199999999999999">
      <c r="B439" s="191"/>
      <c r="D439" s="176" t="s">
        <v>161</v>
      </c>
      <c r="E439" s="192" t="s">
        <v>1</v>
      </c>
      <c r="F439" s="193" t="s">
        <v>165</v>
      </c>
      <c r="H439" s="194">
        <v>0.92799999999999994</v>
      </c>
      <c r="I439" s="195"/>
      <c r="L439" s="191"/>
      <c r="M439" s="196"/>
      <c r="N439" s="197"/>
      <c r="O439" s="197"/>
      <c r="P439" s="197"/>
      <c r="Q439" s="197"/>
      <c r="R439" s="197"/>
      <c r="S439" s="197"/>
      <c r="T439" s="198"/>
      <c r="AT439" s="192" t="s">
        <v>161</v>
      </c>
      <c r="AU439" s="192" t="s">
        <v>88</v>
      </c>
      <c r="AV439" s="15" t="s">
        <v>159</v>
      </c>
      <c r="AW439" s="15" t="s">
        <v>34</v>
      </c>
      <c r="AX439" s="15" t="s">
        <v>86</v>
      </c>
      <c r="AY439" s="192" t="s">
        <v>153</v>
      </c>
    </row>
    <row r="440" spans="1:65" s="2" customFormat="1" ht="16.5" customHeight="1">
      <c r="A440" s="33"/>
      <c r="B440" s="161"/>
      <c r="C440" s="162" t="s">
        <v>764</v>
      </c>
      <c r="D440" s="162" t="s">
        <v>155</v>
      </c>
      <c r="E440" s="163" t="s">
        <v>635</v>
      </c>
      <c r="F440" s="164" t="s">
        <v>636</v>
      </c>
      <c r="G440" s="165" t="s">
        <v>189</v>
      </c>
      <c r="H440" s="166">
        <v>0.11</v>
      </c>
      <c r="I440" s="167"/>
      <c r="J440" s="168">
        <f>ROUND(I440*H440,2)</f>
        <v>0</v>
      </c>
      <c r="K440" s="164" t="s">
        <v>254</v>
      </c>
      <c r="L440" s="34"/>
      <c r="M440" s="169" t="s">
        <v>1</v>
      </c>
      <c r="N440" s="170" t="s">
        <v>43</v>
      </c>
      <c r="O440" s="59"/>
      <c r="P440" s="171">
        <f>O440*H440</f>
        <v>0</v>
      </c>
      <c r="Q440" s="171">
        <v>1.06277</v>
      </c>
      <c r="R440" s="171">
        <f>Q440*H440</f>
        <v>0.1169047</v>
      </c>
      <c r="S440" s="171">
        <v>0</v>
      </c>
      <c r="T440" s="172">
        <f>S440*H440</f>
        <v>0</v>
      </c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R440" s="173" t="s">
        <v>159</v>
      </c>
      <c r="AT440" s="173" t="s">
        <v>155</v>
      </c>
      <c r="AU440" s="173" t="s">
        <v>88</v>
      </c>
      <c r="AY440" s="18" t="s">
        <v>153</v>
      </c>
      <c r="BE440" s="174">
        <f>IF(N440="základní",J440,0)</f>
        <v>0</v>
      </c>
      <c r="BF440" s="174">
        <f>IF(N440="snížená",J440,0)</f>
        <v>0</v>
      </c>
      <c r="BG440" s="174">
        <f>IF(N440="zákl. přenesená",J440,0)</f>
        <v>0</v>
      </c>
      <c r="BH440" s="174">
        <f>IF(N440="sníž. přenesená",J440,0)</f>
        <v>0</v>
      </c>
      <c r="BI440" s="174">
        <f>IF(N440="nulová",J440,0)</f>
        <v>0</v>
      </c>
      <c r="BJ440" s="18" t="s">
        <v>86</v>
      </c>
      <c r="BK440" s="174">
        <f>ROUND(I440*H440,2)</f>
        <v>0</v>
      </c>
      <c r="BL440" s="18" t="s">
        <v>159</v>
      </c>
      <c r="BM440" s="173" t="s">
        <v>2191</v>
      </c>
    </row>
    <row r="441" spans="1:65" s="14" customFormat="1" ht="10.199999999999999">
      <c r="B441" s="183"/>
      <c r="D441" s="176" t="s">
        <v>161</v>
      </c>
      <c r="E441" s="184" t="s">
        <v>1</v>
      </c>
      <c r="F441" s="185" t="s">
        <v>2192</v>
      </c>
      <c r="H441" s="186">
        <v>2.5999999999999999E-2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161</v>
      </c>
      <c r="AU441" s="184" t="s">
        <v>88</v>
      </c>
      <c r="AV441" s="14" t="s">
        <v>88</v>
      </c>
      <c r="AW441" s="14" t="s">
        <v>34</v>
      </c>
      <c r="AX441" s="14" t="s">
        <v>78</v>
      </c>
      <c r="AY441" s="184" t="s">
        <v>153</v>
      </c>
    </row>
    <row r="442" spans="1:65" s="16" customFormat="1" ht="10.199999999999999">
      <c r="B442" s="202"/>
      <c r="D442" s="176" t="s">
        <v>161</v>
      </c>
      <c r="E442" s="203" t="s">
        <v>1</v>
      </c>
      <c r="F442" s="204" t="s">
        <v>321</v>
      </c>
      <c r="H442" s="205">
        <v>2.5999999999999999E-2</v>
      </c>
      <c r="I442" s="206"/>
      <c r="L442" s="202"/>
      <c r="M442" s="207"/>
      <c r="N442" s="208"/>
      <c r="O442" s="208"/>
      <c r="P442" s="208"/>
      <c r="Q442" s="208"/>
      <c r="R442" s="208"/>
      <c r="S442" s="208"/>
      <c r="T442" s="209"/>
      <c r="AT442" s="203" t="s">
        <v>161</v>
      </c>
      <c r="AU442" s="203" t="s">
        <v>88</v>
      </c>
      <c r="AV442" s="16" t="s">
        <v>169</v>
      </c>
      <c r="AW442" s="16" t="s">
        <v>34</v>
      </c>
      <c r="AX442" s="16" t="s">
        <v>78</v>
      </c>
      <c r="AY442" s="203" t="s">
        <v>153</v>
      </c>
    </row>
    <row r="443" spans="1:65" s="14" customFormat="1" ht="10.199999999999999">
      <c r="B443" s="183"/>
      <c r="D443" s="176" t="s">
        <v>161</v>
      </c>
      <c r="E443" s="184" t="s">
        <v>1</v>
      </c>
      <c r="F443" s="185" t="s">
        <v>2193</v>
      </c>
      <c r="H443" s="186">
        <v>2.8000000000000001E-2</v>
      </c>
      <c r="I443" s="187"/>
      <c r="L443" s="183"/>
      <c r="M443" s="188"/>
      <c r="N443" s="189"/>
      <c r="O443" s="189"/>
      <c r="P443" s="189"/>
      <c r="Q443" s="189"/>
      <c r="R443" s="189"/>
      <c r="S443" s="189"/>
      <c r="T443" s="190"/>
      <c r="AT443" s="184" t="s">
        <v>161</v>
      </c>
      <c r="AU443" s="184" t="s">
        <v>88</v>
      </c>
      <c r="AV443" s="14" t="s">
        <v>88</v>
      </c>
      <c r="AW443" s="14" t="s">
        <v>34</v>
      </c>
      <c r="AX443" s="14" t="s">
        <v>78</v>
      </c>
      <c r="AY443" s="184" t="s">
        <v>153</v>
      </c>
    </row>
    <row r="444" spans="1:65" s="14" customFormat="1" ht="10.199999999999999">
      <c r="B444" s="183"/>
      <c r="D444" s="176" t="s">
        <v>161</v>
      </c>
      <c r="E444" s="184" t="s">
        <v>1</v>
      </c>
      <c r="F444" s="185" t="s">
        <v>2194</v>
      </c>
      <c r="H444" s="186">
        <v>2.8000000000000001E-2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161</v>
      </c>
      <c r="AU444" s="184" t="s">
        <v>88</v>
      </c>
      <c r="AV444" s="14" t="s">
        <v>88</v>
      </c>
      <c r="AW444" s="14" t="s">
        <v>34</v>
      </c>
      <c r="AX444" s="14" t="s">
        <v>78</v>
      </c>
      <c r="AY444" s="184" t="s">
        <v>153</v>
      </c>
    </row>
    <row r="445" spans="1:65" s="14" customFormat="1" ht="10.199999999999999">
      <c r="B445" s="183"/>
      <c r="D445" s="176" t="s">
        <v>161</v>
      </c>
      <c r="E445" s="184" t="s">
        <v>1</v>
      </c>
      <c r="F445" s="185" t="s">
        <v>2195</v>
      </c>
      <c r="H445" s="186">
        <v>2.8000000000000001E-2</v>
      </c>
      <c r="I445" s="187"/>
      <c r="L445" s="183"/>
      <c r="M445" s="188"/>
      <c r="N445" s="189"/>
      <c r="O445" s="189"/>
      <c r="P445" s="189"/>
      <c r="Q445" s="189"/>
      <c r="R445" s="189"/>
      <c r="S445" s="189"/>
      <c r="T445" s="190"/>
      <c r="AT445" s="184" t="s">
        <v>161</v>
      </c>
      <c r="AU445" s="184" t="s">
        <v>88</v>
      </c>
      <c r="AV445" s="14" t="s">
        <v>88</v>
      </c>
      <c r="AW445" s="14" t="s">
        <v>34</v>
      </c>
      <c r="AX445" s="14" t="s">
        <v>78</v>
      </c>
      <c r="AY445" s="184" t="s">
        <v>153</v>
      </c>
    </row>
    <row r="446" spans="1:65" s="16" customFormat="1" ht="10.199999999999999">
      <c r="B446" s="202"/>
      <c r="D446" s="176" t="s">
        <v>161</v>
      </c>
      <c r="E446" s="203" t="s">
        <v>1</v>
      </c>
      <c r="F446" s="204" t="s">
        <v>321</v>
      </c>
      <c r="H446" s="205">
        <v>8.4000000000000005E-2</v>
      </c>
      <c r="I446" s="206"/>
      <c r="L446" s="202"/>
      <c r="M446" s="207"/>
      <c r="N446" s="208"/>
      <c r="O446" s="208"/>
      <c r="P446" s="208"/>
      <c r="Q446" s="208"/>
      <c r="R446" s="208"/>
      <c r="S446" s="208"/>
      <c r="T446" s="209"/>
      <c r="AT446" s="203" t="s">
        <v>161</v>
      </c>
      <c r="AU446" s="203" t="s">
        <v>88</v>
      </c>
      <c r="AV446" s="16" t="s">
        <v>169</v>
      </c>
      <c r="AW446" s="16" t="s">
        <v>34</v>
      </c>
      <c r="AX446" s="16" t="s">
        <v>78</v>
      </c>
      <c r="AY446" s="203" t="s">
        <v>153</v>
      </c>
    </row>
    <row r="447" spans="1:65" s="15" customFormat="1" ht="10.199999999999999">
      <c r="B447" s="191"/>
      <c r="D447" s="176" t="s">
        <v>161</v>
      </c>
      <c r="E447" s="192" t="s">
        <v>1</v>
      </c>
      <c r="F447" s="193" t="s">
        <v>165</v>
      </c>
      <c r="H447" s="194">
        <v>0.11</v>
      </c>
      <c r="I447" s="195"/>
      <c r="L447" s="191"/>
      <c r="M447" s="196"/>
      <c r="N447" s="197"/>
      <c r="O447" s="197"/>
      <c r="P447" s="197"/>
      <c r="Q447" s="197"/>
      <c r="R447" s="197"/>
      <c r="S447" s="197"/>
      <c r="T447" s="198"/>
      <c r="AT447" s="192" t="s">
        <v>161</v>
      </c>
      <c r="AU447" s="192" t="s">
        <v>88</v>
      </c>
      <c r="AV447" s="15" t="s">
        <v>159</v>
      </c>
      <c r="AW447" s="15" t="s">
        <v>34</v>
      </c>
      <c r="AX447" s="15" t="s">
        <v>86</v>
      </c>
      <c r="AY447" s="192" t="s">
        <v>153</v>
      </c>
    </row>
    <row r="448" spans="1:65" s="2" customFormat="1" ht="24" customHeight="1">
      <c r="A448" s="33"/>
      <c r="B448" s="161"/>
      <c r="C448" s="162" t="s">
        <v>767</v>
      </c>
      <c r="D448" s="162" t="s">
        <v>155</v>
      </c>
      <c r="E448" s="163" t="s">
        <v>2196</v>
      </c>
      <c r="F448" s="164" t="s">
        <v>2197</v>
      </c>
      <c r="G448" s="165" t="s">
        <v>235</v>
      </c>
      <c r="H448" s="166">
        <v>4.46</v>
      </c>
      <c r="I448" s="167"/>
      <c r="J448" s="168">
        <f>ROUND(I448*H448,2)</f>
        <v>0</v>
      </c>
      <c r="K448" s="164" t="s">
        <v>1</v>
      </c>
      <c r="L448" s="34"/>
      <c r="M448" s="169" t="s">
        <v>1</v>
      </c>
      <c r="N448" s="170" t="s">
        <v>43</v>
      </c>
      <c r="O448" s="59"/>
      <c r="P448" s="171">
        <f>O448*H448</f>
        <v>0</v>
      </c>
      <c r="Q448" s="171">
        <v>7.0379999999999998E-2</v>
      </c>
      <c r="R448" s="171">
        <f>Q448*H448</f>
        <v>0.31389479999999997</v>
      </c>
      <c r="S448" s="171">
        <v>0</v>
      </c>
      <c r="T448" s="172">
        <f>S448*H448</f>
        <v>0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R448" s="173" t="s">
        <v>159</v>
      </c>
      <c r="AT448" s="173" t="s">
        <v>155</v>
      </c>
      <c r="AU448" s="173" t="s">
        <v>88</v>
      </c>
      <c r="AY448" s="18" t="s">
        <v>153</v>
      </c>
      <c r="BE448" s="174">
        <f>IF(N448="základní",J448,0)</f>
        <v>0</v>
      </c>
      <c r="BF448" s="174">
        <f>IF(N448="snížená",J448,0)</f>
        <v>0</v>
      </c>
      <c r="BG448" s="174">
        <f>IF(N448="zákl. přenesená",J448,0)</f>
        <v>0</v>
      </c>
      <c r="BH448" s="174">
        <f>IF(N448="sníž. přenesená",J448,0)</f>
        <v>0</v>
      </c>
      <c r="BI448" s="174">
        <f>IF(N448="nulová",J448,0)</f>
        <v>0</v>
      </c>
      <c r="BJ448" s="18" t="s">
        <v>86</v>
      </c>
      <c r="BK448" s="174">
        <f>ROUND(I448*H448,2)</f>
        <v>0</v>
      </c>
      <c r="BL448" s="18" t="s">
        <v>159</v>
      </c>
      <c r="BM448" s="173" t="s">
        <v>2198</v>
      </c>
    </row>
    <row r="449" spans="1:65" s="14" customFormat="1" ht="10.199999999999999">
      <c r="B449" s="183"/>
      <c r="D449" s="176" t="s">
        <v>161</v>
      </c>
      <c r="E449" s="184" t="s">
        <v>1</v>
      </c>
      <c r="F449" s="185" t="s">
        <v>2199</v>
      </c>
      <c r="H449" s="186">
        <v>4.46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161</v>
      </c>
      <c r="AU449" s="184" t="s">
        <v>88</v>
      </c>
      <c r="AV449" s="14" t="s">
        <v>88</v>
      </c>
      <c r="AW449" s="14" t="s">
        <v>34</v>
      </c>
      <c r="AX449" s="14" t="s">
        <v>78</v>
      </c>
      <c r="AY449" s="184" t="s">
        <v>153</v>
      </c>
    </row>
    <row r="450" spans="1:65" s="15" customFormat="1" ht="10.199999999999999">
      <c r="B450" s="191"/>
      <c r="D450" s="176" t="s">
        <v>161</v>
      </c>
      <c r="E450" s="192" t="s">
        <v>1</v>
      </c>
      <c r="F450" s="193" t="s">
        <v>165</v>
      </c>
      <c r="H450" s="194">
        <v>4.46</v>
      </c>
      <c r="I450" s="195"/>
      <c r="L450" s="191"/>
      <c r="M450" s="196"/>
      <c r="N450" s="197"/>
      <c r="O450" s="197"/>
      <c r="P450" s="197"/>
      <c r="Q450" s="197"/>
      <c r="R450" s="197"/>
      <c r="S450" s="197"/>
      <c r="T450" s="198"/>
      <c r="AT450" s="192" t="s">
        <v>161</v>
      </c>
      <c r="AU450" s="192" t="s">
        <v>88</v>
      </c>
      <c r="AV450" s="15" t="s">
        <v>159</v>
      </c>
      <c r="AW450" s="15" t="s">
        <v>34</v>
      </c>
      <c r="AX450" s="15" t="s">
        <v>86</v>
      </c>
      <c r="AY450" s="192" t="s">
        <v>153</v>
      </c>
    </row>
    <row r="451" spans="1:65" s="2" customFormat="1" ht="24" customHeight="1">
      <c r="A451" s="33"/>
      <c r="B451" s="161"/>
      <c r="C451" s="162" t="s">
        <v>769</v>
      </c>
      <c r="D451" s="162" t="s">
        <v>155</v>
      </c>
      <c r="E451" s="163" t="s">
        <v>1230</v>
      </c>
      <c r="F451" s="164" t="s">
        <v>2200</v>
      </c>
      <c r="G451" s="165" t="s">
        <v>235</v>
      </c>
      <c r="H451" s="166">
        <v>18.53</v>
      </c>
      <c r="I451" s="167"/>
      <c r="J451" s="168">
        <f>ROUND(I451*H451,2)</f>
        <v>0</v>
      </c>
      <c r="K451" s="164" t="s">
        <v>254</v>
      </c>
      <c r="L451" s="34"/>
      <c r="M451" s="169" t="s">
        <v>1</v>
      </c>
      <c r="N451" s="170" t="s">
        <v>43</v>
      </c>
      <c r="O451" s="59"/>
      <c r="P451" s="171">
        <f>O451*H451</f>
        <v>0</v>
      </c>
      <c r="Q451" s="171">
        <v>1.2E-4</v>
      </c>
      <c r="R451" s="171">
        <f>Q451*H451</f>
        <v>2.2236000000000001E-3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159</v>
      </c>
      <c r="AT451" s="173" t="s">
        <v>155</v>
      </c>
      <c r="AU451" s="173" t="s">
        <v>88</v>
      </c>
      <c r="AY451" s="18" t="s">
        <v>153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86</v>
      </c>
      <c r="BK451" s="174">
        <f>ROUND(I451*H451,2)</f>
        <v>0</v>
      </c>
      <c r="BL451" s="18" t="s">
        <v>159</v>
      </c>
      <c r="BM451" s="173" t="s">
        <v>2201</v>
      </c>
    </row>
    <row r="452" spans="1:65" s="14" customFormat="1" ht="10.199999999999999">
      <c r="B452" s="183"/>
      <c r="D452" s="176" t="s">
        <v>161</v>
      </c>
      <c r="E452" s="184" t="s">
        <v>1</v>
      </c>
      <c r="F452" s="185" t="s">
        <v>2199</v>
      </c>
      <c r="H452" s="186">
        <v>4.46</v>
      </c>
      <c r="I452" s="187"/>
      <c r="L452" s="183"/>
      <c r="M452" s="188"/>
      <c r="N452" s="189"/>
      <c r="O452" s="189"/>
      <c r="P452" s="189"/>
      <c r="Q452" s="189"/>
      <c r="R452" s="189"/>
      <c r="S452" s="189"/>
      <c r="T452" s="190"/>
      <c r="AT452" s="184" t="s">
        <v>161</v>
      </c>
      <c r="AU452" s="184" t="s">
        <v>88</v>
      </c>
      <c r="AV452" s="14" t="s">
        <v>88</v>
      </c>
      <c r="AW452" s="14" t="s">
        <v>34</v>
      </c>
      <c r="AX452" s="14" t="s">
        <v>78</v>
      </c>
      <c r="AY452" s="184" t="s">
        <v>153</v>
      </c>
    </row>
    <row r="453" spans="1:65" s="16" customFormat="1" ht="10.199999999999999">
      <c r="B453" s="202"/>
      <c r="D453" s="176" t="s">
        <v>161</v>
      </c>
      <c r="E453" s="203" t="s">
        <v>1</v>
      </c>
      <c r="F453" s="204" t="s">
        <v>321</v>
      </c>
      <c r="H453" s="205">
        <v>4.46</v>
      </c>
      <c r="I453" s="206"/>
      <c r="L453" s="202"/>
      <c r="M453" s="207"/>
      <c r="N453" s="208"/>
      <c r="O453" s="208"/>
      <c r="P453" s="208"/>
      <c r="Q453" s="208"/>
      <c r="R453" s="208"/>
      <c r="S453" s="208"/>
      <c r="T453" s="209"/>
      <c r="AT453" s="203" t="s">
        <v>161</v>
      </c>
      <c r="AU453" s="203" t="s">
        <v>88</v>
      </c>
      <c r="AV453" s="16" t="s">
        <v>169</v>
      </c>
      <c r="AW453" s="16" t="s">
        <v>34</v>
      </c>
      <c r="AX453" s="16" t="s">
        <v>78</v>
      </c>
      <c r="AY453" s="203" t="s">
        <v>153</v>
      </c>
    </row>
    <row r="454" spans="1:65" s="14" customFormat="1" ht="10.199999999999999">
      <c r="B454" s="183"/>
      <c r="D454" s="176" t="s">
        <v>161</v>
      </c>
      <c r="E454" s="184" t="s">
        <v>1</v>
      </c>
      <c r="F454" s="185" t="s">
        <v>2202</v>
      </c>
      <c r="H454" s="186">
        <v>4.6900000000000004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161</v>
      </c>
      <c r="AU454" s="184" t="s">
        <v>88</v>
      </c>
      <c r="AV454" s="14" t="s">
        <v>88</v>
      </c>
      <c r="AW454" s="14" t="s">
        <v>34</v>
      </c>
      <c r="AX454" s="14" t="s">
        <v>78</v>
      </c>
      <c r="AY454" s="184" t="s">
        <v>153</v>
      </c>
    </row>
    <row r="455" spans="1:65" s="14" customFormat="1" ht="10.199999999999999">
      <c r="B455" s="183"/>
      <c r="D455" s="176" t="s">
        <v>161</v>
      </c>
      <c r="E455" s="184" t="s">
        <v>1</v>
      </c>
      <c r="F455" s="185" t="s">
        <v>2203</v>
      </c>
      <c r="H455" s="186">
        <v>4.6900000000000004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161</v>
      </c>
      <c r="AU455" s="184" t="s">
        <v>88</v>
      </c>
      <c r="AV455" s="14" t="s">
        <v>88</v>
      </c>
      <c r="AW455" s="14" t="s">
        <v>34</v>
      </c>
      <c r="AX455" s="14" t="s">
        <v>78</v>
      </c>
      <c r="AY455" s="184" t="s">
        <v>153</v>
      </c>
    </row>
    <row r="456" spans="1:65" s="14" customFormat="1" ht="10.199999999999999">
      <c r="B456" s="183"/>
      <c r="D456" s="176" t="s">
        <v>161</v>
      </c>
      <c r="E456" s="184" t="s">
        <v>1</v>
      </c>
      <c r="F456" s="185" t="s">
        <v>2204</v>
      </c>
      <c r="H456" s="186">
        <v>4.6900000000000004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161</v>
      </c>
      <c r="AU456" s="184" t="s">
        <v>88</v>
      </c>
      <c r="AV456" s="14" t="s">
        <v>88</v>
      </c>
      <c r="AW456" s="14" t="s">
        <v>34</v>
      </c>
      <c r="AX456" s="14" t="s">
        <v>78</v>
      </c>
      <c r="AY456" s="184" t="s">
        <v>153</v>
      </c>
    </row>
    <row r="457" spans="1:65" s="16" customFormat="1" ht="10.199999999999999">
      <c r="B457" s="202"/>
      <c r="D457" s="176" t="s">
        <v>161</v>
      </c>
      <c r="E457" s="203" t="s">
        <v>1</v>
      </c>
      <c r="F457" s="204" t="s">
        <v>321</v>
      </c>
      <c r="H457" s="205">
        <v>14.07</v>
      </c>
      <c r="I457" s="206"/>
      <c r="L457" s="202"/>
      <c r="M457" s="207"/>
      <c r="N457" s="208"/>
      <c r="O457" s="208"/>
      <c r="P457" s="208"/>
      <c r="Q457" s="208"/>
      <c r="R457" s="208"/>
      <c r="S457" s="208"/>
      <c r="T457" s="209"/>
      <c r="AT457" s="203" t="s">
        <v>161</v>
      </c>
      <c r="AU457" s="203" t="s">
        <v>88</v>
      </c>
      <c r="AV457" s="16" t="s">
        <v>169</v>
      </c>
      <c r="AW457" s="16" t="s">
        <v>34</v>
      </c>
      <c r="AX457" s="16" t="s">
        <v>78</v>
      </c>
      <c r="AY457" s="203" t="s">
        <v>153</v>
      </c>
    </row>
    <row r="458" spans="1:65" s="15" customFormat="1" ht="10.199999999999999">
      <c r="B458" s="191"/>
      <c r="D458" s="176" t="s">
        <v>161</v>
      </c>
      <c r="E458" s="192" t="s">
        <v>1</v>
      </c>
      <c r="F458" s="193" t="s">
        <v>165</v>
      </c>
      <c r="H458" s="194">
        <v>18.53</v>
      </c>
      <c r="I458" s="195"/>
      <c r="L458" s="191"/>
      <c r="M458" s="196"/>
      <c r="N458" s="197"/>
      <c r="O458" s="197"/>
      <c r="P458" s="197"/>
      <c r="Q458" s="197"/>
      <c r="R458" s="197"/>
      <c r="S458" s="197"/>
      <c r="T458" s="198"/>
      <c r="AT458" s="192" t="s">
        <v>161</v>
      </c>
      <c r="AU458" s="192" t="s">
        <v>88</v>
      </c>
      <c r="AV458" s="15" t="s">
        <v>159</v>
      </c>
      <c r="AW458" s="15" t="s">
        <v>34</v>
      </c>
      <c r="AX458" s="15" t="s">
        <v>86</v>
      </c>
      <c r="AY458" s="192" t="s">
        <v>153</v>
      </c>
    </row>
    <row r="459" spans="1:65" s="12" customFormat="1" ht="22.8" customHeight="1">
      <c r="B459" s="148"/>
      <c r="D459" s="149" t="s">
        <v>77</v>
      </c>
      <c r="E459" s="159" t="s">
        <v>193</v>
      </c>
      <c r="F459" s="159" t="s">
        <v>194</v>
      </c>
      <c r="I459" s="151"/>
      <c r="J459" s="160">
        <f>BK459</f>
        <v>0</v>
      </c>
      <c r="L459" s="148"/>
      <c r="M459" s="153"/>
      <c r="N459" s="154"/>
      <c r="O459" s="154"/>
      <c r="P459" s="155">
        <f>SUM(P460:P505)</f>
        <v>0</v>
      </c>
      <c r="Q459" s="154"/>
      <c r="R459" s="155">
        <f>SUM(R460:R505)</f>
        <v>1.0591500000000002E-2</v>
      </c>
      <c r="S459" s="154"/>
      <c r="T459" s="156">
        <f>SUM(T460:T505)</f>
        <v>7.6999999999999999E-2</v>
      </c>
      <c r="AR459" s="149" t="s">
        <v>86</v>
      </c>
      <c r="AT459" s="157" t="s">
        <v>77</v>
      </c>
      <c r="AU459" s="157" t="s">
        <v>86</v>
      </c>
      <c r="AY459" s="149" t="s">
        <v>153</v>
      </c>
      <c r="BK459" s="158">
        <f>SUM(BK460:BK505)</f>
        <v>0</v>
      </c>
    </row>
    <row r="460" spans="1:65" s="2" customFormat="1" ht="48" customHeight="1">
      <c r="A460" s="33"/>
      <c r="B460" s="161"/>
      <c r="C460" s="162" t="s">
        <v>773</v>
      </c>
      <c r="D460" s="162" t="s">
        <v>155</v>
      </c>
      <c r="E460" s="163" t="s">
        <v>382</v>
      </c>
      <c r="F460" s="164" t="s">
        <v>383</v>
      </c>
      <c r="G460" s="165" t="s">
        <v>235</v>
      </c>
      <c r="H460" s="166">
        <v>160.999</v>
      </c>
      <c r="I460" s="167"/>
      <c r="J460" s="168">
        <f>ROUND(I460*H460,2)</f>
        <v>0</v>
      </c>
      <c r="K460" s="164" t="s">
        <v>254</v>
      </c>
      <c r="L460" s="34"/>
      <c r="M460" s="169" t="s">
        <v>1</v>
      </c>
      <c r="N460" s="170" t="s">
        <v>43</v>
      </c>
      <c r="O460" s="59"/>
      <c r="P460" s="171">
        <f>O460*H460</f>
        <v>0</v>
      </c>
      <c r="Q460" s="171">
        <v>0</v>
      </c>
      <c r="R460" s="171">
        <f>Q460*H460</f>
        <v>0</v>
      </c>
      <c r="S460" s="171">
        <v>0</v>
      </c>
      <c r="T460" s="172">
        <f>S460*H460</f>
        <v>0</v>
      </c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R460" s="173" t="s">
        <v>159</v>
      </c>
      <c r="AT460" s="173" t="s">
        <v>155</v>
      </c>
      <c r="AU460" s="173" t="s">
        <v>88</v>
      </c>
      <c r="AY460" s="18" t="s">
        <v>153</v>
      </c>
      <c r="BE460" s="174">
        <f>IF(N460="základní",J460,0)</f>
        <v>0</v>
      </c>
      <c r="BF460" s="174">
        <f>IF(N460="snížená",J460,0)</f>
        <v>0</v>
      </c>
      <c r="BG460" s="174">
        <f>IF(N460="zákl. přenesená",J460,0)</f>
        <v>0</v>
      </c>
      <c r="BH460" s="174">
        <f>IF(N460="sníž. přenesená",J460,0)</f>
        <v>0</v>
      </c>
      <c r="BI460" s="174">
        <f>IF(N460="nulová",J460,0)</f>
        <v>0</v>
      </c>
      <c r="BJ460" s="18" t="s">
        <v>86</v>
      </c>
      <c r="BK460" s="174">
        <f>ROUND(I460*H460,2)</f>
        <v>0</v>
      </c>
      <c r="BL460" s="18" t="s">
        <v>159</v>
      </c>
      <c r="BM460" s="173" t="s">
        <v>2205</v>
      </c>
    </row>
    <row r="461" spans="1:65" s="14" customFormat="1" ht="10.199999999999999">
      <c r="B461" s="183"/>
      <c r="D461" s="176" t="s">
        <v>161</v>
      </c>
      <c r="E461" s="184" t="s">
        <v>1</v>
      </c>
      <c r="F461" s="185" t="s">
        <v>2206</v>
      </c>
      <c r="H461" s="186">
        <v>128.511</v>
      </c>
      <c r="I461" s="187"/>
      <c r="L461" s="183"/>
      <c r="M461" s="188"/>
      <c r="N461" s="189"/>
      <c r="O461" s="189"/>
      <c r="P461" s="189"/>
      <c r="Q461" s="189"/>
      <c r="R461" s="189"/>
      <c r="S461" s="189"/>
      <c r="T461" s="190"/>
      <c r="AT461" s="184" t="s">
        <v>161</v>
      </c>
      <c r="AU461" s="184" t="s">
        <v>88</v>
      </c>
      <c r="AV461" s="14" t="s">
        <v>88</v>
      </c>
      <c r="AW461" s="14" t="s">
        <v>34</v>
      </c>
      <c r="AX461" s="14" t="s">
        <v>78</v>
      </c>
      <c r="AY461" s="184" t="s">
        <v>153</v>
      </c>
    </row>
    <row r="462" spans="1:65" s="14" customFormat="1" ht="10.199999999999999">
      <c r="B462" s="183"/>
      <c r="D462" s="176" t="s">
        <v>161</v>
      </c>
      <c r="E462" s="184" t="s">
        <v>1</v>
      </c>
      <c r="F462" s="185" t="s">
        <v>2207</v>
      </c>
      <c r="H462" s="186">
        <v>32.488</v>
      </c>
      <c r="I462" s="187"/>
      <c r="L462" s="183"/>
      <c r="M462" s="188"/>
      <c r="N462" s="189"/>
      <c r="O462" s="189"/>
      <c r="P462" s="189"/>
      <c r="Q462" s="189"/>
      <c r="R462" s="189"/>
      <c r="S462" s="189"/>
      <c r="T462" s="190"/>
      <c r="AT462" s="184" t="s">
        <v>161</v>
      </c>
      <c r="AU462" s="184" t="s">
        <v>88</v>
      </c>
      <c r="AV462" s="14" t="s">
        <v>88</v>
      </c>
      <c r="AW462" s="14" t="s">
        <v>34</v>
      </c>
      <c r="AX462" s="14" t="s">
        <v>78</v>
      </c>
      <c r="AY462" s="184" t="s">
        <v>153</v>
      </c>
    </row>
    <row r="463" spans="1:65" s="15" customFormat="1" ht="10.199999999999999">
      <c r="B463" s="191"/>
      <c r="D463" s="176" t="s">
        <v>161</v>
      </c>
      <c r="E463" s="192" t="s">
        <v>1</v>
      </c>
      <c r="F463" s="193" t="s">
        <v>165</v>
      </c>
      <c r="H463" s="194">
        <v>160.999</v>
      </c>
      <c r="I463" s="195"/>
      <c r="L463" s="191"/>
      <c r="M463" s="196"/>
      <c r="N463" s="197"/>
      <c r="O463" s="197"/>
      <c r="P463" s="197"/>
      <c r="Q463" s="197"/>
      <c r="R463" s="197"/>
      <c r="S463" s="197"/>
      <c r="T463" s="198"/>
      <c r="AT463" s="192" t="s">
        <v>161</v>
      </c>
      <c r="AU463" s="192" t="s">
        <v>88</v>
      </c>
      <c r="AV463" s="15" t="s">
        <v>159</v>
      </c>
      <c r="AW463" s="15" t="s">
        <v>34</v>
      </c>
      <c r="AX463" s="15" t="s">
        <v>86</v>
      </c>
      <c r="AY463" s="192" t="s">
        <v>153</v>
      </c>
    </row>
    <row r="464" spans="1:65" s="2" customFormat="1" ht="48" customHeight="1">
      <c r="A464" s="33"/>
      <c r="B464" s="161"/>
      <c r="C464" s="162" t="s">
        <v>777</v>
      </c>
      <c r="D464" s="162" t="s">
        <v>155</v>
      </c>
      <c r="E464" s="163" t="s">
        <v>388</v>
      </c>
      <c r="F464" s="164" t="s">
        <v>389</v>
      </c>
      <c r="G464" s="165" t="s">
        <v>235</v>
      </c>
      <c r="H464" s="166">
        <v>14489.91</v>
      </c>
      <c r="I464" s="167"/>
      <c r="J464" s="168">
        <f>ROUND(I464*H464,2)</f>
        <v>0</v>
      </c>
      <c r="K464" s="164" t="s">
        <v>254</v>
      </c>
      <c r="L464" s="34"/>
      <c r="M464" s="169" t="s">
        <v>1</v>
      </c>
      <c r="N464" s="170" t="s">
        <v>43</v>
      </c>
      <c r="O464" s="59"/>
      <c r="P464" s="171">
        <f>O464*H464</f>
        <v>0</v>
      </c>
      <c r="Q464" s="171">
        <v>0</v>
      </c>
      <c r="R464" s="171">
        <f>Q464*H464</f>
        <v>0</v>
      </c>
      <c r="S464" s="171">
        <v>0</v>
      </c>
      <c r="T464" s="172">
        <f>S464*H464</f>
        <v>0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R464" s="173" t="s">
        <v>159</v>
      </c>
      <c r="AT464" s="173" t="s">
        <v>155</v>
      </c>
      <c r="AU464" s="173" t="s">
        <v>88</v>
      </c>
      <c r="AY464" s="18" t="s">
        <v>153</v>
      </c>
      <c r="BE464" s="174">
        <f>IF(N464="základní",J464,0)</f>
        <v>0</v>
      </c>
      <c r="BF464" s="174">
        <f>IF(N464="snížená",J464,0)</f>
        <v>0</v>
      </c>
      <c r="BG464" s="174">
        <f>IF(N464="zákl. přenesená",J464,0)</f>
        <v>0</v>
      </c>
      <c r="BH464" s="174">
        <f>IF(N464="sníž. přenesená",J464,0)</f>
        <v>0</v>
      </c>
      <c r="BI464" s="174">
        <f>IF(N464="nulová",J464,0)</f>
        <v>0</v>
      </c>
      <c r="BJ464" s="18" t="s">
        <v>86</v>
      </c>
      <c r="BK464" s="174">
        <f>ROUND(I464*H464,2)</f>
        <v>0</v>
      </c>
      <c r="BL464" s="18" t="s">
        <v>159</v>
      </c>
      <c r="BM464" s="173" t="s">
        <v>2208</v>
      </c>
    </row>
    <row r="465" spans="1:65" s="13" customFormat="1" ht="10.199999999999999">
      <c r="B465" s="175"/>
      <c r="D465" s="176" t="s">
        <v>161</v>
      </c>
      <c r="E465" s="177" t="s">
        <v>1</v>
      </c>
      <c r="F465" s="178" t="s">
        <v>2209</v>
      </c>
      <c r="H465" s="177" t="s">
        <v>1</v>
      </c>
      <c r="I465" s="179"/>
      <c r="L465" s="175"/>
      <c r="M465" s="180"/>
      <c r="N465" s="181"/>
      <c r="O465" s="181"/>
      <c r="P465" s="181"/>
      <c r="Q465" s="181"/>
      <c r="R465" s="181"/>
      <c r="S465" s="181"/>
      <c r="T465" s="182"/>
      <c r="AT465" s="177" t="s">
        <v>161</v>
      </c>
      <c r="AU465" s="177" t="s">
        <v>88</v>
      </c>
      <c r="AV465" s="13" t="s">
        <v>86</v>
      </c>
      <c r="AW465" s="13" t="s">
        <v>34</v>
      </c>
      <c r="AX465" s="13" t="s">
        <v>78</v>
      </c>
      <c r="AY465" s="177" t="s">
        <v>153</v>
      </c>
    </row>
    <row r="466" spans="1:65" s="14" customFormat="1" ht="10.199999999999999">
      <c r="B466" s="183"/>
      <c r="D466" s="176" t="s">
        <v>161</v>
      </c>
      <c r="E466" s="184" t="s">
        <v>1</v>
      </c>
      <c r="F466" s="185" t="s">
        <v>2210</v>
      </c>
      <c r="H466" s="186">
        <v>11565.99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161</v>
      </c>
      <c r="AU466" s="184" t="s">
        <v>88</v>
      </c>
      <c r="AV466" s="14" t="s">
        <v>88</v>
      </c>
      <c r="AW466" s="14" t="s">
        <v>34</v>
      </c>
      <c r="AX466" s="14" t="s">
        <v>78</v>
      </c>
      <c r="AY466" s="184" t="s">
        <v>153</v>
      </c>
    </row>
    <row r="467" spans="1:65" s="14" customFormat="1" ht="10.199999999999999">
      <c r="B467" s="183"/>
      <c r="D467" s="176" t="s">
        <v>161</v>
      </c>
      <c r="E467" s="184" t="s">
        <v>1</v>
      </c>
      <c r="F467" s="185" t="s">
        <v>2211</v>
      </c>
      <c r="H467" s="186">
        <v>2923.92</v>
      </c>
      <c r="I467" s="187"/>
      <c r="L467" s="183"/>
      <c r="M467" s="188"/>
      <c r="N467" s="189"/>
      <c r="O467" s="189"/>
      <c r="P467" s="189"/>
      <c r="Q467" s="189"/>
      <c r="R467" s="189"/>
      <c r="S467" s="189"/>
      <c r="T467" s="190"/>
      <c r="AT467" s="184" t="s">
        <v>161</v>
      </c>
      <c r="AU467" s="184" t="s">
        <v>88</v>
      </c>
      <c r="AV467" s="14" t="s">
        <v>88</v>
      </c>
      <c r="AW467" s="14" t="s">
        <v>34</v>
      </c>
      <c r="AX467" s="14" t="s">
        <v>78</v>
      </c>
      <c r="AY467" s="184" t="s">
        <v>153</v>
      </c>
    </row>
    <row r="468" spans="1:65" s="15" customFormat="1" ht="10.199999999999999">
      <c r="B468" s="191"/>
      <c r="D468" s="176" t="s">
        <v>161</v>
      </c>
      <c r="E468" s="192" t="s">
        <v>1</v>
      </c>
      <c r="F468" s="193" t="s">
        <v>165</v>
      </c>
      <c r="H468" s="194">
        <v>14489.91</v>
      </c>
      <c r="I468" s="195"/>
      <c r="L468" s="191"/>
      <c r="M468" s="196"/>
      <c r="N468" s="197"/>
      <c r="O468" s="197"/>
      <c r="P468" s="197"/>
      <c r="Q468" s="197"/>
      <c r="R468" s="197"/>
      <c r="S468" s="197"/>
      <c r="T468" s="198"/>
      <c r="AT468" s="192" t="s">
        <v>161</v>
      </c>
      <c r="AU468" s="192" t="s">
        <v>88</v>
      </c>
      <c r="AV468" s="15" t="s">
        <v>159</v>
      </c>
      <c r="AW468" s="15" t="s">
        <v>34</v>
      </c>
      <c r="AX468" s="15" t="s">
        <v>86</v>
      </c>
      <c r="AY468" s="192" t="s">
        <v>153</v>
      </c>
    </row>
    <row r="469" spans="1:65" s="2" customFormat="1" ht="48" customHeight="1">
      <c r="A469" s="33"/>
      <c r="B469" s="161"/>
      <c r="C469" s="162" t="s">
        <v>781</v>
      </c>
      <c r="D469" s="162" t="s">
        <v>155</v>
      </c>
      <c r="E469" s="163" t="s">
        <v>393</v>
      </c>
      <c r="F469" s="164" t="s">
        <v>394</v>
      </c>
      <c r="G469" s="165" t="s">
        <v>235</v>
      </c>
      <c r="H469" s="166">
        <v>160.999</v>
      </c>
      <c r="I469" s="167"/>
      <c r="J469" s="168">
        <f>ROUND(I469*H469,2)</f>
        <v>0</v>
      </c>
      <c r="K469" s="164" t="s">
        <v>254</v>
      </c>
      <c r="L469" s="34"/>
      <c r="M469" s="169" t="s">
        <v>1</v>
      </c>
      <c r="N469" s="170" t="s">
        <v>43</v>
      </c>
      <c r="O469" s="59"/>
      <c r="P469" s="171">
        <f>O469*H469</f>
        <v>0</v>
      </c>
      <c r="Q469" s="171">
        <v>0</v>
      </c>
      <c r="R469" s="171">
        <f>Q469*H469</f>
        <v>0</v>
      </c>
      <c r="S469" s="171">
        <v>0</v>
      </c>
      <c r="T469" s="172">
        <f>S469*H469</f>
        <v>0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R469" s="173" t="s">
        <v>159</v>
      </c>
      <c r="AT469" s="173" t="s">
        <v>155</v>
      </c>
      <c r="AU469" s="173" t="s">
        <v>88</v>
      </c>
      <c r="AY469" s="18" t="s">
        <v>153</v>
      </c>
      <c r="BE469" s="174">
        <f>IF(N469="základní",J469,0)</f>
        <v>0</v>
      </c>
      <c r="BF469" s="174">
        <f>IF(N469="snížená",J469,0)</f>
        <v>0</v>
      </c>
      <c r="BG469" s="174">
        <f>IF(N469="zákl. přenesená",J469,0)</f>
        <v>0</v>
      </c>
      <c r="BH469" s="174">
        <f>IF(N469="sníž. přenesená",J469,0)</f>
        <v>0</v>
      </c>
      <c r="BI469" s="174">
        <f>IF(N469="nulová",J469,0)</f>
        <v>0</v>
      </c>
      <c r="BJ469" s="18" t="s">
        <v>86</v>
      </c>
      <c r="BK469" s="174">
        <f>ROUND(I469*H469,2)</f>
        <v>0</v>
      </c>
      <c r="BL469" s="18" t="s">
        <v>159</v>
      </c>
      <c r="BM469" s="173" t="s">
        <v>2212</v>
      </c>
    </row>
    <row r="470" spans="1:65" s="14" customFormat="1" ht="10.199999999999999">
      <c r="B470" s="183"/>
      <c r="D470" s="176" t="s">
        <v>161</v>
      </c>
      <c r="E470" s="184" t="s">
        <v>1</v>
      </c>
      <c r="F470" s="185" t="s">
        <v>2206</v>
      </c>
      <c r="H470" s="186">
        <v>128.511</v>
      </c>
      <c r="I470" s="187"/>
      <c r="L470" s="183"/>
      <c r="M470" s="188"/>
      <c r="N470" s="189"/>
      <c r="O470" s="189"/>
      <c r="P470" s="189"/>
      <c r="Q470" s="189"/>
      <c r="R470" s="189"/>
      <c r="S470" s="189"/>
      <c r="T470" s="190"/>
      <c r="AT470" s="184" t="s">
        <v>161</v>
      </c>
      <c r="AU470" s="184" t="s">
        <v>88</v>
      </c>
      <c r="AV470" s="14" t="s">
        <v>88</v>
      </c>
      <c r="AW470" s="14" t="s">
        <v>34</v>
      </c>
      <c r="AX470" s="14" t="s">
        <v>78</v>
      </c>
      <c r="AY470" s="184" t="s">
        <v>153</v>
      </c>
    </row>
    <row r="471" spans="1:65" s="14" customFormat="1" ht="10.199999999999999">
      <c r="B471" s="183"/>
      <c r="D471" s="176" t="s">
        <v>161</v>
      </c>
      <c r="E471" s="184" t="s">
        <v>1</v>
      </c>
      <c r="F471" s="185" t="s">
        <v>2207</v>
      </c>
      <c r="H471" s="186">
        <v>32.488</v>
      </c>
      <c r="I471" s="187"/>
      <c r="L471" s="183"/>
      <c r="M471" s="188"/>
      <c r="N471" s="189"/>
      <c r="O471" s="189"/>
      <c r="P471" s="189"/>
      <c r="Q471" s="189"/>
      <c r="R471" s="189"/>
      <c r="S471" s="189"/>
      <c r="T471" s="190"/>
      <c r="AT471" s="184" t="s">
        <v>161</v>
      </c>
      <c r="AU471" s="184" t="s">
        <v>88</v>
      </c>
      <c r="AV471" s="14" t="s">
        <v>88</v>
      </c>
      <c r="AW471" s="14" t="s">
        <v>34</v>
      </c>
      <c r="AX471" s="14" t="s">
        <v>78</v>
      </c>
      <c r="AY471" s="184" t="s">
        <v>153</v>
      </c>
    </row>
    <row r="472" spans="1:65" s="15" customFormat="1" ht="10.199999999999999">
      <c r="B472" s="191"/>
      <c r="D472" s="176" t="s">
        <v>161</v>
      </c>
      <c r="E472" s="192" t="s">
        <v>1</v>
      </c>
      <c r="F472" s="193" t="s">
        <v>165</v>
      </c>
      <c r="H472" s="194">
        <v>160.999</v>
      </c>
      <c r="I472" s="195"/>
      <c r="L472" s="191"/>
      <c r="M472" s="196"/>
      <c r="N472" s="197"/>
      <c r="O472" s="197"/>
      <c r="P472" s="197"/>
      <c r="Q472" s="197"/>
      <c r="R472" s="197"/>
      <c r="S472" s="197"/>
      <c r="T472" s="198"/>
      <c r="AT472" s="192" t="s">
        <v>161</v>
      </c>
      <c r="AU472" s="192" t="s">
        <v>88</v>
      </c>
      <c r="AV472" s="15" t="s">
        <v>159</v>
      </c>
      <c r="AW472" s="15" t="s">
        <v>34</v>
      </c>
      <c r="AX472" s="15" t="s">
        <v>86</v>
      </c>
      <c r="AY472" s="192" t="s">
        <v>153</v>
      </c>
    </row>
    <row r="473" spans="1:65" s="2" customFormat="1" ht="24" customHeight="1">
      <c r="A473" s="33"/>
      <c r="B473" s="161"/>
      <c r="C473" s="162" t="s">
        <v>783</v>
      </c>
      <c r="D473" s="162" t="s">
        <v>155</v>
      </c>
      <c r="E473" s="163" t="s">
        <v>657</v>
      </c>
      <c r="F473" s="164" t="s">
        <v>397</v>
      </c>
      <c r="G473" s="165" t="s">
        <v>235</v>
      </c>
      <c r="H473" s="166">
        <v>160.999</v>
      </c>
      <c r="I473" s="167"/>
      <c r="J473" s="168">
        <f>ROUND(I473*H473,2)</f>
        <v>0</v>
      </c>
      <c r="K473" s="164" t="s">
        <v>254</v>
      </c>
      <c r="L473" s="34"/>
      <c r="M473" s="169" t="s">
        <v>1</v>
      </c>
      <c r="N473" s="170" t="s">
        <v>43</v>
      </c>
      <c r="O473" s="59"/>
      <c r="P473" s="171">
        <f>O473*H473</f>
        <v>0</v>
      </c>
      <c r="Q473" s="171">
        <v>0</v>
      </c>
      <c r="R473" s="171">
        <f>Q473*H473</f>
        <v>0</v>
      </c>
      <c r="S473" s="171">
        <v>0</v>
      </c>
      <c r="T473" s="172">
        <f>S473*H473</f>
        <v>0</v>
      </c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R473" s="173" t="s">
        <v>159</v>
      </c>
      <c r="AT473" s="173" t="s">
        <v>155</v>
      </c>
      <c r="AU473" s="173" t="s">
        <v>88</v>
      </c>
      <c r="AY473" s="18" t="s">
        <v>153</v>
      </c>
      <c r="BE473" s="174">
        <f>IF(N473="základní",J473,0)</f>
        <v>0</v>
      </c>
      <c r="BF473" s="174">
        <f>IF(N473="snížená",J473,0)</f>
        <v>0</v>
      </c>
      <c r="BG473" s="174">
        <f>IF(N473="zákl. přenesená",J473,0)</f>
        <v>0</v>
      </c>
      <c r="BH473" s="174">
        <f>IF(N473="sníž. přenesená",J473,0)</f>
        <v>0</v>
      </c>
      <c r="BI473" s="174">
        <f>IF(N473="nulová",J473,0)</f>
        <v>0</v>
      </c>
      <c r="BJ473" s="18" t="s">
        <v>86</v>
      </c>
      <c r="BK473" s="174">
        <f>ROUND(I473*H473,2)</f>
        <v>0</v>
      </c>
      <c r="BL473" s="18" t="s">
        <v>159</v>
      </c>
      <c r="BM473" s="173" t="s">
        <v>2213</v>
      </c>
    </row>
    <row r="474" spans="1:65" s="14" customFormat="1" ht="10.199999999999999">
      <c r="B474" s="183"/>
      <c r="D474" s="176" t="s">
        <v>161</v>
      </c>
      <c r="E474" s="184" t="s">
        <v>1</v>
      </c>
      <c r="F474" s="185" t="s">
        <v>2206</v>
      </c>
      <c r="H474" s="186">
        <v>128.511</v>
      </c>
      <c r="I474" s="187"/>
      <c r="L474" s="183"/>
      <c r="M474" s="188"/>
      <c r="N474" s="189"/>
      <c r="O474" s="189"/>
      <c r="P474" s="189"/>
      <c r="Q474" s="189"/>
      <c r="R474" s="189"/>
      <c r="S474" s="189"/>
      <c r="T474" s="190"/>
      <c r="AT474" s="184" t="s">
        <v>161</v>
      </c>
      <c r="AU474" s="184" t="s">
        <v>88</v>
      </c>
      <c r="AV474" s="14" t="s">
        <v>88</v>
      </c>
      <c r="AW474" s="14" t="s">
        <v>34</v>
      </c>
      <c r="AX474" s="14" t="s">
        <v>78</v>
      </c>
      <c r="AY474" s="184" t="s">
        <v>153</v>
      </c>
    </row>
    <row r="475" spans="1:65" s="14" customFormat="1" ht="10.199999999999999">
      <c r="B475" s="183"/>
      <c r="D475" s="176" t="s">
        <v>161</v>
      </c>
      <c r="E475" s="184" t="s">
        <v>1</v>
      </c>
      <c r="F475" s="185" t="s">
        <v>2207</v>
      </c>
      <c r="H475" s="186">
        <v>32.488</v>
      </c>
      <c r="I475" s="187"/>
      <c r="L475" s="183"/>
      <c r="M475" s="188"/>
      <c r="N475" s="189"/>
      <c r="O475" s="189"/>
      <c r="P475" s="189"/>
      <c r="Q475" s="189"/>
      <c r="R475" s="189"/>
      <c r="S475" s="189"/>
      <c r="T475" s="190"/>
      <c r="AT475" s="184" t="s">
        <v>161</v>
      </c>
      <c r="AU475" s="184" t="s">
        <v>88</v>
      </c>
      <c r="AV475" s="14" t="s">
        <v>88</v>
      </c>
      <c r="AW475" s="14" t="s">
        <v>34</v>
      </c>
      <c r="AX475" s="14" t="s">
        <v>78</v>
      </c>
      <c r="AY475" s="184" t="s">
        <v>153</v>
      </c>
    </row>
    <row r="476" spans="1:65" s="15" customFormat="1" ht="10.199999999999999">
      <c r="B476" s="191"/>
      <c r="D476" s="176" t="s">
        <v>161</v>
      </c>
      <c r="E476" s="192" t="s">
        <v>1</v>
      </c>
      <c r="F476" s="193" t="s">
        <v>165</v>
      </c>
      <c r="H476" s="194">
        <v>160.999</v>
      </c>
      <c r="I476" s="195"/>
      <c r="L476" s="191"/>
      <c r="M476" s="196"/>
      <c r="N476" s="197"/>
      <c r="O476" s="197"/>
      <c r="P476" s="197"/>
      <c r="Q476" s="197"/>
      <c r="R476" s="197"/>
      <c r="S476" s="197"/>
      <c r="T476" s="198"/>
      <c r="AT476" s="192" t="s">
        <v>161</v>
      </c>
      <c r="AU476" s="192" t="s">
        <v>88</v>
      </c>
      <c r="AV476" s="15" t="s">
        <v>159</v>
      </c>
      <c r="AW476" s="15" t="s">
        <v>34</v>
      </c>
      <c r="AX476" s="15" t="s">
        <v>86</v>
      </c>
      <c r="AY476" s="192" t="s">
        <v>153</v>
      </c>
    </row>
    <row r="477" spans="1:65" s="2" customFormat="1" ht="24" customHeight="1">
      <c r="A477" s="33"/>
      <c r="B477" s="161"/>
      <c r="C477" s="162" t="s">
        <v>787</v>
      </c>
      <c r="D477" s="162" t="s">
        <v>155</v>
      </c>
      <c r="E477" s="163" t="s">
        <v>399</v>
      </c>
      <c r="F477" s="164" t="s">
        <v>400</v>
      </c>
      <c r="G477" s="165" t="s">
        <v>235</v>
      </c>
      <c r="H477" s="166">
        <v>14489.91</v>
      </c>
      <c r="I477" s="167"/>
      <c r="J477" s="168">
        <f>ROUND(I477*H477,2)</f>
        <v>0</v>
      </c>
      <c r="K477" s="164" t="s">
        <v>254</v>
      </c>
      <c r="L477" s="34"/>
      <c r="M477" s="169" t="s">
        <v>1</v>
      </c>
      <c r="N477" s="170" t="s">
        <v>43</v>
      </c>
      <c r="O477" s="59"/>
      <c r="P477" s="171">
        <f>O477*H477</f>
        <v>0</v>
      </c>
      <c r="Q477" s="171">
        <v>0</v>
      </c>
      <c r="R477" s="171">
        <f>Q477*H477</f>
        <v>0</v>
      </c>
      <c r="S477" s="171">
        <v>0</v>
      </c>
      <c r="T477" s="172">
        <f>S477*H477</f>
        <v>0</v>
      </c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R477" s="173" t="s">
        <v>159</v>
      </c>
      <c r="AT477" s="173" t="s">
        <v>155</v>
      </c>
      <c r="AU477" s="173" t="s">
        <v>88</v>
      </c>
      <c r="AY477" s="18" t="s">
        <v>153</v>
      </c>
      <c r="BE477" s="174">
        <f>IF(N477="základní",J477,0)</f>
        <v>0</v>
      </c>
      <c r="BF477" s="174">
        <f>IF(N477="snížená",J477,0)</f>
        <v>0</v>
      </c>
      <c r="BG477" s="174">
        <f>IF(N477="zákl. přenesená",J477,0)</f>
        <v>0</v>
      </c>
      <c r="BH477" s="174">
        <f>IF(N477="sníž. přenesená",J477,0)</f>
        <v>0</v>
      </c>
      <c r="BI477" s="174">
        <f>IF(N477="nulová",J477,0)</f>
        <v>0</v>
      </c>
      <c r="BJ477" s="18" t="s">
        <v>86</v>
      </c>
      <c r="BK477" s="174">
        <f>ROUND(I477*H477,2)</f>
        <v>0</v>
      </c>
      <c r="BL477" s="18" t="s">
        <v>159</v>
      </c>
      <c r="BM477" s="173" t="s">
        <v>2214</v>
      </c>
    </row>
    <row r="478" spans="1:65" s="13" customFormat="1" ht="10.199999999999999">
      <c r="B478" s="175"/>
      <c r="D478" s="176" t="s">
        <v>161</v>
      </c>
      <c r="E478" s="177" t="s">
        <v>1</v>
      </c>
      <c r="F478" s="178" t="s">
        <v>2209</v>
      </c>
      <c r="H478" s="177" t="s">
        <v>1</v>
      </c>
      <c r="I478" s="179"/>
      <c r="L478" s="175"/>
      <c r="M478" s="180"/>
      <c r="N478" s="181"/>
      <c r="O478" s="181"/>
      <c r="P478" s="181"/>
      <c r="Q478" s="181"/>
      <c r="R478" s="181"/>
      <c r="S478" s="181"/>
      <c r="T478" s="182"/>
      <c r="AT478" s="177" t="s">
        <v>161</v>
      </c>
      <c r="AU478" s="177" t="s">
        <v>88</v>
      </c>
      <c r="AV478" s="13" t="s">
        <v>86</v>
      </c>
      <c r="AW478" s="13" t="s">
        <v>34</v>
      </c>
      <c r="AX478" s="13" t="s">
        <v>78</v>
      </c>
      <c r="AY478" s="177" t="s">
        <v>153</v>
      </c>
    </row>
    <row r="479" spans="1:65" s="14" customFormat="1" ht="10.199999999999999">
      <c r="B479" s="183"/>
      <c r="D479" s="176" t="s">
        <v>161</v>
      </c>
      <c r="E479" s="184" t="s">
        <v>1</v>
      </c>
      <c r="F479" s="185" t="s">
        <v>2210</v>
      </c>
      <c r="H479" s="186">
        <v>11565.99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161</v>
      </c>
      <c r="AU479" s="184" t="s">
        <v>88</v>
      </c>
      <c r="AV479" s="14" t="s">
        <v>88</v>
      </c>
      <c r="AW479" s="14" t="s">
        <v>34</v>
      </c>
      <c r="AX479" s="14" t="s">
        <v>78</v>
      </c>
      <c r="AY479" s="184" t="s">
        <v>153</v>
      </c>
    </row>
    <row r="480" spans="1:65" s="14" customFormat="1" ht="10.199999999999999">
      <c r="B480" s="183"/>
      <c r="D480" s="176" t="s">
        <v>161</v>
      </c>
      <c r="E480" s="184" t="s">
        <v>1</v>
      </c>
      <c r="F480" s="185" t="s">
        <v>2211</v>
      </c>
      <c r="H480" s="186">
        <v>2923.92</v>
      </c>
      <c r="I480" s="187"/>
      <c r="L480" s="183"/>
      <c r="M480" s="188"/>
      <c r="N480" s="189"/>
      <c r="O480" s="189"/>
      <c r="P480" s="189"/>
      <c r="Q480" s="189"/>
      <c r="R480" s="189"/>
      <c r="S480" s="189"/>
      <c r="T480" s="190"/>
      <c r="AT480" s="184" t="s">
        <v>161</v>
      </c>
      <c r="AU480" s="184" t="s">
        <v>88</v>
      </c>
      <c r="AV480" s="14" t="s">
        <v>88</v>
      </c>
      <c r="AW480" s="14" t="s">
        <v>34</v>
      </c>
      <c r="AX480" s="14" t="s">
        <v>78</v>
      </c>
      <c r="AY480" s="184" t="s">
        <v>153</v>
      </c>
    </row>
    <row r="481" spans="1:65" s="15" customFormat="1" ht="10.199999999999999">
      <c r="B481" s="191"/>
      <c r="D481" s="176" t="s">
        <v>161</v>
      </c>
      <c r="E481" s="192" t="s">
        <v>1</v>
      </c>
      <c r="F481" s="193" t="s">
        <v>165</v>
      </c>
      <c r="H481" s="194">
        <v>14489.91</v>
      </c>
      <c r="I481" s="195"/>
      <c r="L481" s="191"/>
      <c r="M481" s="196"/>
      <c r="N481" s="197"/>
      <c r="O481" s="197"/>
      <c r="P481" s="197"/>
      <c r="Q481" s="197"/>
      <c r="R481" s="197"/>
      <c r="S481" s="197"/>
      <c r="T481" s="198"/>
      <c r="AT481" s="192" t="s">
        <v>161</v>
      </c>
      <c r="AU481" s="192" t="s">
        <v>88</v>
      </c>
      <c r="AV481" s="15" t="s">
        <v>159</v>
      </c>
      <c r="AW481" s="15" t="s">
        <v>34</v>
      </c>
      <c r="AX481" s="15" t="s">
        <v>86</v>
      </c>
      <c r="AY481" s="192" t="s">
        <v>153</v>
      </c>
    </row>
    <row r="482" spans="1:65" s="2" customFormat="1" ht="24" customHeight="1">
      <c r="A482" s="33"/>
      <c r="B482" s="161"/>
      <c r="C482" s="162" t="s">
        <v>791</v>
      </c>
      <c r="D482" s="162" t="s">
        <v>155</v>
      </c>
      <c r="E482" s="163" t="s">
        <v>660</v>
      </c>
      <c r="F482" s="164" t="s">
        <v>403</v>
      </c>
      <c r="G482" s="165" t="s">
        <v>235</v>
      </c>
      <c r="H482" s="166">
        <v>160.999</v>
      </c>
      <c r="I482" s="167"/>
      <c r="J482" s="168">
        <f>ROUND(I482*H482,2)</f>
        <v>0</v>
      </c>
      <c r="K482" s="164" t="s">
        <v>254</v>
      </c>
      <c r="L482" s="34"/>
      <c r="M482" s="169" t="s">
        <v>1</v>
      </c>
      <c r="N482" s="170" t="s">
        <v>43</v>
      </c>
      <c r="O482" s="59"/>
      <c r="P482" s="171">
        <f>O482*H482</f>
        <v>0</v>
      </c>
      <c r="Q482" s="171">
        <v>0</v>
      </c>
      <c r="R482" s="171">
        <f>Q482*H482</f>
        <v>0</v>
      </c>
      <c r="S482" s="171">
        <v>0</v>
      </c>
      <c r="T482" s="172">
        <f>S482*H482</f>
        <v>0</v>
      </c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R482" s="173" t="s">
        <v>159</v>
      </c>
      <c r="AT482" s="173" t="s">
        <v>155</v>
      </c>
      <c r="AU482" s="173" t="s">
        <v>88</v>
      </c>
      <c r="AY482" s="18" t="s">
        <v>153</v>
      </c>
      <c r="BE482" s="174">
        <f>IF(N482="základní",J482,0)</f>
        <v>0</v>
      </c>
      <c r="BF482" s="174">
        <f>IF(N482="snížená",J482,0)</f>
        <v>0</v>
      </c>
      <c r="BG482" s="174">
        <f>IF(N482="zákl. přenesená",J482,0)</f>
        <v>0</v>
      </c>
      <c r="BH482" s="174">
        <f>IF(N482="sníž. přenesená",J482,0)</f>
        <v>0</v>
      </c>
      <c r="BI482" s="174">
        <f>IF(N482="nulová",J482,0)</f>
        <v>0</v>
      </c>
      <c r="BJ482" s="18" t="s">
        <v>86</v>
      </c>
      <c r="BK482" s="174">
        <f>ROUND(I482*H482,2)</f>
        <v>0</v>
      </c>
      <c r="BL482" s="18" t="s">
        <v>159</v>
      </c>
      <c r="BM482" s="173" t="s">
        <v>2215</v>
      </c>
    </row>
    <row r="483" spans="1:65" s="14" customFormat="1" ht="10.199999999999999">
      <c r="B483" s="183"/>
      <c r="D483" s="176" t="s">
        <v>161</v>
      </c>
      <c r="E483" s="184" t="s">
        <v>1</v>
      </c>
      <c r="F483" s="185" t="s">
        <v>2206</v>
      </c>
      <c r="H483" s="186">
        <v>128.511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161</v>
      </c>
      <c r="AU483" s="184" t="s">
        <v>88</v>
      </c>
      <c r="AV483" s="14" t="s">
        <v>88</v>
      </c>
      <c r="AW483" s="14" t="s">
        <v>34</v>
      </c>
      <c r="AX483" s="14" t="s">
        <v>78</v>
      </c>
      <c r="AY483" s="184" t="s">
        <v>153</v>
      </c>
    </row>
    <row r="484" spans="1:65" s="14" customFormat="1" ht="10.199999999999999">
      <c r="B484" s="183"/>
      <c r="D484" s="176" t="s">
        <v>161</v>
      </c>
      <c r="E484" s="184" t="s">
        <v>1</v>
      </c>
      <c r="F484" s="185" t="s">
        <v>2207</v>
      </c>
      <c r="H484" s="186">
        <v>32.488</v>
      </c>
      <c r="I484" s="187"/>
      <c r="L484" s="183"/>
      <c r="M484" s="188"/>
      <c r="N484" s="189"/>
      <c r="O484" s="189"/>
      <c r="P484" s="189"/>
      <c r="Q484" s="189"/>
      <c r="R484" s="189"/>
      <c r="S484" s="189"/>
      <c r="T484" s="190"/>
      <c r="AT484" s="184" t="s">
        <v>161</v>
      </c>
      <c r="AU484" s="184" t="s">
        <v>88</v>
      </c>
      <c r="AV484" s="14" t="s">
        <v>88</v>
      </c>
      <c r="AW484" s="14" t="s">
        <v>34</v>
      </c>
      <c r="AX484" s="14" t="s">
        <v>78</v>
      </c>
      <c r="AY484" s="184" t="s">
        <v>153</v>
      </c>
    </row>
    <row r="485" spans="1:65" s="15" customFormat="1" ht="10.199999999999999">
      <c r="B485" s="191"/>
      <c r="D485" s="176" t="s">
        <v>161</v>
      </c>
      <c r="E485" s="192" t="s">
        <v>1</v>
      </c>
      <c r="F485" s="193" t="s">
        <v>165</v>
      </c>
      <c r="H485" s="194">
        <v>160.999</v>
      </c>
      <c r="I485" s="195"/>
      <c r="L485" s="191"/>
      <c r="M485" s="196"/>
      <c r="N485" s="197"/>
      <c r="O485" s="197"/>
      <c r="P485" s="197"/>
      <c r="Q485" s="197"/>
      <c r="R485" s="197"/>
      <c r="S485" s="197"/>
      <c r="T485" s="198"/>
      <c r="AT485" s="192" t="s">
        <v>161</v>
      </c>
      <c r="AU485" s="192" t="s">
        <v>88</v>
      </c>
      <c r="AV485" s="15" t="s">
        <v>159</v>
      </c>
      <c r="AW485" s="15" t="s">
        <v>34</v>
      </c>
      <c r="AX485" s="15" t="s">
        <v>86</v>
      </c>
      <c r="AY485" s="192" t="s">
        <v>153</v>
      </c>
    </row>
    <row r="486" spans="1:65" s="2" customFormat="1" ht="36" customHeight="1">
      <c r="A486" s="33"/>
      <c r="B486" s="161"/>
      <c r="C486" s="162" t="s">
        <v>793</v>
      </c>
      <c r="D486" s="162" t="s">
        <v>155</v>
      </c>
      <c r="E486" s="163" t="s">
        <v>2216</v>
      </c>
      <c r="F486" s="164" t="s">
        <v>2217</v>
      </c>
      <c r="G486" s="165" t="s">
        <v>416</v>
      </c>
      <c r="H486" s="166">
        <v>0.2</v>
      </c>
      <c r="I486" s="167"/>
      <c r="J486" s="168">
        <f>ROUND(I486*H486,2)</f>
        <v>0</v>
      </c>
      <c r="K486" s="164" t="s">
        <v>254</v>
      </c>
      <c r="L486" s="34"/>
      <c r="M486" s="169" t="s">
        <v>1</v>
      </c>
      <c r="N486" s="170" t="s">
        <v>43</v>
      </c>
      <c r="O486" s="59"/>
      <c r="P486" s="171">
        <f>O486*H486</f>
        <v>0</v>
      </c>
      <c r="Q486" s="171">
        <v>1.2199999999999999E-3</v>
      </c>
      <c r="R486" s="171">
        <f>Q486*H486</f>
        <v>2.4399999999999999E-4</v>
      </c>
      <c r="S486" s="171">
        <v>7.0000000000000007E-2</v>
      </c>
      <c r="T486" s="172">
        <f>S486*H486</f>
        <v>1.4000000000000002E-2</v>
      </c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R486" s="173" t="s">
        <v>159</v>
      </c>
      <c r="AT486" s="173" t="s">
        <v>155</v>
      </c>
      <c r="AU486" s="173" t="s">
        <v>88</v>
      </c>
      <c r="AY486" s="18" t="s">
        <v>153</v>
      </c>
      <c r="BE486" s="174">
        <f>IF(N486="základní",J486,0)</f>
        <v>0</v>
      </c>
      <c r="BF486" s="174">
        <f>IF(N486="snížená",J486,0)</f>
        <v>0</v>
      </c>
      <c r="BG486" s="174">
        <f>IF(N486="zákl. přenesená",J486,0)</f>
        <v>0</v>
      </c>
      <c r="BH486" s="174">
        <f>IF(N486="sníž. přenesená",J486,0)</f>
        <v>0</v>
      </c>
      <c r="BI486" s="174">
        <f>IF(N486="nulová",J486,0)</f>
        <v>0</v>
      </c>
      <c r="BJ486" s="18" t="s">
        <v>86</v>
      </c>
      <c r="BK486" s="174">
        <f>ROUND(I486*H486,2)</f>
        <v>0</v>
      </c>
      <c r="BL486" s="18" t="s">
        <v>159</v>
      </c>
      <c r="BM486" s="173" t="s">
        <v>2218</v>
      </c>
    </row>
    <row r="487" spans="1:65" s="13" customFormat="1" ht="10.199999999999999">
      <c r="B487" s="175"/>
      <c r="D487" s="176" t="s">
        <v>161</v>
      </c>
      <c r="E487" s="177" t="s">
        <v>1</v>
      </c>
      <c r="F487" s="178" t="s">
        <v>2219</v>
      </c>
      <c r="H487" s="177" t="s">
        <v>1</v>
      </c>
      <c r="I487" s="179"/>
      <c r="L487" s="175"/>
      <c r="M487" s="180"/>
      <c r="N487" s="181"/>
      <c r="O487" s="181"/>
      <c r="P487" s="181"/>
      <c r="Q487" s="181"/>
      <c r="R487" s="181"/>
      <c r="S487" s="181"/>
      <c r="T487" s="182"/>
      <c r="AT487" s="177" t="s">
        <v>161</v>
      </c>
      <c r="AU487" s="177" t="s">
        <v>88</v>
      </c>
      <c r="AV487" s="13" t="s">
        <v>86</v>
      </c>
      <c r="AW487" s="13" t="s">
        <v>34</v>
      </c>
      <c r="AX487" s="13" t="s">
        <v>78</v>
      </c>
      <c r="AY487" s="177" t="s">
        <v>153</v>
      </c>
    </row>
    <row r="488" spans="1:65" s="14" customFormat="1" ht="10.199999999999999">
      <c r="B488" s="183"/>
      <c r="D488" s="176" t="s">
        <v>161</v>
      </c>
      <c r="E488" s="184" t="s">
        <v>1</v>
      </c>
      <c r="F488" s="185" t="s">
        <v>2220</v>
      </c>
      <c r="H488" s="186">
        <v>0.2</v>
      </c>
      <c r="I488" s="187"/>
      <c r="L488" s="183"/>
      <c r="M488" s="188"/>
      <c r="N488" s="189"/>
      <c r="O488" s="189"/>
      <c r="P488" s="189"/>
      <c r="Q488" s="189"/>
      <c r="R488" s="189"/>
      <c r="S488" s="189"/>
      <c r="T488" s="190"/>
      <c r="AT488" s="184" t="s">
        <v>161</v>
      </c>
      <c r="AU488" s="184" t="s">
        <v>88</v>
      </c>
      <c r="AV488" s="14" t="s">
        <v>88</v>
      </c>
      <c r="AW488" s="14" t="s">
        <v>34</v>
      </c>
      <c r="AX488" s="14" t="s">
        <v>78</v>
      </c>
      <c r="AY488" s="184" t="s">
        <v>153</v>
      </c>
    </row>
    <row r="489" spans="1:65" s="15" customFormat="1" ht="10.199999999999999">
      <c r="B489" s="191"/>
      <c r="D489" s="176" t="s">
        <v>161</v>
      </c>
      <c r="E489" s="192" t="s">
        <v>1</v>
      </c>
      <c r="F489" s="193" t="s">
        <v>165</v>
      </c>
      <c r="H489" s="194">
        <v>0.2</v>
      </c>
      <c r="I489" s="195"/>
      <c r="L489" s="191"/>
      <c r="M489" s="196"/>
      <c r="N489" s="197"/>
      <c r="O489" s="197"/>
      <c r="P489" s="197"/>
      <c r="Q489" s="197"/>
      <c r="R489" s="197"/>
      <c r="S489" s="197"/>
      <c r="T489" s="198"/>
      <c r="AT489" s="192" t="s">
        <v>161</v>
      </c>
      <c r="AU489" s="192" t="s">
        <v>88</v>
      </c>
      <c r="AV489" s="15" t="s">
        <v>159</v>
      </c>
      <c r="AW489" s="15" t="s">
        <v>34</v>
      </c>
      <c r="AX489" s="15" t="s">
        <v>86</v>
      </c>
      <c r="AY489" s="192" t="s">
        <v>153</v>
      </c>
    </row>
    <row r="490" spans="1:65" s="2" customFormat="1" ht="36" customHeight="1">
      <c r="A490" s="33"/>
      <c r="B490" s="161"/>
      <c r="C490" s="162" t="s">
        <v>797</v>
      </c>
      <c r="D490" s="162" t="s">
        <v>155</v>
      </c>
      <c r="E490" s="163" t="s">
        <v>2221</v>
      </c>
      <c r="F490" s="164" t="s">
        <v>2222</v>
      </c>
      <c r="G490" s="165" t="s">
        <v>416</v>
      </c>
      <c r="H490" s="166">
        <v>0.5</v>
      </c>
      <c r="I490" s="167"/>
      <c r="J490" s="168">
        <f>ROUND(I490*H490,2)</f>
        <v>0</v>
      </c>
      <c r="K490" s="164" t="s">
        <v>254</v>
      </c>
      <c r="L490" s="34"/>
      <c r="M490" s="169" t="s">
        <v>1</v>
      </c>
      <c r="N490" s="170" t="s">
        <v>43</v>
      </c>
      <c r="O490" s="59"/>
      <c r="P490" s="171">
        <f>O490*H490</f>
        <v>0</v>
      </c>
      <c r="Q490" s="171">
        <v>3.0899999999999999E-3</v>
      </c>
      <c r="R490" s="171">
        <f>Q490*H490</f>
        <v>1.5449999999999999E-3</v>
      </c>
      <c r="S490" s="171">
        <v>0.126</v>
      </c>
      <c r="T490" s="172">
        <f>S490*H490</f>
        <v>6.3E-2</v>
      </c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R490" s="173" t="s">
        <v>159</v>
      </c>
      <c r="AT490" s="173" t="s">
        <v>155</v>
      </c>
      <c r="AU490" s="173" t="s">
        <v>88</v>
      </c>
      <c r="AY490" s="18" t="s">
        <v>153</v>
      </c>
      <c r="BE490" s="174">
        <f>IF(N490="základní",J490,0)</f>
        <v>0</v>
      </c>
      <c r="BF490" s="174">
        <f>IF(N490="snížená",J490,0)</f>
        <v>0</v>
      </c>
      <c r="BG490" s="174">
        <f>IF(N490="zákl. přenesená",J490,0)</f>
        <v>0</v>
      </c>
      <c r="BH490" s="174">
        <f>IF(N490="sníž. přenesená",J490,0)</f>
        <v>0</v>
      </c>
      <c r="BI490" s="174">
        <f>IF(N490="nulová",J490,0)</f>
        <v>0</v>
      </c>
      <c r="BJ490" s="18" t="s">
        <v>86</v>
      </c>
      <c r="BK490" s="174">
        <f>ROUND(I490*H490,2)</f>
        <v>0</v>
      </c>
      <c r="BL490" s="18" t="s">
        <v>159</v>
      </c>
      <c r="BM490" s="173" t="s">
        <v>2223</v>
      </c>
    </row>
    <row r="491" spans="1:65" s="14" customFormat="1" ht="10.199999999999999">
      <c r="B491" s="183"/>
      <c r="D491" s="176" t="s">
        <v>161</v>
      </c>
      <c r="E491" s="184" t="s">
        <v>1</v>
      </c>
      <c r="F491" s="185" t="s">
        <v>2224</v>
      </c>
      <c r="H491" s="186">
        <v>0.2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161</v>
      </c>
      <c r="AU491" s="184" t="s">
        <v>88</v>
      </c>
      <c r="AV491" s="14" t="s">
        <v>88</v>
      </c>
      <c r="AW491" s="14" t="s">
        <v>34</v>
      </c>
      <c r="AX491" s="14" t="s">
        <v>78</v>
      </c>
      <c r="AY491" s="184" t="s">
        <v>153</v>
      </c>
    </row>
    <row r="492" spans="1:65" s="14" customFormat="1" ht="10.199999999999999">
      <c r="B492" s="183"/>
      <c r="D492" s="176" t="s">
        <v>161</v>
      </c>
      <c r="E492" s="184" t="s">
        <v>1</v>
      </c>
      <c r="F492" s="185" t="s">
        <v>2225</v>
      </c>
      <c r="H492" s="186">
        <v>0.3</v>
      </c>
      <c r="I492" s="187"/>
      <c r="L492" s="183"/>
      <c r="M492" s="188"/>
      <c r="N492" s="189"/>
      <c r="O492" s="189"/>
      <c r="P492" s="189"/>
      <c r="Q492" s="189"/>
      <c r="R492" s="189"/>
      <c r="S492" s="189"/>
      <c r="T492" s="190"/>
      <c r="AT492" s="184" t="s">
        <v>161</v>
      </c>
      <c r="AU492" s="184" t="s">
        <v>88</v>
      </c>
      <c r="AV492" s="14" t="s">
        <v>88</v>
      </c>
      <c r="AW492" s="14" t="s">
        <v>34</v>
      </c>
      <c r="AX492" s="14" t="s">
        <v>78</v>
      </c>
      <c r="AY492" s="184" t="s">
        <v>153</v>
      </c>
    </row>
    <row r="493" spans="1:65" s="15" customFormat="1" ht="10.199999999999999">
      <c r="B493" s="191"/>
      <c r="D493" s="176" t="s">
        <v>161</v>
      </c>
      <c r="E493" s="192" t="s">
        <v>1</v>
      </c>
      <c r="F493" s="193" t="s">
        <v>165</v>
      </c>
      <c r="H493" s="194">
        <v>0.5</v>
      </c>
      <c r="I493" s="195"/>
      <c r="L493" s="191"/>
      <c r="M493" s="196"/>
      <c r="N493" s="197"/>
      <c r="O493" s="197"/>
      <c r="P493" s="197"/>
      <c r="Q493" s="197"/>
      <c r="R493" s="197"/>
      <c r="S493" s="197"/>
      <c r="T493" s="198"/>
      <c r="AT493" s="192" t="s">
        <v>161</v>
      </c>
      <c r="AU493" s="192" t="s">
        <v>88</v>
      </c>
      <c r="AV493" s="15" t="s">
        <v>159</v>
      </c>
      <c r="AW493" s="15" t="s">
        <v>34</v>
      </c>
      <c r="AX493" s="15" t="s">
        <v>86</v>
      </c>
      <c r="AY493" s="192" t="s">
        <v>153</v>
      </c>
    </row>
    <row r="494" spans="1:65" s="2" customFormat="1" ht="36" customHeight="1">
      <c r="A494" s="33"/>
      <c r="B494" s="161"/>
      <c r="C494" s="162" t="s">
        <v>801</v>
      </c>
      <c r="D494" s="162" t="s">
        <v>155</v>
      </c>
      <c r="E494" s="163" t="s">
        <v>405</v>
      </c>
      <c r="F494" s="164" t="s">
        <v>2226</v>
      </c>
      <c r="G494" s="165" t="s">
        <v>235</v>
      </c>
      <c r="H494" s="166">
        <v>35.21</v>
      </c>
      <c r="I494" s="167"/>
      <c r="J494" s="168">
        <f>ROUND(I494*H494,2)</f>
        <v>0</v>
      </c>
      <c r="K494" s="164" t="s">
        <v>254</v>
      </c>
      <c r="L494" s="34"/>
      <c r="M494" s="169" t="s">
        <v>1</v>
      </c>
      <c r="N494" s="170" t="s">
        <v>43</v>
      </c>
      <c r="O494" s="59"/>
      <c r="P494" s="171">
        <f>O494*H494</f>
        <v>0</v>
      </c>
      <c r="Q494" s="171">
        <v>2.1000000000000001E-4</v>
      </c>
      <c r="R494" s="171">
        <f>Q494*H494</f>
        <v>7.3941000000000007E-3</v>
      </c>
      <c r="S494" s="171">
        <v>0</v>
      </c>
      <c r="T494" s="172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173" t="s">
        <v>159</v>
      </c>
      <c r="AT494" s="173" t="s">
        <v>155</v>
      </c>
      <c r="AU494" s="173" t="s">
        <v>88</v>
      </c>
      <c r="AY494" s="18" t="s">
        <v>153</v>
      </c>
      <c r="BE494" s="174">
        <f>IF(N494="základní",J494,0)</f>
        <v>0</v>
      </c>
      <c r="BF494" s="174">
        <f>IF(N494="snížená",J494,0)</f>
        <v>0</v>
      </c>
      <c r="BG494" s="174">
        <f>IF(N494="zákl. přenesená",J494,0)</f>
        <v>0</v>
      </c>
      <c r="BH494" s="174">
        <f>IF(N494="sníž. přenesená",J494,0)</f>
        <v>0</v>
      </c>
      <c r="BI494" s="174">
        <f>IF(N494="nulová",J494,0)</f>
        <v>0</v>
      </c>
      <c r="BJ494" s="18" t="s">
        <v>86</v>
      </c>
      <c r="BK494" s="174">
        <f>ROUND(I494*H494,2)</f>
        <v>0</v>
      </c>
      <c r="BL494" s="18" t="s">
        <v>159</v>
      </c>
      <c r="BM494" s="173" t="s">
        <v>2227</v>
      </c>
    </row>
    <row r="495" spans="1:65" s="14" customFormat="1" ht="10.199999999999999">
      <c r="B495" s="183"/>
      <c r="D495" s="176" t="s">
        <v>161</v>
      </c>
      <c r="E495" s="184" t="s">
        <v>1</v>
      </c>
      <c r="F495" s="185" t="s">
        <v>2228</v>
      </c>
      <c r="H495" s="186">
        <v>8.7100000000000009</v>
      </c>
      <c r="I495" s="187"/>
      <c r="L495" s="183"/>
      <c r="M495" s="188"/>
      <c r="N495" s="189"/>
      <c r="O495" s="189"/>
      <c r="P495" s="189"/>
      <c r="Q495" s="189"/>
      <c r="R495" s="189"/>
      <c r="S495" s="189"/>
      <c r="T495" s="190"/>
      <c r="AT495" s="184" t="s">
        <v>161</v>
      </c>
      <c r="AU495" s="184" t="s">
        <v>88</v>
      </c>
      <c r="AV495" s="14" t="s">
        <v>88</v>
      </c>
      <c r="AW495" s="14" t="s">
        <v>34</v>
      </c>
      <c r="AX495" s="14" t="s">
        <v>78</v>
      </c>
      <c r="AY495" s="184" t="s">
        <v>153</v>
      </c>
    </row>
    <row r="496" spans="1:65" s="14" customFormat="1" ht="10.199999999999999">
      <c r="B496" s="183"/>
      <c r="D496" s="176" t="s">
        <v>161</v>
      </c>
      <c r="E496" s="184" t="s">
        <v>1</v>
      </c>
      <c r="F496" s="185" t="s">
        <v>2229</v>
      </c>
      <c r="H496" s="186">
        <v>9.0399999999999991</v>
      </c>
      <c r="I496" s="187"/>
      <c r="L496" s="183"/>
      <c r="M496" s="188"/>
      <c r="N496" s="189"/>
      <c r="O496" s="189"/>
      <c r="P496" s="189"/>
      <c r="Q496" s="189"/>
      <c r="R496" s="189"/>
      <c r="S496" s="189"/>
      <c r="T496" s="190"/>
      <c r="AT496" s="184" t="s">
        <v>161</v>
      </c>
      <c r="AU496" s="184" t="s">
        <v>88</v>
      </c>
      <c r="AV496" s="14" t="s">
        <v>88</v>
      </c>
      <c r="AW496" s="14" t="s">
        <v>34</v>
      </c>
      <c r="AX496" s="14" t="s">
        <v>78</v>
      </c>
      <c r="AY496" s="184" t="s">
        <v>153</v>
      </c>
    </row>
    <row r="497" spans="1:65" s="14" customFormat="1" ht="10.199999999999999">
      <c r="B497" s="183"/>
      <c r="D497" s="176" t="s">
        <v>161</v>
      </c>
      <c r="E497" s="184" t="s">
        <v>1</v>
      </c>
      <c r="F497" s="185" t="s">
        <v>2230</v>
      </c>
      <c r="H497" s="186">
        <v>8.73</v>
      </c>
      <c r="I497" s="187"/>
      <c r="L497" s="183"/>
      <c r="M497" s="188"/>
      <c r="N497" s="189"/>
      <c r="O497" s="189"/>
      <c r="P497" s="189"/>
      <c r="Q497" s="189"/>
      <c r="R497" s="189"/>
      <c r="S497" s="189"/>
      <c r="T497" s="190"/>
      <c r="AT497" s="184" t="s">
        <v>161</v>
      </c>
      <c r="AU497" s="184" t="s">
        <v>88</v>
      </c>
      <c r="AV497" s="14" t="s">
        <v>88</v>
      </c>
      <c r="AW497" s="14" t="s">
        <v>34</v>
      </c>
      <c r="AX497" s="14" t="s">
        <v>78</v>
      </c>
      <c r="AY497" s="184" t="s">
        <v>153</v>
      </c>
    </row>
    <row r="498" spans="1:65" s="14" customFormat="1" ht="10.199999999999999">
      <c r="B498" s="183"/>
      <c r="D498" s="176" t="s">
        <v>161</v>
      </c>
      <c r="E498" s="184" t="s">
        <v>1</v>
      </c>
      <c r="F498" s="185" t="s">
        <v>2231</v>
      </c>
      <c r="H498" s="186">
        <v>8.73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161</v>
      </c>
      <c r="AU498" s="184" t="s">
        <v>88</v>
      </c>
      <c r="AV498" s="14" t="s">
        <v>88</v>
      </c>
      <c r="AW498" s="14" t="s">
        <v>34</v>
      </c>
      <c r="AX498" s="14" t="s">
        <v>78</v>
      </c>
      <c r="AY498" s="184" t="s">
        <v>153</v>
      </c>
    </row>
    <row r="499" spans="1:65" s="15" customFormat="1" ht="10.199999999999999">
      <c r="B499" s="191"/>
      <c r="D499" s="176" t="s">
        <v>161</v>
      </c>
      <c r="E499" s="192" t="s">
        <v>1</v>
      </c>
      <c r="F499" s="193" t="s">
        <v>165</v>
      </c>
      <c r="H499" s="194">
        <v>35.21</v>
      </c>
      <c r="I499" s="195"/>
      <c r="L499" s="191"/>
      <c r="M499" s="196"/>
      <c r="N499" s="197"/>
      <c r="O499" s="197"/>
      <c r="P499" s="197"/>
      <c r="Q499" s="197"/>
      <c r="R499" s="197"/>
      <c r="S499" s="197"/>
      <c r="T499" s="198"/>
      <c r="AT499" s="192" t="s">
        <v>161</v>
      </c>
      <c r="AU499" s="192" t="s">
        <v>88</v>
      </c>
      <c r="AV499" s="15" t="s">
        <v>159</v>
      </c>
      <c r="AW499" s="15" t="s">
        <v>34</v>
      </c>
      <c r="AX499" s="15" t="s">
        <v>86</v>
      </c>
      <c r="AY499" s="192" t="s">
        <v>153</v>
      </c>
    </row>
    <row r="500" spans="1:65" s="2" customFormat="1" ht="84" customHeight="1">
      <c r="A500" s="33"/>
      <c r="B500" s="161"/>
      <c r="C500" s="162" t="s">
        <v>804</v>
      </c>
      <c r="D500" s="162" t="s">
        <v>155</v>
      </c>
      <c r="E500" s="163" t="s">
        <v>411</v>
      </c>
      <c r="F500" s="164" t="s">
        <v>2232</v>
      </c>
      <c r="G500" s="165" t="s">
        <v>235</v>
      </c>
      <c r="H500" s="166">
        <v>35.21</v>
      </c>
      <c r="I500" s="167"/>
      <c r="J500" s="168">
        <f>ROUND(I500*H500,2)</f>
        <v>0</v>
      </c>
      <c r="K500" s="164" t="s">
        <v>254</v>
      </c>
      <c r="L500" s="34"/>
      <c r="M500" s="169" t="s">
        <v>1</v>
      </c>
      <c r="N500" s="170" t="s">
        <v>43</v>
      </c>
      <c r="O500" s="59"/>
      <c r="P500" s="171">
        <f>O500*H500</f>
        <v>0</v>
      </c>
      <c r="Q500" s="171">
        <v>4.0000000000000003E-5</v>
      </c>
      <c r="R500" s="171">
        <f>Q500*H500</f>
        <v>1.4084000000000002E-3</v>
      </c>
      <c r="S500" s="171">
        <v>0</v>
      </c>
      <c r="T500" s="172">
        <f>S500*H500</f>
        <v>0</v>
      </c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R500" s="173" t="s">
        <v>159</v>
      </c>
      <c r="AT500" s="173" t="s">
        <v>155</v>
      </c>
      <c r="AU500" s="173" t="s">
        <v>88</v>
      </c>
      <c r="AY500" s="18" t="s">
        <v>153</v>
      </c>
      <c r="BE500" s="174">
        <f>IF(N500="základní",J500,0)</f>
        <v>0</v>
      </c>
      <c r="BF500" s="174">
        <f>IF(N500="snížená",J500,0)</f>
        <v>0</v>
      </c>
      <c r="BG500" s="174">
        <f>IF(N500="zákl. přenesená",J500,0)</f>
        <v>0</v>
      </c>
      <c r="BH500" s="174">
        <f>IF(N500="sníž. přenesená",J500,0)</f>
        <v>0</v>
      </c>
      <c r="BI500" s="174">
        <f>IF(N500="nulová",J500,0)</f>
        <v>0</v>
      </c>
      <c r="BJ500" s="18" t="s">
        <v>86</v>
      </c>
      <c r="BK500" s="174">
        <f>ROUND(I500*H500,2)</f>
        <v>0</v>
      </c>
      <c r="BL500" s="18" t="s">
        <v>159</v>
      </c>
      <c r="BM500" s="173" t="s">
        <v>2233</v>
      </c>
    </row>
    <row r="501" spans="1:65" s="14" customFormat="1" ht="10.199999999999999">
      <c r="B501" s="183"/>
      <c r="D501" s="176" t="s">
        <v>161</v>
      </c>
      <c r="E501" s="184" t="s">
        <v>1</v>
      </c>
      <c r="F501" s="185" t="s">
        <v>2228</v>
      </c>
      <c r="H501" s="186">
        <v>8.7100000000000009</v>
      </c>
      <c r="I501" s="187"/>
      <c r="L501" s="183"/>
      <c r="M501" s="188"/>
      <c r="N501" s="189"/>
      <c r="O501" s="189"/>
      <c r="P501" s="189"/>
      <c r="Q501" s="189"/>
      <c r="R501" s="189"/>
      <c r="S501" s="189"/>
      <c r="T501" s="190"/>
      <c r="AT501" s="184" t="s">
        <v>161</v>
      </c>
      <c r="AU501" s="184" t="s">
        <v>88</v>
      </c>
      <c r="AV501" s="14" t="s">
        <v>88</v>
      </c>
      <c r="AW501" s="14" t="s">
        <v>34</v>
      </c>
      <c r="AX501" s="14" t="s">
        <v>78</v>
      </c>
      <c r="AY501" s="184" t="s">
        <v>153</v>
      </c>
    </row>
    <row r="502" spans="1:65" s="14" customFormat="1" ht="10.199999999999999">
      <c r="B502" s="183"/>
      <c r="D502" s="176" t="s">
        <v>161</v>
      </c>
      <c r="E502" s="184" t="s">
        <v>1</v>
      </c>
      <c r="F502" s="185" t="s">
        <v>2229</v>
      </c>
      <c r="H502" s="186">
        <v>9.0399999999999991</v>
      </c>
      <c r="I502" s="187"/>
      <c r="L502" s="183"/>
      <c r="M502" s="188"/>
      <c r="N502" s="189"/>
      <c r="O502" s="189"/>
      <c r="P502" s="189"/>
      <c r="Q502" s="189"/>
      <c r="R502" s="189"/>
      <c r="S502" s="189"/>
      <c r="T502" s="190"/>
      <c r="AT502" s="184" t="s">
        <v>161</v>
      </c>
      <c r="AU502" s="184" t="s">
        <v>88</v>
      </c>
      <c r="AV502" s="14" t="s">
        <v>88</v>
      </c>
      <c r="AW502" s="14" t="s">
        <v>34</v>
      </c>
      <c r="AX502" s="14" t="s">
        <v>78</v>
      </c>
      <c r="AY502" s="184" t="s">
        <v>153</v>
      </c>
    </row>
    <row r="503" spans="1:65" s="14" customFormat="1" ht="10.199999999999999">
      <c r="B503" s="183"/>
      <c r="D503" s="176" t="s">
        <v>161</v>
      </c>
      <c r="E503" s="184" t="s">
        <v>1</v>
      </c>
      <c r="F503" s="185" t="s">
        <v>2230</v>
      </c>
      <c r="H503" s="186">
        <v>8.73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161</v>
      </c>
      <c r="AU503" s="184" t="s">
        <v>88</v>
      </c>
      <c r="AV503" s="14" t="s">
        <v>88</v>
      </c>
      <c r="AW503" s="14" t="s">
        <v>34</v>
      </c>
      <c r="AX503" s="14" t="s">
        <v>78</v>
      </c>
      <c r="AY503" s="184" t="s">
        <v>153</v>
      </c>
    </row>
    <row r="504" spans="1:65" s="14" customFormat="1" ht="10.199999999999999">
      <c r="B504" s="183"/>
      <c r="D504" s="176" t="s">
        <v>161</v>
      </c>
      <c r="E504" s="184" t="s">
        <v>1</v>
      </c>
      <c r="F504" s="185" t="s">
        <v>2231</v>
      </c>
      <c r="H504" s="186">
        <v>8.73</v>
      </c>
      <c r="I504" s="187"/>
      <c r="L504" s="183"/>
      <c r="M504" s="188"/>
      <c r="N504" s="189"/>
      <c r="O504" s="189"/>
      <c r="P504" s="189"/>
      <c r="Q504" s="189"/>
      <c r="R504" s="189"/>
      <c r="S504" s="189"/>
      <c r="T504" s="190"/>
      <c r="AT504" s="184" t="s">
        <v>161</v>
      </c>
      <c r="AU504" s="184" t="s">
        <v>88</v>
      </c>
      <c r="AV504" s="14" t="s">
        <v>88</v>
      </c>
      <c r="AW504" s="14" t="s">
        <v>34</v>
      </c>
      <c r="AX504" s="14" t="s">
        <v>78</v>
      </c>
      <c r="AY504" s="184" t="s">
        <v>153</v>
      </c>
    </row>
    <row r="505" spans="1:65" s="15" customFormat="1" ht="10.199999999999999">
      <c r="B505" s="191"/>
      <c r="D505" s="176" t="s">
        <v>161</v>
      </c>
      <c r="E505" s="192" t="s">
        <v>1</v>
      </c>
      <c r="F505" s="193" t="s">
        <v>165</v>
      </c>
      <c r="H505" s="194">
        <v>35.21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161</v>
      </c>
      <c r="AU505" s="192" t="s">
        <v>88</v>
      </c>
      <c r="AV505" s="15" t="s">
        <v>159</v>
      </c>
      <c r="AW505" s="15" t="s">
        <v>34</v>
      </c>
      <c r="AX505" s="15" t="s">
        <v>86</v>
      </c>
      <c r="AY505" s="192" t="s">
        <v>153</v>
      </c>
    </row>
    <row r="506" spans="1:65" s="12" customFormat="1" ht="22.8" customHeight="1">
      <c r="B506" s="148"/>
      <c r="D506" s="149" t="s">
        <v>77</v>
      </c>
      <c r="E506" s="159" t="s">
        <v>456</v>
      </c>
      <c r="F506" s="159" t="s">
        <v>457</v>
      </c>
      <c r="I506" s="151"/>
      <c r="J506" s="160">
        <f>BK506</f>
        <v>0</v>
      </c>
      <c r="L506" s="148"/>
      <c r="M506" s="153"/>
      <c r="N506" s="154"/>
      <c r="O506" s="154"/>
      <c r="P506" s="155">
        <f>P507</f>
        <v>0</v>
      </c>
      <c r="Q506" s="154"/>
      <c r="R506" s="155">
        <f>R507</f>
        <v>0</v>
      </c>
      <c r="S506" s="154"/>
      <c r="T506" s="156">
        <f>T507</f>
        <v>0</v>
      </c>
      <c r="AR506" s="149" t="s">
        <v>86</v>
      </c>
      <c r="AT506" s="157" t="s">
        <v>77</v>
      </c>
      <c r="AU506" s="157" t="s">
        <v>86</v>
      </c>
      <c r="AY506" s="149" t="s">
        <v>153</v>
      </c>
      <c r="BK506" s="158">
        <f>BK507</f>
        <v>0</v>
      </c>
    </row>
    <row r="507" spans="1:65" s="2" customFormat="1" ht="48" customHeight="1">
      <c r="A507" s="33"/>
      <c r="B507" s="161"/>
      <c r="C507" s="162" t="s">
        <v>313</v>
      </c>
      <c r="D507" s="162" t="s">
        <v>155</v>
      </c>
      <c r="E507" s="163" t="s">
        <v>2234</v>
      </c>
      <c r="F507" s="164" t="s">
        <v>2235</v>
      </c>
      <c r="G507" s="165" t="s">
        <v>189</v>
      </c>
      <c r="H507" s="166">
        <v>217.62899999999999</v>
      </c>
      <c r="I507" s="167"/>
      <c r="J507" s="168">
        <f>ROUND(I507*H507,2)</f>
        <v>0</v>
      </c>
      <c r="K507" s="164" t="s">
        <v>254</v>
      </c>
      <c r="L507" s="34"/>
      <c r="M507" s="169" t="s">
        <v>1</v>
      </c>
      <c r="N507" s="170" t="s">
        <v>43</v>
      </c>
      <c r="O507" s="59"/>
      <c r="P507" s="171">
        <f>O507*H507</f>
        <v>0</v>
      </c>
      <c r="Q507" s="171">
        <v>0</v>
      </c>
      <c r="R507" s="171">
        <f>Q507*H507</f>
        <v>0</v>
      </c>
      <c r="S507" s="171">
        <v>0</v>
      </c>
      <c r="T507" s="172">
        <f>S507*H507</f>
        <v>0</v>
      </c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R507" s="173" t="s">
        <v>159</v>
      </c>
      <c r="AT507" s="173" t="s">
        <v>155</v>
      </c>
      <c r="AU507" s="173" t="s">
        <v>88</v>
      </c>
      <c r="AY507" s="18" t="s">
        <v>153</v>
      </c>
      <c r="BE507" s="174">
        <f>IF(N507="základní",J507,0)</f>
        <v>0</v>
      </c>
      <c r="BF507" s="174">
        <f>IF(N507="snížená",J507,0)</f>
        <v>0</v>
      </c>
      <c r="BG507" s="174">
        <f>IF(N507="zákl. přenesená",J507,0)</f>
        <v>0</v>
      </c>
      <c r="BH507" s="174">
        <f>IF(N507="sníž. přenesená",J507,0)</f>
        <v>0</v>
      </c>
      <c r="BI507" s="174">
        <f>IF(N507="nulová",J507,0)</f>
        <v>0</v>
      </c>
      <c r="BJ507" s="18" t="s">
        <v>86</v>
      </c>
      <c r="BK507" s="174">
        <f>ROUND(I507*H507,2)</f>
        <v>0</v>
      </c>
      <c r="BL507" s="18" t="s">
        <v>159</v>
      </c>
      <c r="BM507" s="173" t="s">
        <v>2236</v>
      </c>
    </row>
    <row r="508" spans="1:65" s="12" customFormat="1" ht="25.95" customHeight="1">
      <c r="B508" s="148"/>
      <c r="D508" s="149" t="s">
        <v>77</v>
      </c>
      <c r="E508" s="150" t="s">
        <v>269</v>
      </c>
      <c r="F508" s="150" t="s">
        <v>270</v>
      </c>
      <c r="I508" s="151"/>
      <c r="J508" s="152">
        <f>BK508</f>
        <v>0</v>
      </c>
      <c r="L508" s="148"/>
      <c r="M508" s="153"/>
      <c r="N508" s="154"/>
      <c r="O508" s="154"/>
      <c r="P508" s="155">
        <f>P509+P529+P563+P571+P588+P593+P619+P633</f>
        <v>0</v>
      </c>
      <c r="Q508" s="154"/>
      <c r="R508" s="155">
        <f>R509+R529+R563+R571+R588+R593+R619+R633</f>
        <v>3.6381430600000004</v>
      </c>
      <c r="S508" s="154"/>
      <c r="T508" s="156">
        <f>T509+T529+T563+T571+T588+T593+T619+T633</f>
        <v>0</v>
      </c>
      <c r="AR508" s="149" t="s">
        <v>88</v>
      </c>
      <c r="AT508" s="157" t="s">
        <v>77</v>
      </c>
      <c r="AU508" s="157" t="s">
        <v>78</v>
      </c>
      <c r="AY508" s="149" t="s">
        <v>153</v>
      </c>
      <c r="BK508" s="158">
        <f>BK509+BK529+BK563+BK571+BK588+BK593+BK619+BK633</f>
        <v>0</v>
      </c>
    </row>
    <row r="509" spans="1:65" s="12" customFormat="1" ht="22.8" customHeight="1">
      <c r="B509" s="148"/>
      <c r="D509" s="149" t="s">
        <v>77</v>
      </c>
      <c r="E509" s="159" t="s">
        <v>2237</v>
      </c>
      <c r="F509" s="159" t="s">
        <v>2238</v>
      </c>
      <c r="I509" s="151"/>
      <c r="J509" s="160">
        <f>BK509</f>
        <v>0</v>
      </c>
      <c r="L509" s="148"/>
      <c r="M509" s="153"/>
      <c r="N509" s="154"/>
      <c r="O509" s="154"/>
      <c r="P509" s="155">
        <f>SUM(P510:P528)</f>
        <v>0</v>
      </c>
      <c r="Q509" s="154"/>
      <c r="R509" s="155">
        <f>SUM(R510:R528)</f>
        <v>7.2773459999999998E-2</v>
      </c>
      <c r="S509" s="154"/>
      <c r="T509" s="156">
        <f>SUM(T510:T528)</f>
        <v>0</v>
      </c>
      <c r="AR509" s="149" t="s">
        <v>88</v>
      </c>
      <c r="AT509" s="157" t="s">
        <v>77</v>
      </c>
      <c r="AU509" s="157" t="s">
        <v>86</v>
      </c>
      <c r="AY509" s="149" t="s">
        <v>153</v>
      </c>
      <c r="BK509" s="158">
        <f>SUM(BK510:BK528)</f>
        <v>0</v>
      </c>
    </row>
    <row r="510" spans="1:65" s="2" customFormat="1" ht="24" customHeight="1">
      <c r="A510" s="33"/>
      <c r="B510" s="161"/>
      <c r="C510" s="162" t="s">
        <v>812</v>
      </c>
      <c r="D510" s="162" t="s">
        <v>155</v>
      </c>
      <c r="E510" s="163" t="s">
        <v>2239</v>
      </c>
      <c r="F510" s="164" t="s">
        <v>2240</v>
      </c>
      <c r="G510" s="165" t="s">
        <v>235</v>
      </c>
      <c r="H510" s="166">
        <v>27.768000000000001</v>
      </c>
      <c r="I510" s="167"/>
      <c r="J510" s="168">
        <f>ROUND(I510*H510,2)</f>
        <v>0</v>
      </c>
      <c r="K510" s="164" t="s">
        <v>254</v>
      </c>
      <c r="L510" s="34"/>
      <c r="M510" s="169" t="s">
        <v>1</v>
      </c>
      <c r="N510" s="170" t="s">
        <v>43</v>
      </c>
      <c r="O510" s="59"/>
      <c r="P510" s="171">
        <f>O510*H510</f>
        <v>0</v>
      </c>
      <c r="Q510" s="171">
        <v>3.0000000000000001E-5</v>
      </c>
      <c r="R510" s="171">
        <f>Q510*H510</f>
        <v>8.3304000000000006E-4</v>
      </c>
      <c r="S510" s="171">
        <v>0</v>
      </c>
      <c r="T510" s="172">
        <f>S510*H510</f>
        <v>0</v>
      </c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R510" s="173" t="s">
        <v>239</v>
      </c>
      <c r="AT510" s="173" t="s">
        <v>155</v>
      </c>
      <c r="AU510" s="173" t="s">
        <v>88</v>
      </c>
      <c r="AY510" s="18" t="s">
        <v>153</v>
      </c>
      <c r="BE510" s="174">
        <f>IF(N510="základní",J510,0)</f>
        <v>0</v>
      </c>
      <c r="BF510" s="174">
        <f>IF(N510="snížená",J510,0)</f>
        <v>0</v>
      </c>
      <c r="BG510" s="174">
        <f>IF(N510="zákl. přenesená",J510,0)</f>
        <v>0</v>
      </c>
      <c r="BH510" s="174">
        <f>IF(N510="sníž. přenesená",J510,0)</f>
        <v>0</v>
      </c>
      <c r="BI510" s="174">
        <f>IF(N510="nulová",J510,0)</f>
        <v>0</v>
      </c>
      <c r="BJ510" s="18" t="s">
        <v>86</v>
      </c>
      <c r="BK510" s="174">
        <f>ROUND(I510*H510,2)</f>
        <v>0</v>
      </c>
      <c r="BL510" s="18" t="s">
        <v>239</v>
      </c>
      <c r="BM510" s="173" t="s">
        <v>2241</v>
      </c>
    </row>
    <row r="511" spans="1:65" s="2" customFormat="1" ht="16.5" customHeight="1">
      <c r="A511" s="33"/>
      <c r="B511" s="161"/>
      <c r="C511" s="211" t="s">
        <v>817</v>
      </c>
      <c r="D511" s="211" t="s">
        <v>707</v>
      </c>
      <c r="E511" s="212" t="s">
        <v>2242</v>
      </c>
      <c r="F511" s="213" t="s">
        <v>2243</v>
      </c>
      <c r="G511" s="214" t="s">
        <v>235</v>
      </c>
      <c r="H511" s="215">
        <v>28.323</v>
      </c>
      <c r="I511" s="216"/>
      <c r="J511" s="217">
        <f>ROUND(I511*H511,2)</f>
        <v>0</v>
      </c>
      <c r="K511" s="213" t="s">
        <v>1</v>
      </c>
      <c r="L511" s="218"/>
      <c r="M511" s="219" t="s">
        <v>1</v>
      </c>
      <c r="N511" s="220" t="s">
        <v>43</v>
      </c>
      <c r="O511" s="59"/>
      <c r="P511" s="171">
        <f>O511*H511</f>
        <v>0</v>
      </c>
      <c r="Q511" s="171">
        <v>2.5400000000000002E-3</v>
      </c>
      <c r="R511" s="171">
        <f>Q511*H511</f>
        <v>7.1940420000000005E-2</v>
      </c>
      <c r="S511" s="171">
        <v>0</v>
      </c>
      <c r="T511" s="172">
        <f>S511*H511</f>
        <v>0</v>
      </c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R511" s="173" t="s">
        <v>467</v>
      </c>
      <c r="AT511" s="173" t="s">
        <v>707</v>
      </c>
      <c r="AU511" s="173" t="s">
        <v>88</v>
      </c>
      <c r="AY511" s="18" t="s">
        <v>153</v>
      </c>
      <c r="BE511" s="174">
        <f>IF(N511="základní",J511,0)</f>
        <v>0</v>
      </c>
      <c r="BF511" s="174">
        <f>IF(N511="snížená",J511,0)</f>
        <v>0</v>
      </c>
      <c r="BG511" s="174">
        <f>IF(N511="zákl. přenesená",J511,0)</f>
        <v>0</v>
      </c>
      <c r="BH511" s="174">
        <f>IF(N511="sníž. přenesená",J511,0)</f>
        <v>0</v>
      </c>
      <c r="BI511" s="174">
        <f>IF(N511="nulová",J511,0)</f>
        <v>0</v>
      </c>
      <c r="BJ511" s="18" t="s">
        <v>86</v>
      </c>
      <c r="BK511" s="174">
        <f>ROUND(I511*H511,2)</f>
        <v>0</v>
      </c>
      <c r="BL511" s="18" t="s">
        <v>239</v>
      </c>
      <c r="BM511" s="173" t="s">
        <v>2244</v>
      </c>
    </row>
    <row r="512" spans="1:65" s="14" customFormat="1" ht="10.199999999999999">
      <c r="B512" s="183"/>
      <c r="D512" s="176" t="s">
        <v>161</v>
      </c>
      <c r="E512" s="184" t="s">
        <v>1</v>
      </c>
      <c r="F512" s="185" t="s">
        <v>2245</v>
      </c>
      <c r="H512" s="186">
        <v>0.79</v>
      </c>
      <c r="I512" s="187"/>
      <c r="L512" s="183"/>
      <c r="M512" s="188"/>
      <c r="N512" s="189"/>
      <c r="O512" s="189"/>
      <c r="P512" s="189"/>
      <c r="Q512" s="189"/>
      <c r="R512" s="189"/>
      <c r="S512" s="189"/>
      <c r="T512" s="190"/>
      <c r="AT512" s="184" t="s">
        <v>161</v>
      </c>
      <c r="AU512" s="184" t="s">
        <v>88</v>
      </c>
      <c r="AV512" s="14" t="s">
        <v>88</v>
      </c>
      <c r="AW512" s="14" t="s">
        <v>34</v>
      </c>
      <c r="AX512" s="14" t="s">
        <v>78</v>
      </c>
      <c r="AY512" s="184" t="s">
        <v>153</v>
      </c>
    </row>
    <row r="513" spans="1:65" s="14" customFormat="1" ht="10.199999999999999">
      <c r="B513" s="183"/>
      <c r="D513" s="176" t="s">
        <v>161</v>
      </c>
      <c r="E513" s="184" t="s">
        <v>1</v>
      </c>
      <c r="F513" s="185" t="s">
        <v>2245</v>
      </c>
      <c r="H513" s="186">
        <v>0.79</v>
      </c>
      <c r="I513" s="187"/>
      <c r="L513" s="183"/>
      <c r="M513" s="188"/>
      <c r="N513" s="189"/>
      <c r="O513" s="189"/>
      <c r="P513" s="189"/>
      <c r="Q513" s="189"/>
      <c r="R513" s="189"/>
      <c r="S513" s="189"/>
      <c r="T513" s="190"/>
      <c r="AT513" s="184" t="s">
        <v>161</v>
      </c>
      <c r="AU513" s="184" t="s">
        <v>88</v>
      </c>
      <c r="AV513" s="14" t="s">
        <v>88</v>
      </c>
      <c r="AW513" s="14" t="s">
        <v>34</v>
      </c>
      <c r="AX513" s="14" t="s">
        <v>78</v>
      </c>
      <c r="AY513" s="184" t="s">
        <v>153</v>
      </c>
    </row>
    <row r="514" spans="1:65" s="14" customFormat="1" ht="10.199999999999999">
      <c r="B514" s="183"/>
      <c r="D514" s="176" t="s">
        <v>161</v>
      </c>
      <c r="E514" s="184" t="s">
        <v>1</v>
      </c>
      <c r="F514" s="185" t="s">
        <v>2246</v>
      </c>
      <c r="H514" s="186">
        <v>1.762</v>
      </c>
      <c r="I514" s="187"/>
      <c r="L514" s="183"/>
      <c r="M514" s="188"/>
      <c r="N514" s="189"/>
      <c r="O514" s="189"/>
      <c r="P514" s="189"/>
      <c r="Q514" s="189"/>
      <c r="R514" s="189"/>
      <c r="S514" s="189"/>
      <c r="T514" s="190"/>
      <c r="AT514" s="184" t="s">
        <v>161</v>
      </c>
      <c r="AU514" s="184" t="s">
        <v>88</v>
      </c>
      <c r="AV514" s="14" t="s">
        <v>88</v>
      </c>
      <c r="AW514" s="14" t="s">
        <v>34</v>
      </c>
      <c r="AX514" s="14" t="s">
        <v>78</v>
      </c>
      <c r="AY514" s="184" t="s">
        <v>153</v>
      </c>
    </row>
    <row r="515" spans="1:65" s="14" customFormat="1" ht="10.199999999999999">
      <c r="B515" s="183"/>
      <c r="D515" s="176" t="s">
        <v>161</v>
      </c>
      <c r="E515" s="184" t="s">
        <v>1</v>
      </c>
      <c r="F515" s="185" t="s">
        <v>2246</v>
      </c>
      <c r="H515" s="186">
        <v>1.762</v>
      </c>
      <c r="I515" s="187"/>
      <c r="L515" s="183"/>
      <c r="M515" s="188"/>
      <c r="N515" s="189"/>
      <c r="O515" s="189"/>
      <c r="P515" s="189"/>
      <c r="Q515" s="189"/>
      <c r="R515" s="189"/>
      <c r="S515" s="189"/>
      <c r="T515" s="190"/>
      <c r="AT515" s="184" t="s">
        <v>161</v>
      </c>
      <c r="AU515" s="184" t="s">
        <v>88</v>
      </c>
      <c r="AV515" s="14" t="s">
        <v>88</v>
      </c>
      <c r="AW515" s="14" t="s">
        <v>34</v>
      </c>
      <c r="AX515" s="14" t="s">
        <v>78</v>
      </c>
      <c r="AY515" s="184" t="s">
        <v>153</v>
      </c>
    </row>
    <row r="516" spans="1:65" s="14" customFormat="1" ht="10.199999999999999">
      <c r="B516" s="183"/>
      <c r="D516" s="176" t="s">
        <v>161</v>
      </c>
      <c r="E516" s="184" t="s">
        <v>1</v>
      </c>
      <c r="F516" s="185" t="s">
        <v>2247</v>
      </c>
      <c r="H516" s="186">
        <v>0.39500000000000002</v>
      </c>
      <c r="I516" s="187"/>
      <c r="L516" s="183"/>
      <c r="M516" s="188"/>
      <c r="N516" s="189"/>
      <c r="O516" s="189"/>
      <c r="P516" s="189"/>
      <c r="Q516" s="189"/>
      <c r="R516" s="189"/>
      <c r="S516" s="189"/>
      <c r="T516" s="190"/>
      <c r="AT516" s="184" t="s">
        <v>161</v>
      </c>
      <c r="AU516" s="184" t="s">
        <v>88</v>
      </c>
      <c r="AV516" s="14" t="s">
        <v>88</v>
      </c>
      <c r="AW516" s="14" t="s">
        <v>34</v>
      </c>
      <c r="AX516" s="14" t="s">
        <v>78</v>
      </c>
      <c r="AY516" s="184" t="s">
        <v>153</v>
      </c>
    </row>
    <row r="517" spans="1:65" s="14" customFormat="1" ht="10.199999999999999">
      <c r="B517" s="183"/>
      <c r="D517" s="176" t="s">
        <v>161</v>
      </c>
      <c r="E517" s="184" t="s">
        <v>1</v>
      </c>
      <c r="F517" s="185" t="s">
        <v>2247</v>
      </c>
      <c r="H517" s="186">
        <v>0.39500000000000002</v>
      </c>
      <c r="I517" s="187"/>
      <c r="L517" s="183"/>
      <c r="M517" s="188"/>
      <c r="N517" s="189"/>
      <c r="O517" s="189"/>
      <c r="P517" s="189"/>
      <c r="Q517" s="189"/>
      <c r="R517" s="189"/>
      <c r="S517" s="189"/>
      <c r="T517" s="190"/>
      <c r="AT517" s="184" t="s">
        <v>161</v>
      </c>
      <c r="AU517" s="184" t="s">
        <v>88</v>
      </c>
      <c r="AV517" s="14" t="s">
        <v>88</v>
      </c>
      <c r="AW517" s="14" t="s">
        <v>34</v>
      </c>
      <c r="AX517" s="14" t="s">
        <v>78</v>
      </c>
      <c r="AY517" s="184" t="s">
        <v>153</v>
      </c>
    </row>
    <row r="518" spans="1:65" s="14" customFormat="1" ht="10.199999999999999">
      <c r="B518" s="183"/>
      <c r="D518" s="176" t="s">
        <v>161</v>
      </c>
      <c r="E518" s="184" t="s">
        <v>1</v>
      </c>
      <c r="F518" s="185" t="s">
        <v>2248</v>
      </c>
      <c r="H518" s="186">
        <v>0.88100000000000001</v>
      </c>
      <c r="I518" s="187"/>
      <c r="L518" s="183"/>
      <c r="M518" s="188"/>
      <c r="N518" s="189"/>
      <c r="O518" s="189"/>
      <c r="P518" s="189"/>
      <c r="Q518" s="189"/>
      <c r="R518" s="189"/>
      <c r="S518" s="189"/>
      <c r="T518" s="190"/>
      <c r="AT518" s="184" t="s">
        <v>161</v>
      </c>
      <c r="AU518" s="184" t="s">
        <v>88</v>
      </c>
      <c r="AV518" s="14" t="s">
        <v>88</v>
      </c>
      <c r="AW518" s="14" t="s">
        <v>34</v>
      </c>
      <c r="AX518" s="14" t="s">
        <v>78</v>
      </c>
      <c r="AY518" s="184" t="s">
        <v>153</v>
      </c>
    </row>
    <row r="519" spans="1:65" s="14" customFormat="1" ht="10.199999999999999">
      <c r="B519" s="183"/>
      <c r="D519" s="176" t="s">
        <v>161</v>
      </c>
      <c r="E519" s="184" t="s">
        <v>1</v>
      </c>
      <c r="F519" s="185" t="s">
        <v>2248</v>
      </c>
      <c r="H519" s="186">
        <v>0.88100000000000001</v>
      </c>
      <c r="I519" s="187"/>
      <c r="L519" s="183"/>
      <c r="M519" s="188"/>
      <c r="N519" s="189"/>
      <c r="O519" s="189"/>
      <c r="P519" s="189"/>
      <c r="Q519" s="189"/>
      <c r="R519" s="189"/>
      <c r="S519" s="189"/>
      <c r="T519" s="190"/>
      <c r="AT519" s="184" t="s">
        <v>161</v>
      </c>
      <c r="AU519" s="184" t="s">
        <v>88</v>
      </c>
      <c r="AV519" s="14" t="s">
        <v>88</v>
      </c>
      <c r="AW519" s="14" t="s">
        <v>34</v>
      </c>
      <c r="AX519" s="14" t="s">
        <v>78</v>
      </c>
      <c r="AY519" s="184" t="s">
        <v>153</v>
      </c>
    </row>
    <row r="520" spans="1:65" s="14" customFormat="1" ht="10.199999999999999">
      <c r="B520" s="183"/>
      <c r="D520" s="176" t="s">
        <v>161</v>
      </c>
      <c r="E520" s="184" t="s">
        <v>1</v>
      </c>
      <c r="F520" s="185" t="s">
        <v>2249</v>
      </c>
      <c r="H520" s="186">
        <v>8.6999999999999993</v>
      </c>
      <c r="I520" s="187"/>
      <c r="L520" s="183"/>
      <c r="M520" s="188"/>
      <c r="N520" s="189"/>
      <c r="O520" s="189"/>
      <c r="P520" s="189"/>
      <c r="Q520" s="189"/>
      <c r="R520" s="189"/>
      <c r="S520" s="189"/>
      <c r="T520" s="190"/>
      <c r="AT520" s="184" t="s">
        <v>161</v>
      </c>
      <c r="AU520" s="184" t="s">
        <v>88</v>
      </c>
      <c r="AV520" s="14" t="s">
        <v>88</v>
      </c>
      <c r="AW520" s="14" t="s">
        <v>34</v>
      </c>
      <c r="AX520" s="14" t="s">
        <v>78</v>
      </c>
      <c r="AY520" s="184" t="s">
        <v>153</v>
      </c>
    </row>
    <row r="521" spans="1:65" s="14" customFormat="1" ht="10.199999999999999">
      <c r="B521" s="183"/>
      <c r="D521" s="176" t="s">
        <v>161</v>
      </c>
      <c r="E521" s="184" t="s">
        <v>1</v>
      </c>
      <c r="F521" s="185" t="s">
        <v>2250</v>
      </c>
      <c r="H521" s="186">
        <v>0.39500000000000002</v>
      </c>
      <c r="I521" s="187"/>
      <c r="L521" s="183"/>
      <c r="M521" s="188"/>
      <c r="N521" s="189"/>
      <c r="O521" s="189"/>
      <c r="P521" s="189"/>
      <c r="Q521" s="189"/>
      <c r="R521" s="189"/>
      <c r="S521" s="189"/>
      <c r="T521" s="190"/>
      <c r="AT521" s="184" t="s">
        <v>161</v>
      </c>
      <c r="AU521" s="184" t="s">
        <v>88</v>
      </c>
      <c r="AV521" s="14" t="s">
        <v>88</v>
      </c>
      <c r="AW521" s="14" t="s">
        <v>34</v>
      </c>
      <c r="AX521" s="14" t="s">
        <v>78</v>
      </c>
      <c r="AY521" s="184" t="s">
        <v>153</v>
      </c>
    </row>
    <row r="522" spans="1:65" s="14" customFormat="1" ht="10.199999999999999">
      <c r="B522" s="183"/>
      <c r="D522" s="176" t="s">
        <v>161</v>
      </c>
      <c r="E522" s="184" t="s">
        <v>1</v>
      </c>
      <c r="F522" s="185" t="s">
        <v>2250</v>
      </c>
      <c r="H522" s="186">
        <v>0.39500000000000002</v>
      </c>
      <c r="I522" s="187"/>
      <c r="L522" s="183"/>
      <c r="M522" s="188"/>
      <c r="N522" s="189"/>
      <c r="O522" s="189"/>
      <c r="P522" s="189"/>
      <c r="Q522" s="189"/>
      <c r="R522" s="189"/>
      <c r="S522" s="189"/>
      <c r="T522" s="190"/>
      <c r="AT522" s="184" t="s">
        <v>161</v>
      </c>
      <c r="AU522" s="184" t="s">
        <v>88</v>
      </c>
      <c r="AV522" s="14" t="s">
        <v>88</v>
      </c>
      <c r="AW522" s="14" t="s">
        <v>34</v>
      </c>
      <c r="AX522" s="14" t="s">
        <v>78</v>
      </c>
      <c r="AY522" s="184" t="s">
        <v>153</v>
      </c>
    </row>
    <row r="523" spans="1:65" s="14" customFormat="1" ht="10.199999999999999">
      <c r="B523" s="183"/>
      <c r="D523" s="176" t="s">
        <v>161</v>
      </c>
      <c r="E523" s="184" t="s">
        <v>1</v>
      </c>
      <c r="F523" s="185" t="s">
        <v>2251</v>
      </c>
      <c r="H523" s="186">
        <v>0.96099999999999997</v>
      </c>
      <c r="I523" s="187"/>
      <c r="L523" s="183"/>
      <c r="M523" s="188"/>
      <c r="N523" s="189"/>
      <c r="O523" s="189"/>
      <c r="P523" s="189"/>
      <c r="Q523" s="189"/>
      <c r="R523" s="189"/>
      <c r="S523" s="189"/>
      <c r="T523" s="190"/>
      <c r="AT523" s="184" t="s">
        <v>161</v>
      </c>
      <c r="AU523" s="184" t="s">
        <v>88</v>
      </c>
      <c r="AV523" s="14" t="s">
        <v>88</v>
      </c>
      <c r="AW523" s="14" t="s">
        <v>34</v>
      </c>
      <c r="AX523" s="14" t="s">
        <v>78</v>
      </c>
      <c r="AY523" s="184" t="s">
        <v>153</v>
      </c>
    </row>
    <row r="524" spans="1:65" s="14" customFormat="1" ht="10.199999999999999">
      <c r="B524" s="183"/>
      <c r="D524" s="176" t="s">
        <v>161</v>
      </c>
      <c r="E524" s="184" t="s">
        <v>1</v>
      </c>
      <c r="F524" s="185" t="s">
        <v>2251</v>
      </c>
      <c r="H524" s="186">
        <v>0.96099999999999997</v>
      </c>
      <c r="I524" s="187"/>
      <c r="L524" s="183"/>
      <c r="M524" s="188"/>
      <c r="N524" s="189"/>
      <c r="O524" s="189"/>
      <c r="P524" s="189"/>
      <c r="Q524" s="189"/>
      <c r="R524" s="189"/>
      <c r="S524" s="189"/>
      <c r="T524" s="190"/>
      <c r="AT524" s="184" t="s">
        <v>161</v>
      </c>
      <c r="AU524" s="184" t="s">
        <v>88</v>
      </c>
      <c r="AV524" s="14" t="s">
        <v>88</v>
      </c>
      <c r="AW524" s="14" t="s">
        <v>34</v>
      </c>
      <c r="AX524" s="14" t="s">
        <v>78</v>
      </c>
      <c r="AY524" s="184" t="s">
        <v>153</v>
      </c>
    </row>
    <row r="525" spans="1:65" s="14" customFormat="1" ht="10.199999999999999">
      <c r="B525" s="183"/>
      <c r="D525" s="176" t="s">
        <v>161</v>
      </c>
      <c r="E525" s="184" t="s">
        <v>1</v>
      </c>
      <c r="F525" s="185" t="s">
        <v>2249</v>
      </c>
      <c r="H525" s="186">
        <v>8.6999999999999993</v>
      </c>
      <c r="I525" s="187"/>
      <c r="L525" s="183"/>
      <c r="M525" s="188"/>
      <c r="N525" s="189"/>
      <c r="O525" s="189"/>
      <c r="P525" s="189"/>
      <c r="Q525" s="189"/>
      <c r="R525" s="189"/>
      <c r="S525" s="189"/>
      <c r="T525" s="190"/>
      <c r="AT525" s="184" t="s">
        <v>161</v>
      </c>
      <c r="AU525" s="184" t="s">
        <v>88</v>
      </c>
      <c r="AV525" s="14" t="s">
        <v>88</v>
      </c>
      <c r="AW525" s="14" t="s">
        <v>34</v>
      </c>
      <c r="AX525" s="14" t="s">
        <v>78</v>
      </c>
      <c r="AY525" s="184" t="s">
        <v>153</v>
      </c>
    </row>
    <row r="526" spans="1:65" s="15" customFormat="1" ht="10.199999999999999">
      <c r="B526" s="191"/>
      <c r="D526" s="176" t="s">
        <v>161</v>
      </c>
      <c r="E526" s="192" t="s">
        <v>1</v>
      </c>
      <c r="F526" s="193" t="s">
        <v>165</v>
      </c>
      <c r="H526" s="194">
        <v>27.767999999999997</v>
      </c>
      <c r="I526" s="195"/>
      <c r="L526" s="191"/>
      <c r="M526" s="196"/>
      <c r="N526" s="197"/>
      <c r="O526" s="197"/>
      <c r="P526" s="197"/>
      <c r="Q526" s="197"/>
      <c r="R526" s="197"/>
      <c r="S526" s="197"/>
      <c r="T526" s="198"/>
      <c r="AT526" s="192" t="s">
        <v>161</v>
      </c>
      <c r="AU526" s="192" t="s">
        <v>88</v>
      </c>
      <c r="AV526" s="15" t="s">
        <v>159</v>
      </c>
      <c r="AW526" s="15" t="s">
        <v>34</v>
      </c>
      <c r="AX526" s="15" t="s">
        <v>86</v>
      </c>
      <c r="AY526" s="192" t="s">
        <v>153</v>
      </c>
    </row>
    <row r="527" spans="1:65" s="14" customFormat="1" ht="10.199999999999999">
      <c r="B527" s="183"/>
      <c r="D527" s="176" t="s">
        <v>161</v>
      </c>
      <c r="F527" s="185" t="s">
        <v>2252</v>
      </c>
      <c r="H527" s="186">
        <v>28.323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161</v>
      </c>
      <c r="AU527" s="184" t="s">
        <v>88</v>
      </c>
      <c r="AV527" s="14" t="s">
        <v>88</v>
      </c>
      <c r="AW527" s="14" t="s">
        <v>3</v>
      </c>
      <c r="AX527" s="14" t="s">
        <v>86</v>
      </c>
      <c r="AY527" s="184" t="s">
        <v>153</v>
      </c>
    </row>
    <row r="528" spans="1:65" s="2" customFormat="1" ht="36" customHeight="1">
      <c r="A528" s="33"/>
      <c r="B528" s="161"/>
      <c r="C528" s="162" t="s">
        <v>821</v>
      </c>
      <c r="D528" s="162" t="s">
        <v>155</v>
      </c>
      <c r="E528" s="163" t="s">
        <v>2253</v>
      </c>
      <c r="F528" s="164" t="s">
        <v>2254</v>
      </c>
      <c r="G528" s="165" t="s">
        <v>470</v>
      </c>
      <c r="H528" s="210"/>
      <c r="I528" s="167"/>
      <c r="J528" s="168">
        <f>ROUND(I528*H528,2)</f>
        <v>0</v>
      </c>
      <c r="K528" s="164" t="s">
        <v>254</v>
      </c>
      <c r="L528" s="34"/>
      <c r="M528" s="169" t="s">
        <v>1</v>
      </c>
      <c r="N528" s="170" t="s">
        <v>43</v>
      </c>
      <c r="O528" s="59"/>
      <c r="P528" s="171">
        <f>O528*H528</f>
        <v>0</v>
      </c>
      <c r="Q528" s="171">
        <v>0</v>
      </c>
      <c r="R528" s="171">
        <f>Q528*H528</f>
        <v>0</v>
      </c>
      <c r="S528" s="171">
        <v>0</v>
      </c>
      <c r="T528" s="172">
        <f>S528*H528</f>
        <v>0</v>
      </c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R528" s="173" t="s">
        <v>239</v>
      </c>
      <c r="AT528" s="173" t="s">
        <v>155</v>
      </c>
      <c r="AU528" s="173" t="s">
        <v>88</v>
      </c>
      <c r="AY528" s="18" t="s">
        <v>153</v>
      </c>
      <c r="BE528" s="174">
        <f>IF(N528="základní",J528,0)</f>
        <v>0</v>
      </c>
      <c r="BF528" s="174">
        <f>IF(N528="snížená",J528,0)</f>
        <v>0</v>
      </c>
      <c r="BG528" s="174">
        <f>IF(N528="zákl. přenesená",J528,0)</f>
        <v>0</v>
      </c>
      <c r="BH528" s="174">
        <f>IF(N528="sníž. přenesená",J528,0)</f>
        <v>0</v>
      </c>
      <c r="BI528" s="174">
        <f>IF(N528="nulová",J528,0)</f>
        <v>0</v>
      </c>
      <c r="BJ528" s="18" t="s">
        <v>86</v>
      </c>
      <c r="BK528" s="174">
        <f>ROUND(I528*H528,2)</f>
        <v>0</v>
      </c>
      <c r="BL528" s="18" t="s">
        <v>239</v>
      </c>
      <c r="BM528" s="173" t="s">
        <v>2255</v>
      </c>
    </row>
    <row r="529" spans="1:65" s="12" customFormat="1" ht="22.8" customHeight="1">
      <c r="B529" s="148"/>
      <c r="D529" s="149" t="s">
        <v>77</v>
      </c>
      <c r="E529" s="159" t="s">
        <v>726</v>
      </c>
      <c r="F529" s="159" t="s">
        <v>727</v>
      </c>
      <c r="I529" s="151"/>
      <c r="J529" s="160">
        <f>BK529</f>
        <v>0</v>
      </c>
      <c r="L529" s="148"/>
      <c r="M529" s="153"/>
      <c r="N529" s="154"/>
      <c r="O529" s="154"/>
      <c r="P529" s="155">
        <f>SUM(P530:P562)</f>
        <v>0</v>
      </c>
      <c r="Q529" s="154"/>
      <c r="R529" s="155">
        <f>SUM(R530:R562)</f>
        <v>0.59021610000000013</v>
      </c>
      <c r="S529" s="154"/>
      <c r="T529" s="156">
        <f>SUM(T530:T562)</f>
        <v>0</v>
      </c>
      <c r="AR529" s="149" t="s">
        <v>88</v>
      </c>
      <c r="AT529" s="157" t="s">
        <v>77</v>
      </c>
      <c r="AU529" s="157" t="s">
        <v>86</v>
      </c>
      <c r="AY529" s="149" t="s">
        <v>153</v>
      </c>
      <c r="BK529" s="158">
        <f>SUM(BK530:BK562)</f>
        <v>0</v>
      </c>
    </row>
    <row r="530" spans="1:65" s="2" customFormat="1" ht="36" customHeight="1">
      <c r="A530" s="33"/>
      <c r="B530" s="161"/>
      <c r="C530" s="162" t="s">
        <v>826</v>
      </c>
      <c r="D530" s="162" t="s">
        <v>155</v>
      </c>
      <c r="E530" s="163" t="s">
        <v>1485</v>
      </c>
      <c r="F530" s="164" t="s">
        <v>1486</v>
      </c>
      <c r="G530" s="165" t="s">
        <v>235</v>
      </c>
      <c r="H530" s="166">
        <v>18.53</v>
      </c>
      <c r="I530" s="167"/>
      <c r="J530" s="168">
        <f>ROUND(I530*H530,2)</f>
        <v>0</v>
      </c>
      <c r="K530" s="164" t="s">
        <v>254</v>
      </c>
      <c r="L530" s="34"/>
      <c r="M530" s="169" t="s">
        <v>1</v>
      </c>
      <c r="N530" s="170" t="s">
        <v>43</v>
      </c>
      <c r="O530" s="59"/>
      <c r="P530" s="171">
        <f>O530*H530</f>
        <v>0</v>
      </c>
      <c r="Q530" s="171">
        <v>0</v>
      </c>
      <c r="R530" s="171">
        <f>Q530*H530</f>
        <v>0</v>
      </c>
      <c r="S530" s="171">
        <v>0</v>
      </c>
      <c r="T530" s="172">
        <f>S530*H530</f>
        <v>0</v>
      </c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R530" s="173" t="s">
        <v>239</v>
      </c>
      <c r="AT530" s="173" t="s">
        <v>155</v>
      </c>
      <c r="AU530" s="173" t="s">
        <v>88</v>
      </c>
      <c r="AY530" s="18" t="s">
        <v>153</v>
      </c>
      <c r="BE530" s="174">
        <f>IF(N530="základní",J530,0)</f>
        <v>0</v>
      </c>
      <c r="BF530" s="174">
        <f>IF(N530="snížená",J530,0)</f>
        <v>0</v>
      </c>
      <c r="BG530" s="174">
        <f>IF(N530="zákl. přenesená",J530,0)</f>
        <v>0</v>
      </c>
      <c r="BH530" s="174">
        <f>IF(N530="sníž. přenesená",J530,0)</f>
        <v>0</v>
      </c>
      <c r="BI530" s="174">
        <f>IF(N530="nulová",J530,0)</f>
        <v>0</v>
      </c>
      <c r="BJ530" s="18" t="s">
        <v>86</v>
      </c>
      <c r="BK530" s="174">
        <f>ROUND(I530*H530,2)</f>
        <v>0</v>
      </c>
      <c r="BL530" s="18" t="s">
        <v>239</v>
      </c>
      <c r="BM530" s="173" t="s">
        <v>2256</v>
      </c>
    </row>
    <row r="531" spans="1:65" s="2" customFormat="1" ht="24" customHeight="1">
      <c r="A531" s="33"/>
      <c r="B531" s="161"/>
      <c r="C531" s="211" t="s">
        <v>830</v>
      </c>
      <c r="D531" s="211" t="s">
        <v>707</v>
      </c>
      <c r="E531" s="212" t="s">
        <v>1488</v>
      </c>
      <c r="F531" s="213" t="s">
        <v>1489</v>
      </c>
      <c r="G531" s="214" t="s">
        <v>235</v>
      </c>
      <c r="H531" s="215">
        <v>4.5490000000000004</v>
      </c>
      <c r="I531" s="216"/>
      <c r="J531" s="217">
        <f>ROUND(I531*H531,2)</f>
        <v>0</v>
      </c>
      <c r="K531" s="213" t="s">
        <v>254</v>
      </c>
      <c r="L531" s="218"/>
      <c r="M531" s="219" t="s">
        <v>1</v>
      </c>
      <c r="N531" s="220" t="s">
        <v>43</v>
      </c>
      <c r="O531" s="59"/>
      <c r="P531" s="171">
        <f>O531*H531</f>
        <v>0</v>
      </c>
      <c r="Q531" s="171">
        <v>3.0000000000000001E-3</v>
      </c>
      <c r="R531" s="171">
        <f>Q531*H531</f>
        <v>1.3647000000000001E-2</v>
      </c>
      <c r="S531" s="171">
        <v>0</v>
      </c>
      <c r="T531" s="172">
        <f>S531*H531</f>
        <v>0</v>
      </c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R531" s="173" t="s">
        <v>467</v>
      </c>
      <c r="AT531" s="173" t="s">
        <v>707</v>
      </c>
      <c r="AU531" s="173" t="s">
        <v>88</v>
      </c>
      <c r="AY531" s="18" t="s">
        <v>153</v>
      </c>
      <c r="BE531" s="174">
        <f>IF(N531="základní",J531,0)</f>
        <v>0</v>
      </c>
      <c r="BF531" s="174">
        <f>IF(N531="snížená",J531,0)</f>
        <v>0</v>
      </c>
      <c r="BG531" s="174">
        <f>IF(N531="zákl. přenesená",J531,0)</f>
        <v>0</v>
      </c>
      <c r="BH531" s="174">
        <f>IF(N531="sníž. přenesená",J531,0)</f>
        <v>0</v>
      </c>
      <c r="BI531" s="174">
        <f>IF(N531="nulová",J531,0)</f>
        <v>0</v>
      </c>
      <c r="BJ531" s="18" t="s">
        <v>86</v>
      </c>
      <c r="BK531" s="174">
        <f>ROUND(I531*H531,2)</f>
        <v>0</v>
      </c>
      <c r="BL531" s="18" t="s">
        <v>239</v>
      </c>
      <c r="BM531" s="173" t="s">
        <v>2257</v>
      </c>
    </row>
    <row r="532" spans="1:65" s="14" customFormat="1" ht="10.199999999999999">
      <c r="B532" s="183"/>
      <c r="D532" s="176" t="s">
        <v>161</v>
      </c>
      <c r="E532" s="184" t="s">
        <v>1</v>
      </c>
      <c r="F532" s="185" t="s">
        <v>2199</v>
      </c>
      <c r="H532" s="186">
        <v>4.46</v>
      </c>
      <c r="I532" s="187"/>
      <c r="L532" s="183"/>
      <c r="M532" s="188"/>
      <c r="N532" s="189"/>
      <c r="O532" s="189"/>
      <c r="P532" s="189"/>
      <c r="Q532" s="189"/>
      <c r="R532" s="189"/>
      <c r="S532" s="189"/>
      <c r="T532" s="190"/>
      <c r="AT532" s="184" t="s">
        <v>161</v>
      </c>
      <c r="AU532" s="184" t="s">
        <v>88</v>
      </c>
      <c r="AV532" s="14" t="s">
        <v>88</v>
      </c>
      <c r="AW532" s="14" t="s">
        <v>34</v>
      </c>
      <c r="AX532" s="14" t="s">
        <v>78</v>
      </c>
      <c r="AY532" s="184" t="s">
        <v>153</v>
      </c>
    </row>
    <row r="533" spans="1:65" s="15" customFormat="1" ht="10.199999999999999">
      <c r="B533" s="191"/>
      <c r="D533" s="176" t="s">
        <v>161</v>
      </c>
      <c r="E533" s="192" t="s">
        <v>1</v>
      </c>
      <c r="F533" s="193" t="s">
        <v>165</v>
      </c>
      <c r="H533" s="194">
        <v>4.46</v>
      </c>
      <c r="I533" s="195"/>
      <c r="L533" s="191"/>
      <c r="M533" s="196"/>
      <c r="N533" s="197"/>
      <c r="O533" s="197"/>
      <c r="P533" s="197"/>
      <c r="Q533" s="197"/>
      <c r="R533" s="197"/>
      <c r="S533" s="197"/>
      <c r="T533" s="198"/>
      <c r="AT533" s="192" t="s">
        <v>161</v>
      </c>
      <c r="AU533" s="192" t="s">
        <v>88</v>
      </c>
      <c r="AV533" s="15" t="s">
        <v>159</v>
      </c>
      <c r="AW533" s="15" t="s">
        <v>34</v>
      </c>
      <c r="AX533" s="15" t="s">
        <v>86</v>
      </c>
      <c r="AY533" s="192" t="s">
        <v>153</v>
      </c>
    </row>
    <row r="534" spans="1:65" s="14" customFormat="1" ht="10.199999999999999">
      <c r="B534" s="183"/>
      <c r="D534" s="176" t="s">
        <v>161</v>
      </c>
      <c r="F534" s="185" t="s">
        <v>2258</v>
      </c>
      <c r="H534" s="186">
        <v>4.5490000000000004</v>
      </c>
      <c r="I534" s="187"/>
      <c r="L534" s="183"/>
      <c r="M534" s="188"/>
      <c r="N534" s="189"/>
      <c r="O534" s="189"/>
      <c r="P534" s="189"/>
      <c r="Q534" s="189"/>
      <c r="R534" s="189"/>
      <c r="S534" s="189"/>
      <c r="T534" s="190"/>
      <c r="AT534" s="184" t="s">
        <v>161</v>
      </c>
      <c r="AU534" s="184" t="s">
        <v>88</v>
      </c>
      <c r="AV534" s="14" t="s">
        <v>88</v>
      </c>
      <c r="AW534" s="14" t="s">
        <v>3</v>
      </c>
      <c r="AX534" s="14" t="s">
        <v>86</v>
      </c>
      <c r="AY534" s="184" t="s">
        <v>153</v>
      </c>
    </row>
    <row r="535" spans="1:65" s="2" customFormat="1" ht="16.5" customHeight="1">
      <c r="A535" s="33"/>
      <c r="B535" s="161"/>
      <c r="C535" s="211" t="s">
        <v>834</v>
      </c>
      <c r="D535" s="211" t="s">
        <v>707</v>
      </c>
      <c r="E535" s="212" t="s">
        <v>2259</v>
      </c>
      <c r="F535" s="213" t="s">
        <v>2260</v>
      </c>
      <c r="G535" s="214" t="s">
        <v>235</v>
      </c>
      <c r="H535" s="215">
        <v>14.07</v>
      </c>
      <c r="I535" s="216"/>
      <c r="J535" s="217">
        <f>ROUND(I535*H535,2)</f>
        <v>0</v>
      </c>
      <c r="K535" s="213" t="s">
        <v>1</v>
      </c>
      <c r="L535" s="218"/>
      <c r="M535" s="219" t="s">
        <v>1</v>
      </c>
      <c r="N535" s="220" t="s">
        <v>43</v>
      </c>
      <c r="O535" s="59"/>
      <c r="P535" s="171">
        <f>O535*H535</f>
        <v>0</v>
      </c>
      <c r="Q535" s="171">
        <v>6.0999999999999997E-4</v>
      </c>
      <c r="R535" s="171">
        <f>Q535*H535</f>
        <v>8.5827000000000004E-3</v>
      </c>
      <c r="S535" s="171">
        <v>0</v>
      </c>
      <c r="T535" s="172">
        <f>S535*H535</f>
        <v>0</v>
      </c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R535" s="173" t="s">
        <v>467</v>
      </c>
      <c r="AT535" s="173" t="s">
        <v>707</v>
      </c>
      <c r="AU535" s="173" t="s">
        <v>88</v>
      </c>
      <c r="AY535" s="18" t="s">
        <v>153</v>
      </c>
      <c r="BE535" s="174">
        <f>IF(N535="základní",J535,0)</f>
        <v>0</v>
      </c>
      <c r="BF535" s="174">
        <f>IF(N535="snížená",J535,0)</f>
        <v>0</v>
      </c>
      <c r="BG535" s="174">
        <f>IF(N535="zákl. přenesená",J535,0)</f>
        <v>0</v>
      </c>
      <c r="BH535" s="174">
        <f>IF(N535="sníž. přenesená",J535,0)</f>
        <v>0</v>
      </c>
      <c r="BI535" s="174">
        <f>IF(N535="nulová",J535,0)</f>
        <v>0</v>
      </c>
      <c r="BJ535" s="18" t="s">
        <v>86</v>
      </c>
      <c r="BK535" s="174">
        <f>ROUND(I535*H535,2)</f>
        <v>0</v>
      </c>
      <c r="BL535" s="18" t="s">
        <v>239</v>
      </c>
      <c r="BM535" s="173" t="s">
        <v>2261</v>
      </c>
    </row>
    <row r="536" spans="1:65" s="14" customFormat="1" ht="10.199999999999999">
      <c r="B536" s="183"/>
      <c r="D536" s="176" t="s">
        <v>161</v>
      </c>
      <c r="E536" s="184" t="s">
        <v>1</v>
      </c>
      <c r="F536" s="185" t="s">
        <v>2202</v>
      </c>
      <c r="H536" s="186">
        <v>4.6900000000000004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161</v>
      </c>
      <c r="AU536" s="184" t="s">
        <v>88</v>
      </c>
      <c r="AV536" s="14" t="s">
        <v>88</v>
      </c>
      <c r="AW536" s="14" t="s">
        <v>34</v>
      </c>
      <c r="AX536" s="14" t="s">
        <v>78</v>
      </c>
      <c r="AY536" s="184" t="s">
        <v>153</v>
      </c>
    </row>
    <row r="537" spans="1:65" s="14" customFormat="1" ht="10.199999999999999">
      <c r="B537" s="183"/>
      <c r="D537" s="176" t="s">
        <v>161</v>
      </c>
      <c r="E537" s="184" t="s">
        <v>1</v>
      </c>
      <c r="F537" s="185" t="s">
        <v>2203</v>
      </c>
      <c r="H537" s="186">
        <v>4.6900000000000004</v>
      </c>
      <c r="I537" s="187"/>
      <c r="L537" s="183"/>
      <c r="M537" s="188"/>
      <c r="N537" s="189"/>
      <c r="O537" s="189"/>
      <c r="P537" s="189"/>
      <c r="Q537" s="189"/>
      <c r="R537" s="189"/>
      <c r="S537" s="189"/>
      <c r="T537" s="190"/>
      <c r="AT537" s="184" t="s">
        <v>161</v>
      </c>
      <c r="AU537" s="184" t="s">
        <v>88</v>
      </c>
      <c r="AV537" s="14" t="s">
        <v>88</v>
      </c>
      <c r="AW537" s="14" t="s">
        <v>34</v>
      </c>
      <c r="AX537" s="14" t="s">
        <v>78</v>
      </c>
      <c r="AY537" s="184" t="s">
        <v>153</v>
      </c>
    </row>
    <row r="538" spans="1:65" s="14" customFormat="1" ht="10.199999999999999">
      <c r="B538" s="183"/>
      <c r="D538" s="176" t="s">
        <v>161</v>
      </c>
      <c r="E538" s="184" t="s">
        <v>1</v>
      </c>
      <c r="F538" s="185" t="s">
        <v>2204</v>
      </c>
      <c r="H538" s="186">
        <v>4.6900000000000004</v>
      </c>
      <c r="I538" s="187"/>
      <c r="L538" s="183"/>
      <c r="M538" s="188"/>
      <c r="N538" s="189"/>
      <c r="O538" s="189"/>
      <c r="P538" s="189"/>
      <c r="Q538" s="189"/>
      <c r="R538" s="189"/>
      <c r="S538" s="189"/>
      <c r="T538" s="190"/>
      <c r="AT538" s="184" t="s">
        <v>161</v>
      </c>
      <c r="AU538" s="184" t="s">
        <v>88</v>
      </c>
      <c r="AV538" s="14" t="s">
        <v>88</v>
      </c>
      <c r="AW538" s="14" t="s">
        <v>34</v>
      </c>
      <c r="AX538" s="14" t="s">
        <v>78</v>
      </c>
      <c r="AY538" s="184" t="s">
        <v>153</v>
      </c>
    </row>
    <row r="539" spans="1:65" s="15" customFormat="1" ht="10.199999999999999">
      <c r="B539" s="191"/>
      <c r="D539" s="176" t="s">
        <v>161</v>
      </c>
      <c r="E539" s="192" t="s">
        <v>1</v>
      </c>
      <c r="F539" s="193" t="s">
        <v>165</v>
      </c>
      <c r="H539" s="194">
        <v>14.07</v>
      </c>
      <c r="I539" s="195"/>
      <c r="L539" s="191"/>
      <c r="M539" s="196"/>
      <c r="N539" s="197"/>
      <c r="O539" s="197"/>
      <c r="P539" s="197"/>
      <c r="Q539" s="197"/>
      <c r="R539" s="197"/>
      <c r="S539" s="197"/>
      <c r="T539" s="198"/>
      <c r="AT539" s="192" t="s">
        <v>161</v>
      </c>
      <c r="AU539" s="192" t="s">
        <v>88</v>
      </c>
      <c r="AV539" s="15" t="s">
        <v>159</v>
      </c>
      <c r="AW539" s="15" t="s">
        <v>34</v>
      </c>
      <c r="AX539" s="15" t="s">
        <v>86</v>
      </c>
      <c r="AY539" s="192" t="s">
        <v>153</v>
      </c>
    </row>
    <row r="540" spans="1:65" s="2" customFormat="1" ht="36" customHeight="1">
      <c r="A540" s="33"/>
      <c r="B540" s="161"/>
      <c r="C540" s="162" t="s">
        <v>837</v>
      </c>
      <c r="D540" s="162" t="s">
        <v>155</v>
      </c>
      <c r="E540" s="163" t="s">
        <v>2262</v>
      </c>
      <c r="F540" s="164" t="s">
        <v>2263</v>
      </c>
      <c r="G540" s="165" t="s">
        <v>235</v>
      </c>
      <c r="H540" s="166">
        <v>73.322000000000003</v>
      </c>
      <c r="I540" s="167"/>
      <c r="J540" s="168">
        <f>ROUND(I540*H540,2)</f>
        <v>0</v>
      </c>
      <c r="K540" s="164" t="s">
        <v>254</v>
      </c>
      <c r="L540" s="34"/>
      <c r="M540" s="169" t="s">
        <v>1</v>
      </c>
      <c r="N540" s="170" t="s">
        <v>43</v>
      </c>
      <c r="O540" s="59"/>
      <c r="P540" s="171">
        <f>O540*H540</f>
        <v>0</v>
      </c>
      <c r="Q540" s="171">
        <v>6.0000000000000001E-3</v>
      </c>
      <c r="R540" s="171">
        <f>Q540*H540</f>
        <v>0.43993200000000005</v>
      </c>
      <c r="S540" s="171">
        <v>0</v>
      </c>
      <c r="T540" s="172">
        <f>S540*H540</f>
        <v>0</v>
      </c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R540" s="173" t="s">
        <v>239</v>
      </c>
      <c r="AT540" s="173" t="s">
        <v>155</v>
      </c>
      <c r="AU540" s="173" t="s">
        <v>88</v>
      </c>
      <c r="AY540" s="18" t="s">
        <v>153</v>
      </c>
      <c r="BE540" s="174">
        <f>IF(N540="základní",J540,0)</f>
        <v>0</v>
      </c>
      <c r="BF540" s="174">
        <f>IF(N540="snížená",J540,0)</f>
        <v>0</v>
      </c>
      <c r="BG540" s="174">
        <f>IF(N540="zákl. přenesená",J540,0)</f>
        <v>0</v>
      </c>
      <c r="BH540" s="174">
        <f>IF(N540="sníž. přenesená",J540,0)</f>
        <v>0</v>
      </c>
      <c r="BI540" s="174">
        <f>IF(N540="nulová",J540,0)</f>
        <v>0</v>
      </c>
      <c r="BJ540" s="18" t="s">
        <v>86</v>
      </c>
      <c r="BK540" s="174">
        <f>ROUND(I540*H540,2)</f>
        <v>0</v>
      </c>
      <c r="BL540" s="18" t="s">
        <v>239</v>
      </c>
      <c r="BM540" s="173" t="s">
        <v>2264</v>
      </c>
    </row>
    <row r="541" spans="1:65" s="2" customFormat="1" ht="16.5" customHeight="1">
      <c r="A541" s="33"/>
      <c r="B541" s="161"/>
      <c r="C541" s="211" t="s">
        <v>841</v>
      </c>
      <c r="D541" s="211" t="s">
        <v>707</v>
      </c>
      <c r="E541" s="212" t="s">
        <v>2265</v>
      </c>
      <c r="F541" s="213" t="s">
        <v>2266</v>
      </c>
      <c r="G541" s="214" t="s">
        <v>235</v>
      </c>
      <c r="H541" s="215">
        <v>41.951000000000001</v>
      </c>
      <c r="I541" s="216"/>
      <c r="J541" s="217">
        <f>ROUND(I541*H541,2)</f>
        <v>0</v>
      </c>
      <c r="K541" s="213" t="s">
        <v>254</v>
      </c>
      <c r="L541" s="218"/>
      <c r="M541" s="219" t="s">
        <v>1</v>
      </c>
      <c r="N541" s="220" t="s">
        <v>43</v>
      </c>
      <c r="O541" s="59"/>
      <c r="P541" s="171">
        <f>O541*H541</f>
        <v>0</v>
      </c>
      <c r="Q541" s="171">
        <v>2.9999999999999997E-4</v>
      </c>
      <c r="R541" s="171">
        <f>Q541*H541</f>
        <v>1.2585299999999999E-2</v>
      </c>
      <c r="S541" s="171">
        <v>0</v>
      </c>
      <c r="T541" s="172">
        <f>S541*H541</f>
        <v>0</v>
      </c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R541" s="173" t="s">
        <v>467</v>
      </c>
      <c r="AT541" s="173" t="s">
        <v>707</v>
      </c>
      <c r="AU541" s="173" t="s">
        <v>88</v>
      </c>
      <c r="AY541" s="18" t="s">
        <v>153</v>
      </c>
      <c r="BE541" s="174">
        <f>IF(N541="základní",J541,0)</f>
        <v>0</v>
      </c>
      <c r="BF541" s="174">
        <f>IF(N541="snížená",J541,0)</f>
        <v>0</v>
      </c>
      <c r="BG541" s="174">
        <f>IF(N541="zákl. přenesená",J541,0)</f>
        <v>0</v>
      </c>
      <c r="BH541" s="174">
        <f>IF(N541="sníž. přenesená",J541,0)</f>
        <v>0</v>
      </c>
      <c r="BI541" s="174">
        <f>IF(N541="nulová",J541,0)</f>
        <v>0</v>
      </c>
      <c r="BJ541" s="18" t="s">
        <v>86</v>
      </c>
      <c r="BK541" s="174">
        <f>ROUND(I541*H541,2)</f>
        <v>0</v>
      </c>
      <c r="BL541" s="18" t="s">
        <v>239</v>
      </c>
      <c r="BM541" s="173" t="s">
        <v>2267</v>
      </c>
    </row>
    <row r="542" spans="1:65" s="13" customFormat="1" ht="10.199999999999999">
      <c r="B542" s="175"/>
      <c r="D542" s="176" t="s">
        <v>161</v>
      </c>
      <c r="E542" s="177" t="s">
        <v>1</v>
      </c>
      <c r="F542" s="178" t="s">
        <v>2268</v>
      </c>
      <c r="H542" s="177" t="s">
        <v>1</v>
      </c>
      <c r="I542" s="179"/>
      <c r="L542" s="175"/>
      <c r="M542" s="180"/>
      <c r="N542" s="181"/>
      <c r="O542" s="181"/>
      <c r="P542" s="181"/>
      <c r="Q542" s="181"/>
      <c r="R542" s="181"/>
      <c r="S542" s="181"/>
      <c r="T542" s="182"/>
      <c r="AT542" s="177" t="s">
        <v>161</v>
      </c>
      <c r="AU542" s="177" t="s">
        <v>88</v>
      </c>
      <c r="AV542" s="13" t="s">
        <v>86</v>
      </c>
      <c r="AW542" s="13" t="s">
        <v>34</v>
      </c>
      <c r="AX542" s="13" t="s">
        <v>78</v>
      </c>
      <c r="AY542" s="177" t="s">
        <v>153</v>
      </c>
    </row>
    <row r="543" spans="1:65" s="14" customFormat="1" ht="10.199999999999999">
      <c r="B543" s="183"/>
      <c r="D543" s="176" t="s">
        <v>161</v>
      </c>
      <c r="E543" s="184" t="s">
        <v>1</v>
      </c>
      <c r="F543" s="185" t="s">
        <v>2269</v>
      </c>
      <c r="H543" s="186">
        <v>8.2249999999999996</v>
      </c>
      <c r="I543" s="187"/>
      <c r="L543" s="183"/>
      <c r="M543" s="188"/>
      <c r="N543" s="189"/>
      <c r="O543" s="189"/>
      <c r="P543" s="189"/>
      <c r="Q543" s="189"/>
      <c r="R543" s="189"/>
      <c r="S543" s="189"/>
      <c r="T543" s="190"/>
      <c r="AT543" s="184" t="s">
        <v>161</v>
      </c>
      <c r="AU543" s="184" t="s">
        <v>88</v>
      </c>
      <c r="AV543" s="14" t="s">
        <v>88</v>
      </c>
      <c r="AW543" s="14" t="s">
        <v>34</v>
      </c>
      <c r="AX543" s="14" t="s">
        <v>78</v>
      </c>
      <c r="AY543" s="184" t="s">
        <v>153</v>
      </c>
    </row>
    <row r="544" spans="1:65" s="14" customFormat="1" ht="10.199999999999999">
      <c r="B544" s="183"/>
      <c r="D544" s="176" t="s">
        <v>161</v>
      </c>
      <c r="E544" s="184" t="s">
        <v>1</v>
      </c>
      <c r="F544" s="185" t="s">
        <v>2270</v>
      </c>
      <c r="H544" s="186">
        <v>9.4580000000000002</v>
      </c>
      <c r="I544" s="187"/>
      <c r="L544" s="183"/>
      <c r="M544" s="188"/>
      <c r="N544" s="189"/>
      <c r="O544" s="189"/>
      <c r="P544" s="189"/>
      <c r="Q544" s="189"/>
      <c r="R544" s="189"/>
      <c r="S544" s="189"/>
      <c r="T544" s="190"/>
      <c r="AT544" s="184" t="s">
        <v>161</v>
      </c>
      <c r="AU544" s="184" t="s">
        <v>88</v>
      </c>
      <c r="AV544" s="14" t="s">
        <v>88</v>
      </c>
      <c r="AW544" s="14" t="s">
        <v>34</v>
      </c>
      <c r="AX544" s="14" t="s">
        <v>78</v>
      </c>
      <c r="AY544" s="184" t="s">
        <v>153</v>
      </c>
    </row>
    <row r="545" spans="1:65" s="14" customFormat="1" ht="10.199999999999999">
      <c r="B545" s="183"/>
      <c r="D545" s="176" t="s">
        <v>161</v>
      </c>
      <c r="E545" s="184" t="s">
        <v>1</v>
      </c>
      <c r="F545" s="185" t="s">
        <v>2069</v>
      </c>
      <c r="H545" s="186">
        <v>31.73</v>
      </c>
      <c r="I545" s="187"/>
      <c r="L545" s="183"/>
      <c r="M545" s="188"/>
      <c r="N545" s="189"/>
      <c r="O545" s="189"/>
      <c r="P545" s="189"/>
      <c r="Q545" s="189"/>
      <c r="R545" s="189"/>
      <c r="S545" s="189"/>
      <c r="T545" s="190"/>
      <c r="AT545" s="184" t="s">
        <v>161</v>
      </c>
      <c r="AU545" s="184" t="s">
        <v>88</v>
      </c>
      <c r="AV545" s="14" t="s">
        <v>88</v>
      </c>
      <c r="AW545" s="14" t="s">
        <v>34</v>
      </c>
      <c r="AX545" s="14" t="s">
        <v>78</v>
      </c>
      <c r="AY545" s="184" t="s">
        <v>153</v>
      </c>
    </row>
    <row r="546" spans="1:65" s="14" customFormat="1" ht="10.199999999999999">
      <c r="B546" s="183"/>
      <c r="D546" s="176" t="s">
        <v>161</v>
      </c>
      <c r="E546" s="184" t="s">
        <v>1</v>
      </c>
      <c r="F546" s="185" t="s">
        <v>2271</v>
      </c>
      <c r="H546" s="186">
        <v>-1.9350000000000001</v>
      </c>
      <c r="I546" s="187"/>
      <c r="L546" s="183"/>
      <c r="M546" s="188"/>
      <c r="N546" s="189"/>
      <c r="O546" s="189"/>
      <c r="P546" s="189"/>
      <c r="Q546" s="189"/>
      <c r="R546" s="189"/>
      <c r="S546" s="189"/>
      <c r="T546" s="190"/>
      <c r="AT546" s="184" t="s">
        <v>161</v>
      </c>
      <c r="AU546" s="184" t="s">
        <v>88</v>
      </c>
      <c r="AV546" s="14" t="s">
        <v>88</v>
      </c>
      <c r="AW546" s="14" t="s">
        <v>34</v>
      </c>
      <c r="AX546" s="14" t="s">
        <v>78</v>
      </c>
      <c r="AY546" s="184" t="s">
        <v>153</v>
      </c>
    </row>
    <row r="547" spans="1:65" s="14" customFormat="1" ht="10.199999999999999">
      <c r="B547" s="183"/>
      <c r="D547" s="176" t="s">
        <v>161</v>
      </c>
      <c r="E547" s="184" t="s">
        <v>1</v>
      </c>
      <c r="F547" s="185" t="s">
        <v>2272</v>
      </c>
      <c r="H547" s="186">
        <v>-3.2250000000000001</v>
      </c>
      <c r="I547" s="187"/>
      <c r="L547" s="183"/>
      <c r="M547" s="188"/>
      <c r="N547" s="189"/>
      <c r="O547" s="189"/>
      <c r="P547" s="189"/>
      <c r="Q547" s="189"/>
      <c r="R547" s="189"/>
      <c r="S547" s="189"/>
      <c r="T547" s="190"/>
      <c r="AT547" s="184" t="s">
        <v>161</v>
      </c>
      <c r="AU547" s="184" t="s">
        <v>88</v>
      </c>
      <c r="AV547" s="14" t="s">
        <v>88</v>
      </c>
      <c r="AW547" s="14" t="s">
        <v>34</v>
      </c>
      <c r="AX547" s="14" t="s">
        <v>78</v>
      </c>
      <c r="AY547" s="184" t="s">
        <v>153</v>
      </c>
    </row>
    <row r="548" spans="1:65" s="14" customFormat="1" ht="10.199999999999999">
      <c r="B548" s="183"/>
      <c r="D548" s="176" t="s">
        <v>161</v>
      </c>
      <c r="E548" s="184" t="s">
        <v>1</v>
      </c>
      <c r="F548" s="185" t="s">
        <v>2273</v>
      </c>
      <c r="H548" s="186">
        <v>-2.15</v>
      </c>
      <c r="I548" s="187"/>
      <c r="L548" s="183"/>
      <c r="M548" s="188"/>
      <c r="N548" s="189"/>
      <c r="O548" s="189"/>
      <c r="P548" s="189"/>
      <c r="Q548" s="189"/>
      <c r="R548" s="189"/>
      <c r="S548" s="189"/>
      <c r="T548" s="190"/>
      <c r="AT548" s="184" t="s">
        <v>161</v>
      </c>
      <c r="AU548" s="184" t="s">
        <v>88</v>
      </c>
      <c r="AV548" s="14" t="s">
        <v>88</v>
      </c>
      <c r="AW548" s="14" t="s">
        <v>34</v>
      </c>
      <c r="AX548" s="14" t="s">
        <v>78</v>
      </c>
      <c r="AY548" s="184" t="s">
        <v>153</v>
      </c>
    </row>
    <row r="549" spans="1:65" s="14" customFormat="1" ht="10.199999999999999">
      <c r="B549" s="183"/>
      <c r="D549" s="176" t="s">
        <v>161</v>
      </c>
      <c r="E549" s="184" t="s">
        <v>1</v>
      </c>
      <c r="F549" s="185" t="s">
        <v>2273</v>
      </c>
      <c r="H549" s="186">
        <v>-2.15</v>
      </c>
      <c r="I549" s="187"/>
      <c r="L549" s="183"/>
      <c r="M549" s="188"/>
      <c r="N549" s="189"/>
      <c r="O549" s="189"/>
      <c r="P549" s="189"/>
      <c r="Q549" s="189"/>
      <c r="R549" s="189"/>
      <c r="S549" s="189"/>
      <c r="T549" s="190"/>
      <c r="AT549" s="184" t="s">
        <v>161</v>
      </c>
      <c r="AU549" s="184" t="s">
        <v>88</v>
      </c>
      <c r="AV549" s="14" t="s">
        <v>88</v>
      </c>
      <c r="AW549" s="14" t="s">
        <v>34</v>
      </c>
      <c r="AX549" s="14" t="s">
        <v>78</v>
      </c>
      <c r="AY549" s="184" t="s">
        <v>153</v>
      </c>
    </row>
    <row r="550" spans="1:65" s="15" customFormat="1" ht="10.199999999999999">
      <c r="B550" s="191"/>
      <c r="D550" s="176" t="s">
        <v>161</v>
      </c>
      <c r="E550" s="192" t="s">
        <v>1</v>
      </c>
      <c r="F550" s="193" t="s">
        <v>165</v>
      </c>
      <c r="H550" s="194">
        <v>39.952999999999996</v>
      </c>
      <c r="I550" s="195"/>
      <c r="L550" s="191"/>
      <c r="M550" s="196"/>
      <c r="N550" s="197"/>
      <c r="O550" s="197"/>
      <c r="P550" s="197"/>
      <c r="Q550" s="197"/>
      <c r="R550" s="197"/>
      <c r="S550" s="197"/>
      <c r="T550" s="198"/>
      <c r="AT550" s="192" t="s">
        <v>161</v>
      </c>
      <c r="AU550" s="192" t="s">
        <v>88</v>
      </c>
      <c r="AV550" s="15" t="s">
        <v>159</v>
      </c>
      <c r="AW550" s="15" t="s">
        <v>34</v>
      </c>
      <c r="AX550" s="15" t="s">
        <v>86</v>
      </c>
      <c r="AY550" s="192" t="s">
        <v>153</v>
      </c>
    </row>
    <row r="551" spans="1:65" s="14" customFormat="1" ht="10.199999999999999">
      <c r="B551" s="183"/>
      <c r="D551" s="176" t="s">
        <v>161</v>
      </c>
      <c r="F551" s="185" t="s">
        <v>2274</v>
      </c>
      <c r="H551" s="186">
        <v>41.951000000000001</v>
      </c>
      <c r="I551" s="187"/>
      <c r="L551" s="183"/>
      <c r="M551" s="188"/>
      <c r="N551" s="189"/>
      <c r="O551" s="189"/>
      <c r="P551" s="189"/>
      <c r="Q551" s="189"/>
      <c r="R551" s="189"/>
      <c r="S551" s="189"/>
      <c r="T551" s="190"/>
      <c r="AT551" s="184" t="s">
        <v>161</v>
      </c>
      <c r="AU551" s="184" t="s">
        <v>88</v>
      </c>
      <c r="AV551" s="14" t="s">
        <v>88</v>
      </c>
      <c r="AW551" s="14" t="s">
        <v>3</v>
      </c>
      <c r="AX551" s="14" t="s">
        <v>86</v>
      </c>
      <c r="AY551" s="184" t="s">
        <v>153</v>
      </c>
    </row>
    <row r="552" spans="1:65" s="2" customFormat="1" ht="16.5" customHeight="1">
      <c r="A552" s="33"/>
      <c r="B552" s="161"/>
      <c r="C552" s="211" t="s">
        <v>845</v>
      </c>
      <c r="D552" s="211" t="s">
        <v>707</v>
      </c>
      <c r="E552" s="212" t="s">
        <v>2275</v>
      </c>
      <c r="F552" s="213" t="s">
        <v>2276</v>
      </c>
      <c r="G552" s="214" t="s">
        <v>235</v>
      </c>
      <c r="H552" s="215">
        <v>35.036999999999999</v>
      </c>
      <c r="I552" s="216"/>
      <c r="J552" s="217">
        <f>ROUND(I552*H552,2)</f>
        <v>0</v>
      </c>
      <c r="K552" s="213" t="s">
        <v>254</v>
      </c>
      <c r="L552" s="218"/>
      <c r="M552" s="219" t="s">
        <v>1</v>
      </c>
      <c r="N552" s="220" t="s">
        <v>43</v>
      </c>
      <c r="O552" s="59"/>
      <c r="P552" s="171">
        <f>O552*H552</f>
        <v>0</v>
      </c>
      <c r="Q552" s="171">
        <v>1.6999999999999999E-3</v>
      </c>
      <c r="R552" s="171">
        <f>Q552*H552</f>
        <v>5.9562899999999995E-2</v>
      </c>
      <c r="S552" s="171">
        <v>0</v>
      </c>
      <c r="T552" s="172">
        <f>S552*H552</f>
        <v>0</v>
      </c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R552" s="173" t="s">
        <v>467</v>
      </c>
      <c r="AT552" s="173" t="s">
        <v>707</v>
      </c>
      <c r="AU552" s="173" t="s">
        <v>88</v>
      </c>
      <c r="AY552" s="18" t="s">
        <v>153</v>
      </c>
      <c r="BE552" s="174">
        <f>IF(N552="základní",J552,0)</f>
        <v>0</v>
      </c>
      <c r="BF552" s="174">
        <f>IF(N552="snížená",J552,0)</f>
        <v>0</v>
      </c>
      <c r="BG552" s="174">
        <f>IF(N552="zákl. přenesená",J552,0)</f>
        <v>0</v>
      </c>
      <c r="BH552" s="174">
        <f>IF(N552="sníž. přenesená",J552,0)</f>
        <v>0</v>
      </c>
      <c r="BI552" s="174">
        <f>IF(N552="nulová",J552,0)</f>
        <v>0</v>
      </c>
      <c r="BJ552" s="18" t="s">
        <v>86</v>
      </c>
      <c r="BK552" s="174">
        <f>ROUND(I552*H552,2)</f>
        <v>0</v>
      </c>
      <c r="BL552" s="18" t="s">
        <v>239</v>
      </c>
      <c r="BM552" s="173" t="s">
        <v>2277</v>
      </c>
    </row>
    <row r="553" spans="1:65" s="14" customFormat="1" ht="20.399999999999999">
      <c r="B553" s="183"/>
      <c r="D553" s="176" t="s">
        <v>161</v>
      </c>
      <c r="E553" s="184" t="s">
        <v>1</v>
      </c>
      <c r="F553" s="185" t="s">
        <v>2278</v>
      </c>
      <c r="H553" s="186">
        <v>5.4630000000000001</v>
      </c>
      <c r="I553" s="187"/>
      <c r="L553" s="183"/>
      <c r="M553" s="188"/>
      <c r="N553" s="189"/>
      <c r="O553" s="189"/>
      <c r="P553" s="189"/>
      <c r="Q553" s="189"/>
      <c r="R553" s="189"/>
      <c r="S553" s="189"/>
      <c r="T553" s="190"/>
      <c r="AT553" s="184" t="s">
        <v>161</v>
      </c>
      <c r="AU553" s="184" t="s">
        <v>88</v>
      </c>
      <c r="AV553" s="14" t="s">
        <v>88</v>
      </c>
      <c r="AW553" s="14" t="s">
        <v>34</v>
      </c>
      <c r="AX553" s="14" t="s">
        <v>78</v>
      </c>
      <c r="AY553" s="184" t="s">
        <v>153</v>
      </c>
    </row>
    <row r="554" spans="1:65" s="14" customFormat="1" ht="20.399999999999999">
      <c r="B554" s="183"/>
      <c r="D554" s="176" t="s">
        <v>161</v>
      </c>
      <c r="E554" s="184" t="s">
        <v>1</v>
      </c>
      <c r="F554" s="185" t="s">
        <v>2279</v>
      </c>
      <c r="H554" s="186">
        <v>27.905999999999999</v>
      </c>
      <c r="I554" s="187"/>
      <c r="L554" s="183"/>
      <c r="M554" s="188"/>
      <c r="N554" s="189"/>
      <c r="O554" s="189"/>
      <c r="P554" s="189"/>
      <c r="Q554" s="189"/>
      <c r="R554" s="189"/>
      <c r="S554" s="189"/>
      <c r="T554" s="190"/>
      <c r="AT554" s="184" t="s">
        <v>161</v>
      </c>
      <c r="AU554" s="184" t="s">
        <v>88</v>
      </c>
      <c r="AV554" s="14" t="s">
        <v>88</v>
      </c>
      <c r="AW554" s="14" t="s">
        <v>34</v>
      </c>
      <c r="AX554" s="14" t="s">
        <v>78</v>
      </c>
      <c r="AY554" s="184" t="s">
        <v>153</v>
      </c>
    </row>
    <row r="555" spans="1:65" s="15" customFormat="1" ht="10.199999999999999">
      <c r="B555" s="191"/>
      <c r="D555" s="176" t="s">
        <v>161</v>
      </c>
      <c r="E555" s="192" t="s">
        <v>1</v>
      </c>
      <c r="F555" s="193" t="s">
        <v>165</v>
      </c>
      <c r="H555" s="194">
        <v>33.369</v>
      </c>
      <c r="I555" s="195"/>
      <c r="L555" s="191"/>
      <c r="M555" s="196"/>
      <c r="N555" s="197"/>
      <c r="O555" s="197"/>
      <c r="P555" s="197"/>
      <c r="Q555" s="197"/>
      <c r="R555" s="197"/>
      <c r="S555" s="197"/>
      <c r="T555" s="198"/>
      <c r="AT555" s="192" t="s">
        <v>161</v>
      </c>
      <c r="AU555" s="192" t="s">
        <v>88</v>
      </c>
      <c r="AV555" s="15" t="s">
        <v>159</v>
      </c>
      <c r="AW555" s="15" t="s">
        <v>34</v>
      </c>
      <c r="AX555" s="15" t="s">
        <v>86</v>
      </c>
      <c r="AY555" s="192" t="s">
        <v>153</v>
      </c>
    </row>
    <row r="556" spans="1:65" s="14" customFormat="1" ht="10.199999999999999">
      <c r="B556" s="183"/>
      <c r="D556" s="176" t="s">
        <v>161</v>
      </c>
      <c r="F556" s="185" t="s">
        <v>2280</v>
      </c>
      <c r="H556" s="186">
        <v>35.036999999999999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161</v>
      </c>
      <c r="AU556" s="184" t="s">
        <v>88</v>
      </c>
      <c r="AV556" s="14" t="s">
        <v>88</v>
      </c>
      <c r="AW556" s="14" t="s">
        <v>3</v>
      </c>
      <c r="AX556" s="14" t="s">
        <v>86</v>
      </c>
      <c r="AY556" s="184" t="s">
        <v>153</v>
      </c>
    </row>
    <row r="557" spans="1:65" s="2" customFormat="1" ht="36" customHeight="1">
      <c r="A557" s="33"/>
      <c r="B557" s="161"/>
      <c r="C557" s="162" t="s">
        <v>850</v>
      </c>
      <c r="D557" s="162" t="s">
        <v>155</v>
      </c>
      <c r="E557" s="163" t="s">
        <v>2281</v>
      </c>
      <c r="F557" s="164" t="s">
        <v>2282</v>
      </c>
      <c r="G557" s="165" t="s">
        <v>235</v>
      </c>
      <c r="H557" s="166">
        <v>8.6999999999999993</v>
      </c>
      <c r="I557" s="167"/>
      <c r="J557" s="168">
        <f>ROUND(I557*H557,2)</f>
        <v>0</v>
      </c>
      <c r="K557" s="164" t="s">
        <v>254</v>
      </c>
      <c r="L557" s="34"/>
      <c r="M557" s="169" t="s">
        <v>1</v>
      </c>
      <c r="N557" s="170" t="s">
        <v>43</v>
      </c>
      <c r="O557" s="59"/>
      <c r="P557" s="171">
        <f>O557*H557</f>
        <v>0</v>
      </c>
      <c r="Q557" s="171">
        <v>0</v>
      </c>
      <c r="R557" s="171">
        <f>Q557*H557</f>
        <v>0</v>
      </c>
      <c r="S557" s="171">
        <v>0</v>
      </c>
      <c r="T557" s="172">
        <f>S557*H557</f>
        <v>0</v>
      </c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R557" s="173" t="s">
        <v>239</v>
      </c>
      <c r="AT557" s="173" t="s">
        <v>155</v>
      </c>
      <c r="AU557" s="173" t="s">
        <v>88</v>
      </c>
      <c r="AY557" s="18" t="s">
        <v>153</v>
      </c>
      <c r="BE557" s="174">
        <f>IF(N557="základní",J557,0)</f>
        <v>0</v>
      </c>
      <c r="BF557" s="174">
        <f>IF(N557="snížená",J557,0)</f>
        <v>0</v>
      </c>
      <c r="BG557" s="174">
        <f>IF(N557="zákl. přenesená",J557,0)</f>
        <v>0</v>
      </c>
      <c r="BH557" s="174">
        <f>IF(N557="sníž. přenesená",J557,0)</f>
        <v>0</v>
      </c>
      <c r="BI557" s="174">
        <f>IF(N557="nulová",J557,0)</f>
        <v>0</v>
      </c>
      <c r="BJ557" s="18" t="s">
        <v>86</v>
      </c>
      <c r="BK557" s="174">
        <f>ROUND(I557*H557,2)</f>
        <v>0</v>
      </c>
      <c r="BL557" s="18" t="s">
        <v>239</v>
      </c>
      <c r="BM557" s="173" t="s">
        <v>2283</v>
      </c>
    </row>
    <row r="558" spans="1:65" s="2" customFormat="1" ht="24" customHeight="1">
      <c r="A558" s="33"/>
      <c r="B558" s="161"/>
      <c r="C558" s="211" t="s">
        <v>854</v>
      </c>
      <c r="D558" s="211" t="s">
        <v>707</v>
      </c>
      <c r="E558" s="212" t="s">
        <v>2284</v>
      </c>
      <c r="F558" s="213" t="s">
        <v>2285</v>
      </c>
      <c r="G558" s="214" t="s">
        <v>235</v>
      </c>
      <c r="H558" s="215">
        <v>8.8740000000000006</v>
      </c>
      <c r="I558" s="216"/>
      <c r="J558" s="217">
        <f>ROUND(I558*H558,2)</f>
        <v>0</v>
      </c>
      <c r="K558" s="213" t="s">
        <v>254</v>
      </c>
      <c r="L558" s="218"/>
      <c r="M558" s="219" t="s">
        <v>1</v>
      </c>
      <c r="N558" s="220" t="s">
        <v>43</v>
      </c>
      <c r="O558" s="59"/>
      <c r="P558" s="171">
        <f>O558*H558</f>
        <v>0</v>
      </c>
      <c r="Q558" s="171">
        <v>6.3E-3</v>
      </c>
      <c r="R558" s="171">
        <f>Q558*H558</f>
        <v>5.5906200000000003E-2</v>
      </c>
      <c r="S558" s="171">
        <v>0</v>
      </c>
      <c r="T558" s="172">
        <f>S558*H558</f>
        <v>0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R558" s="173" t="s">
        <v>467</v>
      </c>
      <c r="AT558" s="173" t="s">
        <v>707</v>
      </c>
      <c r="AU558" s="173" t="s">
        <v>88</v>
      </c>
      <c r="AY558" s="18" t="s">
        <v>153</v>
      </c>
      <c r="BE558" s="174">
        <f>IF(N558="základní",J558,0)</f>
        <v>0</v>
      </c>
      <c r="BF558" s="174">
        <f>IF(N558="snížená",J558,0)</f>
        <v>0</v>
      </c>
      <c r="BG558" s="174">
        <f>IF(N558="zákl. přenesená",J558,0)</f>
        <v>0</v>
      </c>
      <c r="BH558" s="174">
        <f>IF(N558="sníž. přenesená",J558,0)</f>
        <v>0</v>
      </c>
      <c r="BI558" s="174">
        <f>IF(N558="nulová",J558,0)</f>
        <v>0</v>
      </c>
      <c r="BJ558" s="18" t="s">
        <v>86</v>
      </c>
      <c r="BK558" s="174">
        <f>ROUND(I558*H558,2)</f>
        <v>0</v>
      </c>
      <c r="BL558" s="18" t="s">
        <v>239</v>
      </c>
      <c r="BM558" s="173" t="s">
        <v>2286</v>
      </c>
    </row>
    <row r="559" spans="1:65" s="14" customFormat="1" ht="10.199999999999999">
      <c r="B559" s="183"/>
      <c r="D559" s="176" t="s">
        <v>161</v>
      </c>
      <c r="E559" s="184" t="s">
        <v>1</v>
      </c>
      <c r="F559" s="185" t="s">
        <v>2182</v>
      </c>
      <c r="H559" s="186">
        <v>8.6999999999999993</v>
      </c>
      <c r="I559" s="187"/>
      <c r="L559" s="183"/>
      <c r="M559" s="188"/>
      <c r="N559" s="189"/>
      <c r="O559" s="189"/>
      <c r="P559" s="189"/>
      <c r="Q559" s="189"/>
      <c r="R559" s="189"/>
      <c r="S559" s="189"/>
      <c r="T559" s="190"/>
      <c r="AT559" s="184" t="s">
        <v>161</v>
      </c>
      <c r="AU559" s="184" t="s">
        <v>88</v>
      </c>
      <c r="AV559" s="14" t="s">
        <v>88</v>
      </c>
      <c r="AW559" s="14" t="s">
        <v>34</v>
      </c>
      <c r="AX559" s="14" t="s">
        <v>78</v>
      </c>
      <c r="AY559" s="184" t="s">
        <v>153</v>
      </c>
    </row>
    <row r="560" spans="1:65" s="15" customFormat="1" ht="10.199999999999999">
      <c r="B560" s="191"/>
      <c r="D560" s="176" t="s">
        <v>161</v>
      </c>
      <c r="E560" s="192" t="s">
        <v>1</v>
      </c>
      <c r="F560" s="193" t="s">
        <v>165</v>
      </c>
      <c r="H560" s="194">
        <v>8.6999999999999993</v>
      </c>
      <c r="I560" s="195"/>
      <c r="L560" s="191"/>
      <c r="M560" s="196"/>
      <c r="N560" s="197"/>
      <c r="O560" s="197"/>
      <c r="P560" s="197"/>
      <c r="Q560" s="197"/>
      <c r="R560" s="197"/>
      <c r="S560" s="197"/>
      <c r="T560" s="198"/>
      <c r="AT560" s="192" t="s">
        <v>161</v>
      </c>
      <c r="AU560" s="192" t="s">
        <v>88</v>
      </c>
      <c r="AV560" s="15" t="s">
        <v>159</v>
      </c>
      <c r="AW560" s="15" t="s">
        <v>34</v>
      </c>
      <c r="AX560" s="15" t="s">
        <v>86</v>
      </c>
      <c r="AY560" s="192" t="s">
        <v>153</v>
      </c>
    </row>
    <row r="561" spans="1:65" s="14" customFormat="1" ht="10.199999999999999">
      <c r="B561" s="183"/>
      <c r="D561" s="176" t="s">
        <v>161</v>
      </c>
      <c r="F561" s="185" t="s">
        <v>2287</v>
      </c>
      <c r="H561" s="186">
        <v>8.8740000000000006</v>
      </c>
      <c r="I561" s="187"/>
      <c r="L561" s="183"/>
      <c r="M561" s="188"/>
      <c r="N561" s="189"/>
      <c r="O561" s="189"/>
      <c r="P561" s="189"/>
      <c r="Q561" s="189"/>
      <c r="R561" s="189"/>
      <c r="S561" s="189"/>
      <c r="T561" s="190"/>
      <c r="AT561" s="184" t="s">
        <v>161</v>
      </c>
      <c r="AU561" s="184" t="s">
        <v>88</v>
      </c>
      <c r="AV561" s="14" t="s">
        <v>88</v>
      </c>
      <c r="AW561" s="14" t="s">
        <v>3</v>
      </c>
      <c r="AX561" s="14" t="s">
        <v>86</v>
      </c>
      <c r="AY561" s="184" t="s">
        <v>153</v>
      </c>
    </row>
    <row r="562" spans="1:65" s="2" customFormat="1" ht="36" customHeight="1">
      <c r="A562" s="33"/>
      <c r="B562" s="161"/>
      <c r="C562" s="162" t="s">
        <v>858</v>
      </c>
      <c r="D562" s="162" t="s">
        <v>155</v>
      </c>
      <c r="E562" s="163" t="s">
        <v>2288</v>
      </c>
      <c r="F562" s="164" t="s">
        <v>2289</v>
      </c>
      <c r="G562" s="165" t="s">
        <v>470</v>
      </c>
      <c r="H562" s="210"/>
      <c r="I562" s="167"/>
      <c r="J562" s="168">
        <f>ROUND(I562*H562,2)</f>
        <v>0</v>
      </c>
      <c r="K562" s="164" t="s">
        <v>254</v>
      </c>
      <c r="L562" s="34"/>
      <c r="M562" s="169" t="s">
        <v>1</v>
      </c>
      <c r="N562" s="170" t="s">
        <v>43</v>
      </c>
      <c r="O562" s="59"/>
      <c r="P562" s="171">
        <f>O562*H562</f>
        <v>0</v>
      </c>
      <c r="Q562" s="171">
        <v>0</v>
      </c>
      <c r="R562" s="171">
        <f>Q562*H562</f>
        <v>0</v>
      </c>
      <c r="S562" s="171">
        <v>0</v>
      </c>
      <c r="T562" s="172">
        <f>S562*H562</f>
        <v>0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R562" s="173" t="s">
        <v>239</v>
      </c>
      <c r="AT562" s="173" t="s">
        <v>155</v>
      </c>
      <c r="AU562" s="173" t="s">
        <v>88</v>
      </c>
      <c r="AY562" s="18" t="s">
        <v>153</v>
      </c>
      <c r="BE562" s="174">
        <f>IF(N562="základní",J562,0)</f>
        <v>0</v>
      </c>
      <c r="BF562" s="174">
        <f>IF(N562="snížená",J562,0)</f>
        <v>0</v>
      </c>
      <c r="BG562" s="174">
        <f>IF(N562="zákl. přenesená",J562,0)</f>
        <v>0</v>
      </c>
      <c r="BH562" s="174">
        <f>IF(N562="sníž. přenesená",J562,0)</f>
        <v>0</v>
      </c>
      <c r="BI562" s="174">
        <f>IF(N562="nulová",J562,0)</f>
        <v>0</v>
      </c>
      <c r="BJ562" s="18" t="s">
        <v>86</v>
      </c>
      <c r="BK562" s="174">
        <f>ROUND(I562*H562,2)</f>
        <v>0</v>
      </c>
      <c r="BL562" s="18" t="s">
        <v>239</v>
      </c>
      <c r="BM562" s="173" t="s">
        <v>2290</v>
      </c>
    </row>
    <row r="563" spans="1:65" s="12" customFormat="1" ht="22.8" customHeight="1">
      <c r="B563" s="148"/>
      <c r="D563" s="149" t="s">
        <v>77</v>
      </c>
      <c r="E563" s="159" t="s">
        <v>277</v>
      </c>
      <c r="F563" s="159" t="s">
        <v>278</v>
      </c>
      <c r="I563" s="151"/>
      <c r="J563" s="160">
        <f>BK563</f>
        <v>0</v>
      </c>
      <c r="L563" s="148"/>
      <c r="M563" s="153"/>
      <c r="N563" s="154"/>
      <c r="O563" s="154"/>
      <c r="P563" s="155">
        <f>SUM(P564:P570)</f>
        <v>0</v>
      </c>
      <c r="Q563" s="154"/>
      <c r="R563" s="155">
        <f>SUM(R564:R570)</f>
        <v>1.6292826</v>
      </c>
      <c r="S563" s="154"/>
      <c r="T563" s="156">
        <f>SUM(T564:T570)</f>
        <v>0</v>
      </c>
      <c r="AR563" s="149" t="s">
        <v>88</v>
      </c>
      <c r="AT563" s="157" t="s">
        <v>77</v>
      </c>
      <c r="AU563" s="157" t="s">
        <v>86</v>
      </c>
      <c r="AY563" s="149" t="s">
        <v>153</v>
      </c>
      <c r="BK563" s="158">
        <f>SUM(BK564:BK570)</f>
        <v>0</v>
      </c>
    </row>
    <row r="564" spans="1:65" s="2" customFormat="1" ht="36" customHeight="1">
      <c r="A564" s="33"/>
      <c r="B564" s="161"/>
      <c r="C564" s="162" t="s">
        <v>862</v>
      </c>
      <c r="D564" s="162" t="s">
        <v>155</v>
      </c>
      <c r="E564" s="163" t="s">
        <v>463</v>
      </c>
      <c r="F564" s="164" t="s">
        <v>2291</v>
      </c>
      <c r="G564" s="165" t="s">
        <v>235</v>
      </c>
      <c r="H564" s="166">
        <v>16.236000000000001</v>
      </c>
      <c r="I564" s="167"/>
      <c r="J564" s="168">
        <f>ROUND(I564*H564,2)</f>
        <v>0</v>
      </c>
      <c r="K564" s="164" t="s">
        <v>1</v>
      </c>
      <c r="L564" s="34"/>
      <c r="M564" s="169" t="s">
        <v>1</v>
      </c>
      <c r="N564" s="170" t="s">
        <v>43</v>
      </c>
      <c r="O564" s="59"/>
      <c r="P564" s="171">
        <f>O564*H564</f>
        <v>0</v>
      </c>
      <c r="Q564" s="171">
        <v>0.10034999999999999</v>
      </c>
      <c r="R564" s="171">
        <f>Q564*H564</f>
        <v>1.6292826</v>
      </c>
      <c r="S564" s="171">
        <v>0</v>
      </c>
      <c r="T564" s="172">
        <f>S564*H564</f>
        <v>0</v>
      </c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R564" s="173" t="s">
        <v>239</v>
      </c>
      <c r="AT564" s="173" t="s">
        <v>155</v>
      </c>
      <c r="AU564" s="173" t="s">
        <v>88</v>
      </c>
      <c r="AY564" s="18" t="s">
        <v>153</v>
      </c>
      <c r="BE564" s="174">
        <f>IF(N564="základní",J564,0)</f>
        <v>0</v>
      </c>
      <c r="BF564" s="174">
        <f>IF(N564="snížená",J564,0)</f>
        <v>0</v>
      </c>
      <c r="BG564" s="174">
        <f>IF(N564="zákl. přenesená",J564,0)</f>
        <v>0</v>
      </c>
      <c r="BH564" s="174">
        <f>IF(N564="sníž. přenesená",J564,0)</f>
        <v>0</v>
      </c>
      <c r="BI564" s="174">
        <f>IF(N564="nulová",J564,0)</f>
        <v>0</v>
      </c>
      <c r="BJ564" s="18" t="s">
        <v>86</v>
      </c>
      <c r="BK564" s="174">
        <f>ROUND(I564*H564,2)</f>
        <v>0</v>
      </c>
      <c r="BL564" s="18" t="s">
        <v>239</v>
      </c>
      <c r="BM564" s="173" t="s">
        <v>2292</v>
      </c>
    </row>
    <row r="565" spans="1:65" s="14" customFormat="1" ht="10.199999999999999">
      <c r="B565" s="183"/>
      <c r="D565" s="176" t="s">
        <v>161</v>
      </c>
      <c r="E565" s="184" t="s">
        <v>1</v>
      </c>
      <c r="F565" s="185" t="s">
        <v>2293</v>
      </c>
      <c r="H565" s="186">
        <v>4.0590000000000002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161</v>
      </c>
      <c r="AU565" s="184" t="s">
        <v>88</v>
      </c>
      <c r="AV565" s="14" t="s">
        <v>88</v>
      </c>
      <c r="AW565" s="14" t="s">
        <v>34</v>
      </c>
      <c r="AX565" s="14" t="s">
        <v>78</v>
      </c>
      <c r="AY565" s="184" t="s">
        <v>153</v>
      </c>
    </row>
    <row r="566" spans="1:65" s="14" customFormat="1" ht="10.199999999999999">
      <c r="B566" s="183"/>
      <c r="D566" s="176" t="s">
        <v>161</v>
      </c>
      <c r="E566" s="184" t="s">
        <v>1</v>
      </c>
      <c r="F566" s="185" t="s">
        <v>2294</v>
      </c>
      <c r="H566" s="186">
        <v>4.0590000000000002</v>
      </c>
      <c r="I566" s="187"/>
      <c r="L566" s="183"/>
      <c r="M566" s="188"/>
      <c r="N566" s="189"/>
      <c r="O566" s="189"/>
      <c r="P566" s="189"/>
      <c r="Q566" s="189"/>
      <c r="R566" s="189"/>
      <c r="S566" s="189"/>
      <c r="T566" s="190"/>
      <c r="AT566" s="184" t="s">
        <v>161</v>
      </c>
      <c r="AU566" s="184" t="s">
        <v>88</v>
      </c>
      <c r="AV566" s="14" t="s">
        <v>88</v>
      </c>
      <c r="AW566" s="14" t="s">
        <v>34</v>
      </c>
      <c r="AX566" s="14" t="s">
        <v>78</v>
      </c>
      <c r="AY566" s="184" t="s">
        <v>153</v>
      </c>
    </row>
    <row r="567" spans="1:65" s="14" customFormat="1" ht="10.199999999999999">
      <c r="B567" s="183"/>
      <c r="D567" s="176" t="s">
        <v>161</v>
      </c>
      <c r="E567" s="184" t="s">
        <v>1</v>
      </c>
      <c r="F567" s="185" t="s">
        <v>2295</v>
      </c>
      <c r="H567" s="186">
        <v>4.0590000000000002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161</v>
      </c>
      <c r="AU567" s="184" t="s">
        <v>88</v>
      </c>
      <c r="AV567" s="14" t="s">
        <v>88</v>
      </c>
      <c r="AW567" s="14" t="s">
        <v>34</v>
      </c>
      <c r="AX567" s="14" t="s">
        <v>78</v>
      </c>
      <c r="AY567" s="184" t="s">
        <v>153</v>
      </c>
    </row>
    <row r="568" spans="1:65" s="14" customFormat="1" ht="10.199999999999999">
      <c r="B568" s="183"/>
      <c r="D568" s="176" t="s">
        <v>161</v>
      </c>
      <c r="E568" s="184" t="s">
        <v>1</v>
      </c>
      <c r="F568" s="185" t="s">
        <v>2296</v>
      </c>
      <c r="H568" s="186">
        <v>4.0590000000000002</v>
      </c>
      <c r="I568" s="187"/>
      <c r="L568" s="183"/>
      <c r="M568" s="188"/>
      <c r="N568" s="189"/>
      <c r="O568" s="189"/>
      <c r="P568" s="189"/>
      <c r="Q568" s="189"/>
      <c r="R568" s="189"/>
      <c r="S568" s="189"/>
      <c r="T568" s="190"/>
      <c r="AT568" s="184" t="s">
        <v>161</v>
      </c>
      <c r="AU568" s="184" t="s">
        <v>88</v>
      </c>
      <c r="AV568" s="14" t="s">
        <v>88</v>
      </c>
      <c r="AW568" s="14" t="s">
        <v>34</v>
      </c>
      <c r="AX568" s="14" t="s">
        <v>78</v>
      </c>
      <c r="AY568" s="184" t="s">
        <v>153</v>
      </c>
    </row>
    <row r="569" spans="1:65" s="15" customFormat="1" ht="10.199999999999999">
      <c r="B569" s="191"/>
      <c r="D569" s="176" t="s">
        <v>161</v>
      </c>
      <c r="E569" s="192" t="s">
        <v>1</v>
      </c>
      <c r="F569" s="193" t="s">
        <v>165</v>
      </c>
      <c r="H569" s="194">
        <v>16.236000000000001</v>
      </c>
      <c r="I569" s="195"/>
      <c r="L569" s="191"/>
      <c r="M569" s="196"/>
      <c r="N569" s="197"/>
      <c r="O569" s="197"/>
      <c r="P569" s="197"/>
      <c r="Q569" s="197"/>
      <c r="R569" s="197"/>
      <c r="S569" s="197"/>
      <c r="T569" s="198"/>
      <c r="AT569" s="192" t="s">
        <v>161</v>
      </c>
      <c r="AU569" s="192" t="s">
        <v>88</v>
      </c>
      <c r="AV569" s="15" t="s">
        <v>159</v>
      </c>
      <c r="AW569" s="15" t="s">
        <v>34</v>
      </c>
      <c r="AX569" s="15" t="s">
        <v>86</v>
      </c>
      <c r="AY569" s="192" t="s">
        <v>153</v>
      </c>
    </row>
    <row r="570" spans="1:65" s="2" customFormat="1" ht="36" customHeight="1">
      <c r="A570" s="33"/>
      <c r="B570" s="161"/>
      <c r="C570" s="162" t="s">
        <v>866</v>
      </c>
      <c r="D570" s="162" t="s">
        <v>155</v>
      </c>
      <c r="E570" s="163" t="s">
        <v>2297</v>
      </c>
      <c r="F570" s="164" t="s">
        <v>2298</v>
      </c>
      <c r="G570" s="165" t="s">
        <v>470</v>
      </c>
      <c r="H570" s="210"/>
      <c r="I570" s="167"/>
      <c r="J570" s="168">
        <f>ROUND(I570*H570,2)</f>
        <v>0</v>
      </c>
      <c r="K570" s="164" t="s">
        <v>254</v>
      </c>
      <c r="L570" s="34"/>
      <c r="M570" s="169" t="s">
        <v>1</v>
      </c>
      <c r="N570" s="170" t="s">
        <v>43</v>
      </c>
      <c r="O570" s="59"/>
      <c r="P570" s="171">
        <f>O570*H570</f>
        <v>0</v>
      </c>
      <c r="Q570" s="171">
        <v>0</v>
      </c>
      <c r="R570" s="171">
        <f>Q570*H570</f>
        <v>0</v>
      </c>
      <c r="S570" s="171">
        <v>0</v>
      </c>
      <c r="T570" s="172">
        <f>S570*H570</f>
        <v>0</v>
      </c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R570" s="173" t="s">
        <v>239</v>
      </c>
      <c r="AT570" s="173" t="s">
        <v>155</v>
      </c>
      <c r="AU570" s="173" t="s">
        <v>88</v>
      </c>
      <c r="AY570" s="18" t="s">
        <v>153</v>
      </c>
      <c r="BE570" s="174">
        <f>IF(N570="základní",J570,0)</f>
        <v>0</v>
      </c>
      <c r="BF570" s="174">
        <f>IF(N570="snížená",J570,0)</f>
        <v>0</v>
      </c>
      <c r="BG570" s="174">
        <f>IF(N570="zákl. přenesená",J570,0)</f>
        <v>0</v>
      </c>
      <c r="BH570" s="174">
        <f>IF(N570="sníž. přenesená",J570,0)</f>
        <v>0</v>
      </c>
      <c r="BI570" s="174">
        <f>IF(N570="nulová",J570,0)</f>
        <v>0</v>
      </c>
      <c r="BJ570" s="18" t="s">
        <v>86</v>
      </c>
      <c r="BK570" s="174">
        <f>ROUND(I570*H570,2)</f>
        <v>0</v>
      </c>
      <c r="BL570" s="18" t="s">
        <v>239</v>
      </c>
      <c r="BM570" s="173" t="s">
        <v>2299</v>
      </c>
    </row>
    <row r="571" spans="1:65" s="12" customFormat="1" ht="22.8" customHeight="1">
      <c r="B571" s="148"/>
      <c r="D571" s="149" t="s">
        <v>77</v>
      </c>
      <c r="E571" s="159" t="s">
        <v>294</v>
      </c>
      <c r="F571" s="159" t="s">
        <v>295</v>
      </c>
      <c r="I571" s="151"/>
      <c r="J571" s="160">
        <f>BK571</f>
        <v>0</v>
      </c>
      <c r="L571" s="148"/>
      <c r="M571" s="153"/>
      <c r="N571" s="154"/>
      <c r="O571" s="154"/>
      <c r="P571" s="155">
        <f>SUM(P572:P587)</f>
        <v>0</v>
      </c>
      <c r="Q571" s="154"/>
      <c r="R571" s="155">
        <f>SUM(R572:R587)</f>
        <v>0</v>
      </c>
      <c r="S571" s="154"/>
      <c r="T571" s="156">
        <f>SUM(T572:T587)</f>
        <v>0</v>
      </c>
      <c r="AR571" s="149" t="s">
        <v>88</v>
      </c>
      <c r="AT571" s="157" t="s">
        <v>77</v>
      </c>
      <c r="AU571" s="157" t="s">
        <v>86</v>
      </c>
      <c r="AY571" s="149" t="s">
        <v>153</v>
      </c>
      <c r="BK571" s="158">
        <f>SUM(BK572:BK587)</f>
        <v>0</v>
      </c>
    </row>
    <row r="572" spans="1:65" s="2" customFormat="1" ht="48" customHeight="1">
      <c r="A572" s="33"/>
      <c r="B572" s="161"/>
      <c r="C572" s="162" t="s">
        <v>869</v>
      </c>
      <c r="D572" s="162" t="s">
        <v>155</v>
      </c>
      <c r="E572" s="163" t="s">
        <v>473</v>
      </c>
      <c r="F572" s="164" t="s">
        <v>2300</v>
      </c>
      <c r="G572" s="165" t="s">
        <v>465</v>
      </c>
      <c r="H572" s="166">
        <v>1</v>
      </c>
      <c r="I572" s="167"/>
      <c r="J572" s="168">
        <f>ROUND(I572*H572,2)</f>
        <v>0</v>
      </c>
      <c r="K572" s="164" t="s">
        <v>1</v>
      </c>
      <c r="L572" s="34"/>
      <c r="M572" s="169" t="s">
        <v>1</v>
      </c>
      <c r="N572" s="170" t="s">
        <v>43</v>
      </c>
      <c r="O572" s="59"/>
      <c r="P572" s="171">
        <f>O572*H572</f>
        <v>0</v>
      </c>
      <c r="Q572" s="171">
        <v>0</v>
      </c>
      <c r="R572" s="171">
        <f>Q572*H572</f>
        <v>0</v>
      </c>
      <c r="S572" s="171">
        <v>0</v>
      </c>
      <c r="T572" s="172">
        <f>S572*H572</f>
        <v>0</v>
      </c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R572" s="173" t="s">
        <v>239</v>
      </c>
      <c r="AT572" s="173" t="s">
        <v>155</v>
      </c>
      <c r="AU572" s="173" t="s">
        <v>88</v>
      </c>
      <c r="AY572" s="18" t="s">
        <v>153</v>
      </c>
      <c r="BE572" s="174">
        <f>IF(N572="základní",J572,0)</f>
        <v>0</v>
      </c>
      <c r="BF572" s="174">
        <f>IF(N572="snížená",J572,0)</f>
        <v>0</v>
      </c>
      <c r="BG572" s="174">
        <f>IF(N572="zákl. přenesená",J572,0)</f>
        <v>0</v>
      </c>
      <c r="BH572" s="174">
        <f>IF(N572="sníž. přenesená",J572,0)</f>
        <v>0</v>
      </c>
      <c r="BI572" s="174">
        <f>IF(N572="nulová",J572,0)</f>
        <v>0</v>
      </c>
      <c r="BJ572" s="18" t="s">
        <v>86</v>
      </c>
      <c r="BK572" s="174">
        <f>ROUND(I572*H572,2)</f>
        <v>0</v>
      </c>
      <c r="BL572" s="18" t="s">
        <v>239</v>
      </c>
      <c r="BM572" s="173" t="s">
        <v>2301</v>
      </c>
    </row>
    <row r="573" spans="1:65" s="14" customFormat="1" ht="10.199999999999999">
      <c r="B573" s="183"/>
      <c r="D573" s="176" t="s">
        <v>161</v>
      </c>
      <c r="E573" s="184" t="s">
        <v>1</v>
      </c>
      <c r="F573" s="185" t="s">
        <v>86</v>
      </c>
      <c r="H573" s="186">
        <v>1</v>
      </c>
      <c r="I573" s="187"/>
      <c r="L573" s="183"/>
      <c r="M573" s="188"/>
      <c r="N573" s="189"/>
      <c r="O573" s="189"/>
      <c r="P573" s="189"/>
      <c r="Q573" s="189"/>
      <c r="R573" s="189"/>
      <c r="S573" s="189"/>
      <c r="T573" s="190"/>
      <c r="AT573" s="184" t="s">
        <v>161</v>
      </c>
      <c r="AU573" s="184" t="s">
        <v>88</v>
      </c>
      <c r="AV573" s="14" t="s">
        <v>88</v>
      </c>
      <c r="AW573" s="14" t="s">
        <v>34</v>
      </c>
      <c r="AX573" s="14" t="s">
        <v>78</v>
      </c>
      <c r="AY573" s="184" t="s">
        <v>153</v>
      </c>
    </row>
    <row r="574" spans="1:65" s="15" customFormat="1" ht="10.199999999999999">
      <c r="B574" s="191"/>
      <c r="D574" s="176" t="s">
        <v>161</v>
      </c>
      <c r="E574" s="192" t="s">
        <v>1</v>
      </c>
      <c r="F574" s="193" t="s">
        <v>165</v>
      </c>
      <c r="H574" s="194">
        <v>1</v>
      </c>
      <c r="I574" s="195"/>
      <c r="L574" s="191"/>
      <c r="M574" s="196"/>
      <c r="N574" s="197"/>
      <c r="O574" s="197"/>
      <c r="P574" s="197"/>
      <c r="Q574" s="197"/>
      <c r="R574" s="197"/>
      <c r="S574" s="197"/>
      <c r="T574" s="198"/>
      <c r="AT574" s="192" t="s">
        <v>161</v>
      </c>
      <c r="AU574" s="192" t="s">
        <v>88</v>
      </c>
      <c r="AV574" s="15" t="s">
        <v>159</v>
      </c>
      <c r="AW574" s="15" t="s">
        <v>34</v>
      </c>
      <c r="AX574" s="15" t="s">
        <v>86</v>
      </c>
      <c r="AY574" s="192" t="s">
        <v>153</v>
      </c>
    </row>
    <row r="575" spans="1:65" s="2" customFormat="1" ht="48" customHeight="1">
      <c r="A575" s="33"/>
      <c r="B575" s="161"/>
      <c r="C575" s="162" t="s">
        <v>873</v>
      </c>
      <c r="D575" s="162" t="s">
        <v>155</v>
      </c>
      <c r="E575" s="163" t="s">
        <v>477</v>
      </c>
      <c r="F575" s="164" t="s">
        <v>2302</v>
      </c>
      <c r="G575" s="165" t="s">
        <v>465</v>
      </c>
      <c r="H575" s="166">
        <v>1</v>
      </c>
      <c r="I575" s="167"/>
      <c r="J575" s="168">
        <f>ROUND(I575*H575,2)</f>
        <v>0</v>
      </c>
      <c r="K575" s="164" t="s">
        <v>1</v>
      </c>
      <c r="L575" s="34"/>
      <c r="M575" s="169" t="s">
        <v>1</v>
      </c>
      <c r="N575" s="170" t="s">
        <v>43</v>
      </c>
      <c r="O575" s="59"/>
      <c r="P575" s="171">
        <f>O575*H575</f>
        <v>0</v>
      </c>
      <c r="Q575" s="171">
        <v>0</v>
      </c>
      <c r="R575" s="171">
        <f>Q575*H575</f>
        <v>0</v>
      </c>
      <c r="S575" s="171">
        <v>0</v>
      </c>
      <c r="T575" s="172">
        <f>S575*H575</f>
        <v>0</v>
      </c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R575" s="173" t="s">
        <v>239</v>
      </c>
      <c r="AT575" s="173" t="s">
        <v>155</v>
      </c>
      <c r="AU575" s="173" t="s">
        <v>88</v>
      </c>
      <c r="AY575" s="18" t="s">
        <v>153</v>
      </c>
      <c r="BE575" s="174">
        <f>IF(N575="základní",J575,0)</f>
        <v>0</v>
      </c>
      <c r="BF575" s="174">
        <f>IF(N575="snížená",J575,0)</f>
        <v>0</v>
      </c>
      <c r="BG575" s="174">
        <f>IF(N575="zákl. přenesená",J575,0)</f>
        <v>0</v>
      </c>
      <c r="BH575" s="174">
        <f>IF(N575="sníž. přenesená",J575,0)</f>
        <v>0</v>
      </c>
      <c r="BI575" s="174">
        <f>IF(N575="nulová",J575,0)</f>
        <v>0</v>
      </c>
      <c r="BJ575" s="18" t="s">
        <v>86</v>
      </c>
      <c r="BK575" s="174">
        <f>ROUND(I575*H575,2)</f>
        <v>0</v>
      </c>
      <c r="BL575" s="18" t="s">
        <v>239</v>
      </c>
      <c r="BM575" s="173" t="s">
        <v>2303</v>
      </c>
    </row>
    <row r="576" spans="1:65" s="14" customFormat="1" ht="10.199999999999999">
      <c r="B576" s="183"/>
      <c r="D576" s="176" t="s">
        <v>161</v>
      </c>
      <c r="E576" s="184" t="s">
        <v>1</v>
      </c>
      <c r="F576" s="185" t="s">
        <v>86</v>
      </c>
      <c r="H576" s="186">
        <v>1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161</v>
      </c>
      <c r="AU576" s="184" t="s">
        <v>88</v>
      </c>
      <c r="AV576" s="14" t="s">
        <v>88</v>
      </c>
      <c r="AW576" s="14" t="s">
        <v>34</v>
      </c>
      <c r="AX576" s="14" t="s">
        <v>78</v>
      </c>
      <c r="AY576" s="184" t="s">
        <v>153</v>
      </c>
    </row>
    <row r="577" spans="1:65" s="15" customFormat="1" ht="10.199999999999999">
      <c r="B577" s="191"/>
      <c r="D577" s="176" t="s">
        <v>161</v>
      </c>
      <c r="E577" s="192" t="s">
        <v>1</v>
      </c>
      <c r="F577" s="193" t="s">
        <v>165</v>
      </c>
      <c r="H577" s="194">
        <v>1</v>
      </c>
      <c r="I577" s="195"/>
      <c r="L577" s="191"/>
      <c r="M577" s="196"/>
      <c r="N577" s="197"/>
      <c r="O577" s="197"/>
      <c r="P577" s="197"/>
      <c r="Q577" s="197"/>
      <c r="R577" s="197"/>
      <c r="S577" s="197"/>
      <c r="T577" s="198"/>
      <c r="AT577" s="192" t="s">
        <v>161</v>
      </c>
      <c r="AU577" s="192" t="s">
        <v>88</v>
      </c>
      <c r="AV577" s="15" t="s">
        <v>159</v>
      </c>
      <c r="AW577" s="15" t="s">
        <v>34</v>
      </c>
      <c r="AX577" s="15" t="s">
        <v>86</v>
      </c>
      <c r="AY577" s="192" t="s">
        <v>153</v>
      </c>
    </row>
    <row r="578" spans="1:65" s="2" customFormat="1" ht="48" customHeight="1">
      <c r="A578" s="33"/>
      <c r="B578" s="161"/>
      <c r="C578" s="162" t="s">
        <v>888</v>
      </c>
      <c r="D578" s="162" t="s">
        <v>155</v>
      </c>
      <c r="E578" s="163" t="s">
        <v>805</v>
      </c>
      <c r="F578" s="164" t="s">
        <v>2304</v>
      </c>
      <c r="G578" s="165" t="s">
        <v>465</v>
      </c>
      <c r="H578" s="166">
        <v>1</v>
      </c>
      <c r="I578" s="167"/>
      <c r="J578" s="168">
        <f>ROUND(I578*H578,2)</f>
        <v>0</v>
      </c>
      <c r="K578" s="164" t="s">
        <v>1</v>
      </c>
      <c r="L578" s="34"/>
      <c r="M578" s="169" t="s">
        <v>1</v>
      </c>
      <c r="N578" s="170" t="s">
        <v>43</v>
      </c>
      <c r="O578" s="59"/>
      <c r="P578" s="171">
        <f>O578*H578</f>
        <v>0</v>
      </c>
      <c r="Q578" s="171">
        <v>0</v>
      </c>
      <c r="R578" s="171">
        <f>Q578*H578</f>
        <v>0</v>
      </c>
      <c r="S578" s="171">
        <v>0</v>
      </c>
      <c r="T578" s="172">
        <f>S578*H578</f>
        <v>0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R578" s="173" t="s">
        <v>239</v>
      </c>
      <c r="AT578" s="173" t="s">
        <v>155</v>
      </c>
      <c r="AU578" s="173" t="s">
        <v>88</v>
      </c>
      <c r="AY578" s="18" t="s">
        <v>153</v>
      </c>
      <c r="BE578" s="174">
        <f>IF(N578="základní",J578,0)</f>
        <v>0</v>
      </c>
      <c r="BF578" s="174">
        <f>IF(N578="snížená",J578,0)</f>
        <v>0</v>
      </c>
      <c r="BG578" s="174">
        <f>IF(N578="zákl. přenesená",J578,0)</f>
        <v>0</v>
      </c>
      <c r="BH578" s="174">
        <f>IF(N578="sníž. přenesená",J578,0)</f>
        <v>0</v>
      </c>
      <c r="BI578" s="174">
        <f>IF(N578="nulová",J578,0)</f>
        <v>0</v>
      </c>
      <c r="BJ578" s="18" t="s">
        <v>86</v>
      </c>
      <c r="BK578" s="174">
        <f>ROUND(I578*H578,2)</f>
        <v>0</v>
      </c>
      <c r="BL578" s="18" t="s">
        <v>239</v>
      </c>
      <c r="BM578" s="173" t="s">
        <v>2305</v>
      </c>
    </row>
    <row r="579" spans="1:65" s="14" customFormat="1" ht="10.199999999999999">
      <c r="B579" s="183"/>
      <c r="D579" s="176" t="s">
        <v>161</v>
      </c>
      <c r="E579" s="184" t="s">
        <v>1</v>
      </c>
      <c r="F579" s="185" t="s">
        <v>86</v>
      </c>
      <c r="H579" s="186">
        <v>1</v>
      </c>
      <c r="I579" s="187"/>
      <c r="L579" s="183"/>
      <c r="M579" s="188"/>
      <c r="N579" s="189"/>
      <c r="O579" s="189"/>
      <c r="P579" s="189"/>
      <c r="Q579" s="189"/>
      <c r="R579" s="189"/>
      <c r="S579" s="189"/>
      <c r="T579" s="190"/>
      <c r="AT579" s="184" t="s">
        <v>161</v>
      </c>
      <c r="AU579" s="184" t="s">
        <v>88</v>
      </c>
      <c r="AV579" s="14" t="s">
        <v>88</v>
      </c>
      <c r="AW579" s="14" t="s">
        <v>34</v>
      </c>
      <c r="AX579" s="14" t="s">
        <v>78</v>
      </c>
      <c r="AY579" s="184" t="s">
        <v>153</v>
      </c>
    </row>
    <row r="580" spans="1:65" s="15" customFormat="1" ht="10.199999999999999">
      <c r="B580" s="191"/>
      <c r="D580" s="176" t="s">
        <v>161</v>
      </c>
      <c r="E580" s="192" t="s">
        <v>1</v>
      </c>
      <c r="F580" s="193" t="s">
        <v>165</v>
      </c>
      <c r="H580" s="194">
        <v>1</v>
      </c>
      <c r="I580" s="195"/>
      <c r="L580" s="191"/>
      <c r="M580" s="196"/>
      <c r="N580" s="197"/>
      <c r="O580" s="197"/>
      <c r="P580" s="197"/>
      <c r="Q580" s="197"/>
      <c r="R580" s="197"/>
      <c r="S580" s="197"/>
      <c r="T580" s="198"/>
      <c r="AT580" s="192" t="s">
        <v>161</v>
      </c>
      <c r="AU580" s="192" t="s">
        <v>88</v>
      </c>
      <c r="AV580" s="15" t="s">
        <v>159</v>
      </c>
      <c r="AW580" s="15" t="s">
        <v>34</v>
      </c>
      <c r="AX580" s="15" t="s">
        <v>86</v>
      </c>
      <c r="AY580" s="192" t="s">
        <v>153</v>
      </c>
    </row>
    <row r="581" spans="1:65" s="2" customFormat="1" ht="48" customHeight="1">
      <c r="A581" s="33"/>
      <c r="B581" s="161"/>
      <c r="C581" s="162" t="s">
        <v>892</v>
      </c>
      <c r="D581" s="162" t="s">
        <v>155</v>
      </c>
      <c r="E581" s="163" t="s">
        <v>809</v>
      </c>
      <c r="F581" s="164" t="s">
        <v>2306</v>
      </c>
      <c r="G581" s="165" t="s">
        <v>465</v>
      </c>
      <c r="H581" s="166">
        <v>1</v>
      </c>
      <c r="I581" s="167"/>
      <c r="J581" s="168">
        <f>ROUND(I581*H581,2)</f>
        <v>0</v>
      </c>
      <c r="K581" s="164" t="s">
        <v>1</v>
      </c>
      <c r="L581" s="34"/>
      <c r="M581" s="169" t="s">
        <v>1</v>
      </c>
      <c r="N581" s="170" t="s">
        <v>43</v>
      </c>
      <c r="O581" s="59"/>
      <c r="P581" s="171">
        <f>O581*H581</f>
        <v>0</v>
      </c>
      <c r="Q581" s="171">
        <v>0</v>
      </c>
      <c r="R581" s="171">
        <f>Q581*H581</f>
        <v>0</v>
      </c>
      <c r="S581" s="171">
        <v>0</v>
      </c>
      <c r="T581" s="172">
        <f>S581*H581</f>
        <v>0</v>
      </c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R581" s="173" t="s">
        <v>239</v>
      </c>
      <c r="AT581" s="173" t="s">
        <v>155</v>
      </c>
      <c r="AU581" s="173" t="s">
        <v>88</v>
      </c>
      <c r="AY581" s="18" t="s">
        <v>153</v>
      </c>
      <c r="BE581" s="174">
        <f>IF(N581="základní",J581,0)</f>
        <v>0</v>
      </c>
      <c r="BF581" s="174">
        <f>IF(N581="snížená",J581,0)</f>
        <v>0</v>
      </c>
      <c r="BG581" s="174">
        <f>IF(N581="zákl. přenesená",J581,0)</f>
        <v>0</v>
      </c>
      <c r="BH581" s="174">
        <f>IF(N581="sníž. přenesená",J581,0)</f>
        <v>0</v>
      </c>
      <c r="BI581" s="174">
        <f>IF(N581="nulová",J581,0)</f>
        <v>0</v>
      </c>
      <c r="BJ581" s="18" t="s">
        <v>86</v>
      </c>
      <c r="BK581" s="174">
        <f>ROUND(I581*H581,2)</f>
        <v>0</v>
      </c>
      <c r="BL581" s="18" t="s">
        <v>239</v>
      </c>
      <c r="BM581" s="173" t="s">
        <v>2307</v>
      </c>
    </row>
    <row r="582" spans="1:65" s="14" customFormat="1" ht="10.199999999999999">
      <c r="B582" s="183"/>
      <c r="D582" s="176" t="s">
        <v>161</v>
      </c>
      <c r="E582" s="184" t="s">
        <v>1</v>
      </c>
      <c r="F582" s="185" t="s">
        <v>86</v>
      </c>
      <c r="H582" s="186">
        <v>1</v>
      </c>
      <c r="I582" s="187"/>
      <c r="L582" s="183"/>
      <c r="M582" s="188"/>
      <c r="N582" s="189"/>
      <c r="O582" s="189"/>
      <c r="P582" s="189"/>
      <c r="Q582" s="189"/>
      <c r="R582" s="189"/>
      <c r="S582" s="189"/>
      <c r="T582" s="190"/>
      <c r="AT582" s="184" t="s">
        <v>161</v>
      </c>
      <c r="AU582" s="184" t="s">
        <v>88</v>
      </c>
      <c r="AV582" s="14" t="s">
        <v>88</v>
      </c>
      <c r="AW582" s="14" t="s">
        <v>34</v>
      </c>
      <c r="AX582" s="14" t="s">
        <v>78</v>
      </c>
      <c r="AY582" s="184" t="s">
        <v>153</v>
      </c>
    </row>
    <row r="583" spans="1:65" s="15" customFormat="1" ht="10.199999999999999">
      <c r="B583" s="191"/>
      <c r="D583" s="176" t="s">
        <v>161</v>
      </c>
      <c r="E583" s="192" t="s">
        <v>1</v>
      </c>
      <c r="F583" s="193" t="s">
        <v>165</v>
      </c>
      <c r="H583" s="194">
        <v>1</v>
      </c>
      <c r="I583" s="195"/>
      <c r="L583" s="191"/>
      <c r="M583" s="196"/>
      <c r="N583" s="197"/>
      <c r="O583" s="197"/>
      <c r="P583" s="197"/>
      <c r="Q583" s="197"/>
      <c r="R583" s="197"/>
      <c r="S583" s="197"/>
      <c r="T583" s="198"/>
      <c r="AT583" s="192" t="s">
        <v>161</v>
      </c>
      <c r="AU583" s="192" t="s">
        <v>88</v>
      </c>
      <c r="AV583" s="15" t="s">
        <v>159</v>
      </c>
      <c r="AW583" s="15" t="s">
        <v>34</v>
      </c>
      <c r="AX583" s="15" t="s">
        <v>86</v>
      </c>
      <c r="AY583" s="192" t="s">
        <v>153</v>
      </c>
    </row>
    <row r="584" spans="1:65" s="2" customFormat="1" ht="48" customHeight="1">
      <c r="A584" s="33"/>
      <c r="B584" s="161"/>
      <c r="C584" s="162" t="s">
        <v>899</v>
      </c>
      <c r="D584" s="162" t="s">
        <v>155</v>
      </c>
      <c r="E584" s="163" t="s">
        <v>813</v>
      </c>
      <c r="F584" s="164" t="s">
        <v>2308</v>
      </c>
      <c r="G584" s="165" t="s">
        <v>465</v>
      </c>
      <c r="H584" s="166">
        <v>1</v>
      </c>
      <c r="I584" s="167"/>
      <c r="J584" s="168">
        <f>ROUND(I584*H584,2)</f>
        <v>0</v>
      </c>
      <c r="K584" s="164" t="s">
        <v>1</v>
      </c>
      <c r="L584" s="34"/>
      <c r="M584" s="169" t="s">
        <v>1</v>
      </c>
      <c r="N584" s="170" t="s">
        <v>43</v>
      </c>
      <c r="O584" s="59"/>
      <c r="P584" s="171">
        <f>O584*H584</f>
        <v>0</v>
      </c>
      <c r="Q584" s="171">
        <v>0</v>
      </c>
      <c r="R584" s="171">
        <f>Q584*H584</f>
        <v>0</v>
      </c>
      <c r="S584" s="171">
        <v>0</v>
      </c>
      <c r="T584" s="172">
        <f>S584*H584</f>
        <v>0</v>
      </c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R584" s="173" t="s">
        <v>239</v>
      </c>
      <c r="AT584" s="173" t="s">
        <v>155</v>
      </c>
      <c r="AU584" s="173" t="s">
        <v>88</v>
      </c>
      <c r="AY584" s="18" t="s">
        <v>153</v>
      </c>
      <c r="BE584" s="174">
        <f>IF(N584="základní",J584,0)</f>
        <v>0</v>
      </c>
      <c r="BF584" s="174">
        <f>IF(N584="snížená",J584,0)</f>
        <v>0</v>
      </c>
      <c r="BG584" s="174">
        <f>IF(N584="zákl. přenesená",J584,0)</f>
        <v>0</v>
      </c>
      <c r="BH584" s="174">
        <f>IF(N584="sníž. přenesená",J584,0)</f>
        <v>0</v>
      </c>
      <c r="BI584" s="174">
        <f>IF(N584="nulová",J584,0)</f>
        <v>0</v>
      </c>
      <c r="BJ584" s="18" t="s">
        <v>86</v>
      </c>
      <c r="BK584" s="174">
        <f>ROUND(I584*H584,2)</f>
        <v>0</v>
      </c>
      <c r="BL584" s="18" t="s">
        <v>239</v>
      </c>
      <c r="BM584" s="173" t="s">
        <v>2309</v>
      </c>
    </row>
    <row r="585" spans="1:65" s="14" customFormat="1" ht="10.199999999999999">
      <c r="B585" s="183"/>
      <c r="D585" s="176" t="s">
        <v>161</v>
      </c>
      <c r="E585" s="184" t="s">
        <v>1</v>
      </c>
      <c r="F585" s="185" t="s">
        <v>86</v>
      </c>
      <c r="H585" s="186">
        <v>1</v>
      </c>
      <c r="I585" s="187"/>
      <c r="L585" s="183"/>
      <c r="M585" s="188"/>
      <c r="N585" s="189"/>
      <c r="O585" s="189"/>
      <c r="P585" s="189"/>
      <c r="Q585" s="189"/>
      <c r="R585" s="189"/>
      <c r="S585" s="189"/>
      <c r="T585" s="190"/>
      <c r="AT585" s="184" t="s">
        <v>161</v>
      </c>
      <c r="AU585" s="184" t="s">
        <v>88</v>
      </c>
      <c r="AV585" s="14" t="s">
        <v>88</v>
      </c>
      <c r="AW585" s="14" t="s">
        <v>34</v>
      </c>
      <c r="AX585" s="14" t="s">
        <v>78</v>
      </c>
      <c r="AY585" s="184" t="s">
        <v>153</v>
      </c>
    </row>
    <row r="586" spans="1:65" s="15" customFormat="1" ht="10.199999999999999">
      <c r="B586" s="191"/>
      <c r="D586" s="176" t="s">
        <v>161</v>
      </c>
      <c r="E586" s="192" t="s">
        <v>1</v>
      </c>
      <c r="F586" s="193" t="s">
        <v>165</v>
      </c>
      <c r="H586" s="194">
        <v>1</v>
      </c>
      <c r="I586" s="195"/>
      <c r="L586" s="191"/>
      <c r="M586" s="196"/>
      <c r="N586" s="197"/>
      <c r="O586" s="197"/>
      <c r="P586" s="197"/>
      <c r="Q586" s="197"/>
      <c r="R586" s="197"/>
      <c r="S586" s="197"/>
      <c r="T586" s="198"/>
      <c r="AT586" s="192" t="s">
        <v>161</v>
      </c>
      <c r="AU586" s="192" t="s">
        <v>88</v>
      </c>
      <c r="AV586" s="15" t="s">
        <v>159</v>
      </c>
      <c r="AW586" s="15" t="s">
        <v>34</v>
      </c>
      <c r="AX586" s="15" t="s">
        <v>86</v>
      </c>
      <c r="AY586" s="192" t="s">
        <v>153</v>
      </c>
    </row>
    <row r="587" spans="1:65" s="2" customFormat="1" ht="36" customHeight="1">
      <c r="A587" s="33"/>
      <c r="B587" s="161"/>
      <c r="C587" s="162" t="s">
        <v>901</v>
      </c>
      <c r="D587" s="162" t="s">
        <v>155</v>
      </c>
      <c r="E587" s="163" t="s">
        <v>2310</v>
      </c>
      <c r="F587" s="164" t="s">
        <v>2311</v>
      </c>
      <c r="G587" s="165" t="s">
        <v>470</v>
      </c>
      <c r="H587" s="210"/>
      <c r="I587" s="167"/>
      <c r="J587" s="168">
        <f>ROUND(I587*H587,2)</f>
        <v>0</v>
      </c>
      <c r="K587" s="164" t="s">
        <v>254</v>
      </c>
      <c r="L587" s="34"/>
      <c r="M587" s="169" t="s">
        <v>1</v>
      </c>
      <c r="N587" s="170" t="s">
        <v>43</v>
      </c>
      <c r="O587" s="59"/>
      <c r="P587" s="171">
        <f>O587*H587</f>
        <v>0</v>
      </c>
      <c r="Q587" s="171">
        <v>0</v>
      </c>
      <c r="R587" s="171">
        <f>Q587*H587</f>
        <v>0</v>
      </c>
      <c r="S587" s="171">
        <v>0</v>
      </c>
      <c r="T587" s="172">
        <f>S587*H587</f>
        <v>0</v>
      </c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R587" s="173" t="s">
        <v>239</v>
      </c>
      <c r="AT587" s="173" t="s">
        <v>155</v>
      </c>
      <c r="AU587" s="173" t="s">
        <v>88</v>
      </c>
      <c r="AY587" s="18" t="s">
        <v>153</v>
      </c>
      <c r="BE587" s="174">
        <f>IF(N587="základní",J587,0)</f>
        <v>0</v>
      </c>
      <c r="BF587" s="174">
        <f>IF(N587="snížená",J587,0)</f>
        <v>0</v>
      </c>
      <c r="BG587" s="174">
        <f>IF(N587="zákl. přenesená",J587,0)</f>
        <v>0</v>
      </c>
      <c r="BH587" s="174">
        <f>IF(N587="sníž. přenesená",J587,0)</f>
        <v>0</v>
      </c>
      <c r="BI587" s="174">
        <f>IF(N587="nulová",J587,0)</f>
        <v>0</v>
      </c>
      <c r="BJ587" s="18" t="s">
        <v>86</v>
      </c>
      <c r="BK587" s="174">
        <f>ROUND(I587*H587,2)</f>
        <v>0</v>
      </c>
      <c r="BL587" s="18" t="s">
        <v>239</v>
      </c>
      <c r="BM587" s="173" t="s">
        <v>2312</v>
      </c>
    </row>
    <row r="588" spans="1:65" s="12" customFormat="1" ht="22.8" customHeight="1">
      <c r="B588" s="148"/>
      <c r="D588" s="149" t="s">
        <v>77</v>
      </c>
      <c r="E588" s="159" t="s">
        <v>486</v>
      </c>
      <c r="F588" s="159" t="s">
        <v>487</v>
      </c>
      <c r="I588" s="151"/>
      <c r="J588" s="160">
        <f>BK588</f>
        <v>0</v>
      </c>
      <c r="L588" s="148"/>
      <c r="M588" s="153"/>
      <c r="N588" s="154"/>
      <c r="O588" s="154"/>
      <c r="P588" s="155">
        <f>SUM(P589:P592)</f>
        <v>0</v>
      </c>
      <c r="Q588" s="154"/>
      <c r="R588" s="155">
        <f>SUM(R589:R592)</f>
        <v>0</v>
      </c>
      <c r="S588" s="154"/>
      <c r="T588" s="156">
        <f>SUM(T589:T592)</f>
        <v>0</v>
      </c>
      <c r="AR588" s="149" t="s">
        <v>88</v>
      </c>
      <c r="AT588" s="157" t="s">
        <v>77</v>
      </c>
      <c r="AU588" s="157" t="s">
        <v>86</v>
      </c>
      <c r="AY588" s="149" t="s">
        <v>153</v>
      </c>
      <c r="BK588" s="158">
        <f>SUM(BK589:BK592)</f>
        <v>0</v>
      </c>
    </row>
    <row r="589" spans="1:65" s="2" customFormat="1" ht="36" customHeight="1">
      <c r="A589" s="33"/>
      <c r="B589" s="161"/>
      <c r="C589" s="162" t="s">
        <v>903</v>
      </c>
      <c r="D589" s="162" t="s">
        <v>155</v>
      </c>
      <c r="E589" s="163" t="s">
        <v>489</v>
      </c>
      <c r="F589" s="164" t="s">
        <v>2313</v>
      </c>
      <c r="G589" s="165" t="s">
        <v>505</v>
      </c>
      <c r="H589" s="166">
        <v>2</v>
      </c>
      <c r="I589" s="167"/>
      <c r="J589" s="168">
        <f>ROUND(I589*H589,2)</f>
        <v>0</v>
      </c>
      <c r="K589" s="164" t="s">
        <v>1</v>
      </c>
      <c r="L589" s="34"/>
      <c r="M589" s="169" t="s">
        <v>1</v>
      </c>
      <c r="N589" s="170" t="s">
        <v>43</v>
      </c>
      <c r="O589" s="59"/>
      <c r="P589" s="171">
        <f>O589*H589</f>
        <v>0</v>
      </c>
      <c r="Q589" s="171">
        <v>0</v>
      </c>
      <c r="R589" s="171">
        <f>Q589*H589</f>
        <v>0</v>
      </c>
      <c r="S589" s="171">
        <v>0</v>
      </c>
      <c r="T589" s="172">
        <f>S589*H589</f>
        <v>0</v>
      </c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R589" s="173" t="s">
        <v>239</v>
      </c>
      <c r="AT589" s="173" t="s">
        <v>155</v>
      </c>
      <c r="AU589" s="173" t="s">
        <v>88</v>
      </c>
      <c r="AY589" s="18" t="s">
        <v>153</v>
      </c>
      <c r="BE589" s="174">
        <f>IF(N589="základní",J589,0)</f>
        <v>0</v>
      </c>
      <c r="BF589" s="174">
        <f>IF(N589="snížená",J589,0)</f>
        <v>0</v>
      </c>
      <c r="BG589" s="174">
        <f>IF(N589="zákl. přenesená",J589,0)</f>
        <v>0</v>
      </c>
      <c r="BH589" s="174">
        <f>IF(N589="sníž. přenesená",J589,0)</f>
        <v>0</v>
      </c>
      <c r="BI589" s="174">
        <f>IF(N589="nulová",J589,0)</f>
        <v>0</v>
      </c>
      <c r="BJ589" s="18" t="s">
        <v>86</v>
      </c>
      <c r="BK589" s="174">
        <f>ROUND(I589*H589,2)</f>
        <v>0</v>
      </c>
      <c r="BL589" s="18" t="s">
        <v>239</v>
      </c>
      <c r="BM589" s="173" t="s">
        <v>2314</v>
      </c>
    </row>
    <row r="590" spans="1:65" s="14" customFormat="1" ht="10.199999999999999">
      <c r="B590" s="183"/>
      <c r="D590" s="176" t="s">
        <v>161</v>
      </c>
      <c r="E590" s="184" t="s">
        <v>1</v>
      </c>
      <c r="F590" s="185" t="s">
        <v>88</v>
      </c>
      <c r="H590" s="186">
        <v>2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161</v>
      </c>
      <c r="AU590" s="184" t="s">
        <v>88</v>
      </c>
      <c r="AV590" s="14" t="s">
        <v>88</v>
      </c>
      <c r="AW590" s="14" t="s">
        <v>34</v>
      </c>
      <c r="AX590" s="14" t="s">
        <v>78</v>
      </c>
      <c r="AY590" s="184" t="s">
        <v>153</v>
      </c>
    </row>
    <row r="591" spans="1:65" s="15" customFormat="1" ht="10.199999999999999">
      <c r="B591" s="191"/>
      <c r="D591" s="176" t="s">
        <v>161</v>
      </c>
      <c r="E591" s="192" t="s">
        <v>1</v>
      </c>
      <c r="F591" s="193" t="s">
        <v>165</v>
      </c>
      <c r="H591" s="194">
        <v>2</v>
      </c>
      <c r="I591" s="195"/>
      <c r="L591" s="191"/>
      <c r="M591" s="196"/>
      <c r="N591" s="197"/>
      <c r="O591" s="197"/>
      <c r="P591" s="197"/>
      <c r="Q591" s="197"/>
      <c r="R591" s="197"/>
      <c r="S591" s="197"/>
      <c r="T591" s="198"/>
      <c r="AT591" s="192" t="s">
        <v>161</v>
      </c>
      <c r="AU591" s="192" t="s">
        <v>88</v>
      </c>
      <c r="AV591" s="15" t="s">
        <v>159</v>
      </c>
      <c r="AW591" s="15" t="s">
        <v>34</v>
      </c>
      <c r="AX591" s="15" t="s">
        <v>86</v>
      </c>
      <c r="AY591" s="192" t="s">
        <v>153</v>
      </c>
    </row>
    <row r="592" spans="1:65" s="2" customFormat="1" ht="36" customHeight="1">
      <c r="A592" s="33"/>
      <c r="B592" s="161"/>
      <c r="C592" s="162" t="s">
        <v>906</v>
      </c>
      <c r="D592" s="162" t="s">
        <v>155</v>
      </c>
      <c r="E592" s="163" t="s">
        <v>2315</v>
      </c>
      <c r="F592" s="164" t="s">
        <v>2316</v>
      </c>
      <c r="G592" s="165" t="s">
        <v>470</v>
      </c>
      <c r="H592" s="210"/>
      <c r="I592" s="167"/>
      <c r="J592" s="168">
        <f>ROUND(I592*H592,2)</f>
        <v>0</v>
      </c>
      <c r="K592" s="164" t="s">
        <v>254</v>
      </c>
      <c r="L592" s="34"/>
      <c r="M592" s="169" t="s">
        <v>1</v>
      </c>
      <c r="N592" s="170" t="s">
        <v>43</v>
      </c>
      <c r="O592" s="59"/>
      <c r="P592" s="171">
        <f>O592*H592</f>
        <v>0</v>
      </c>
      <c r="Q592" s="171">
        <v>0</v>
      </c>
      <c r="R592" s="171">
        <f>Q592*H592</f>
        <v>0</v>
      </c>
      <c r="S592" s="171">
        <v>0</v>
      </c>
      <c r="T592" s="172">
        <f>S592*H592</f>
        <v>0</v>
      </c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R592" s="173" t="s">
        <v>239</v>
      </c>
      <c r="AT592" s="173" t="s">
        <v>155</v>
      </c>
      <c r="AU592" s="173" t="s">
        <v>88</v>
      </c>
      <c r="AY592" s="18" t="s">
        <v>153</v>
      </c>
      <c r="BE592" s="174">
        <f>IF(N592="základní",J592,0)</f>
        <v>0</v>
      </c>
      <c r="BF592" s="174">
        <f>IF(N592="snížená",J592,0)</f>
        <v>0</v>
      </c>
      <c r="BG592" s="174">
        <f>IF(N592="zákl. přenesená",J592,0)</f>
        <v>0</v>
      </c>
      <c r="BH592" s="174">
        <f>IF(N592="sníž. přenesená",J592,0)</f>
        <v>0</v>
      </c>
      <c r="BI592" s="174">
        <f>IF(N592="nulová",J592,0)</f>
        <v>0</v>
      </c>
      <c r="BJ592" s="18" t="s">
        <v>86</v>
      </c>
      <c r="BK592" s="174">
        <f>ROUND(I592*H592,2)</f>
        <v>0</v>
      </c>
      <c r="BL592" s="18" t="s">
        <v>239</v>
      </c>
      <c r="BM592" s="173" t="s">
        <v>2317</v>
      </c>
    </row>
    <row r="593" spans="1:65" s="12" customFormat="1" ht="22.8" customHeight="1">
      <c r="B593" s="148"/>
      <c r="D593" s="149" t="s">
        <v>77</v>
      </c>
      <c r="E593" s="159" t="s">
        <v>500</v>
      </c>
      <c r="F593" s="159" t="s">
        <v>501</v>
      </c>
      <c r="I593" s="151"/>
      <c r="J593" s="160">
        <f>BK593</f>
        <v>0</v>
      </c>
      <c r="L593" s="148"/>
      <c r="M593" s="153"/>
      <c r="N593" s="154"/>
      <c r="O593" s="154"/>
      <c r="P593" s="155">
        <f>SUM(P594:P618)</f>
        <v>0</v>
      </c>
      <c r="Q593" s="154"/>
      <c r="R593" s="155">
        <f>SUM(R594:R618)</f>
        <v>0</v>
      </c>
      <c r="S593" s="154"/>
      <c r="T593" s="156">
        <f>SUM(T594:T618)</f>
        <v>0</v>
      </c>
      <c r="AR593" s="149" t="s">
        <v>88</v>
      </c>
      <c r="AT593" s="157" t="s">
        <v>77</v>
      </c>
      <c r="AU593" s="157" t="s">
        <v>86</v>
      </c>
      <c r="AY593" s="149" t="s">
        <v>153</v>
      </c>
      <c r="BK593" s="158">
        <f>SUM(BK594:BK618)</f>
        <v>0</v>
      </c>
    </row>
    <row r="594" spans="1:65" s="2" customFormat="1" ht="48" customHeight="1">
      <c r="A594" s="33"/>
      <c r="B594" s="161"/>
      <c r="C594" s="162" t="s">
        <v>1512</v>
      </c>
      <c r="D594" s="162" t="s">
        <v>155</v>
      </c>
      <c r="E594" s="163" t="s">
        <v>503</v>
      </c>
      <c r="F594" s="164" t="s">
        <v>2318</v>
      </c>
      <c r="G594" s="165" t="s">
        <v>505</v>
      </c>
      <c r="H594" s="166">
        <v>2</v>
      </c>
      <c r="I594" s="167"/>
      <c r="J594" s="168">
        <f>ROUND(I594*H594,2)</f>
        <v>0</v>
      </c>
      <c r="K594" s="164" t="s">
        <v>1</v>
      </c>
      <c r="L594" s="34"/>
      <c r="M594" s="169" t="s">
        <v>1</v>
      </c>
      <c r="N594" s="170" t="s">
        <v>43</v>
      </c>
      <c r="O594" s="59"/>
      <c r="P594" s="171">
        <f>O594*H594</f>
        <v>0</v>
      </c>
      <c r="Q594" s="171">
        <v>0</v>
      </c>
      <c r="R594" s="171">
        <f>Q594*H594</f>
        <v>0</v>
      </c>
      <c r="S594" s="171">
        <v>0</v>
      </c>
      <c r="T594" s="172">
        <f>S594*H594</f>
        <v>0</v>
      </c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R594" s="173" t="s">
        <v>239</v>
      </c>
      <c r="AT594" s="173" t="s">
        <v>155</v>
      </c>
      <c r="AU594" s="173" t="s">
        <v>88</v>
      </c>
      <c r="AY594" s="18" t="s">
        <v>153</v>
      </c>
      <c r="BE594" s="174">
        <f>IF(N594="základní",J594,0)</f>
        <v>0</v>
      </c>
      <c r="BF594" s="174">
        <f>IF(N594="snížená",J594,0)</f>
        <v>0</v>
      </c>
      <c r="BG594" s="174">
        <f>IF(N594="zákl. přenesená",J594,0)</f>
        <v>0</v>
      </c>
      <c r="BH594" s="174">
        <f>IF(N594="sníž. přenesená",J594,0)</f>
        <v>0</v>
      </c>
      <c r="BI594" s="174">
        <f>IF(N594="nulová",J594,0)</f>
        <v>0</v>
      </c>
      <c r="BJ594" s="18" t="s">
        <v>86</v>
      </c>
      <c r="BK594" s="174">
        <f>ROUND(I594*H594,2)</f>
        <v>0</v>
      </c>
      <c r="BL594" s="18" t="s">
        <v>239</v>
      </c>
      <c r="BM594" s="173" t="s">
        <v>2319</v>
      </c>
    </row>
    <row r="595" spans="1:65" s="14" customFormat="1" ht="10.199999999999999">
      <c r="B595" s="183"/>
      <c r="D595" s="176" t="s">
        <v>161</v>
      </c>
      <c r="E595" s="184" t="s">
        <v>1</v>
      </c>
      <c r="F595" s="185" t="s">
        <v>88</v>
      </c>
      <c r="H595" s="186">
        <v>2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161</v>
      </c>
      <c r="AU595" s="184" t="s">
        <v>88</v>
      </c>
      <c r="AV595" s="14" t="s">
        <v>88</v>
      </c>
      <c r="AW595" s="14" t="s">
        <v>34</v>
      </c>
      <c r="AX595" s="14" t="s">
        <v>78</v>
      </c>
      <c r="AY595" s="184" t="s">
        <v>153</v>
      </c>
    </row>
    <row r="596" spans="1:65" s="15" customFormat="1" ht="10.199999999999999">
      <c r="B596" s="191"/>
      <c r="D596" s="176" t="s">
        <v>161</v>
      </c>
      <c r="E596" s="192" t="s">
        <v>1</v>
      </c>
      <c r="F596" s="193" t="s">
        <v>165</v>
      </c>
      <c r="H596" s="194">
        <v>2</v>
      </c>
      <c r="I596" s="195"/>
      <c r="L596" s="191"/>
      <c r="M596" s="196"/>
      <c r="N596" s="197"/>
      <c r="O596" s="197"/>
      <c r="P596" s="197"/>
      <c r="Q596" s="197"/>
      <c r="R596" s="197"/>
      <c r="S596" s="197"/>
      <c r="T596" s="198"/>
      <c r="AT596" s="192" t="s">
        <v>161</v>
      </c>
      <c r="AU596" s="192" t="s">
        <v>88</v>
      </c>
      <c r="AV596" s="15" t="s">
        <v>159</v>
      </c>
      <c r="AW596" s="15" t="s">
        <v>34</v>
      </c>
      <c r="AX596" s="15" t="s">
        <v>86</v>
      </c>
      <c r="AY596" s="192" t="s">
        <v>153</v>
      </c>
    </row>
    <row r="597" spans="1:65" s="2" customFormat="1" ht="60" customHeight="1">
      <c r="A597" s="33"/>
      <c r="B597" s="161"/>
      <c r="C597" s="162" t="s">
        <v>1521</v>
      </c>
      <c r="D597" s="162" t="s">
        <v>155</v>
      </c>
      <c r="E597" s="163" t="s">
        <v>508</v>
      </c>
      <c r="F597" s="164" t="s">
        <v>2320</v>
      </c>
      <c r="G597" s="165" t="s">
        <v>505</v>
      </c>
      <c r="H597" s="166">
        <v>1</v>
      </c>
      <c r="I597" s="167"/>
      <c r="J597" s="168">
        <f>ROUND(I597*H597,2)</f>
        <v>0</v>
      </c>
      <c r="K597" s="164" t="s">
        <v>1</v>
      </c>
      <c r="L597" s="34"/>
      <c r="M597" s="169" t="s">
        <v>1</v>
      </c>
      <c r="N597" s="170" t="s">
        <v>43</v>
      </c>
      <c r="O597" s="59"/>
      <c r="P597" s="171">
        <f>O597*H597</f>
        <v>0</v>
      </c>
      <c r="Q597" s="171">
        <v>0</v>
      </c>
      <c r="R597" s="171">
        <f>Q597*H597</f>
        <v>0</v>
      </c>
      <c r="S597" s="171">
        <v>0</v>
      </c>
      <c r="T597" s="172">
        <f>S597*H597</f>
        <v>0</v>
      </c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R597" s="173" t="s">
        <v>239</v>
      </c>
      <c r="AT597" s="173" t="s">
        <v>155</v>
      </c>
      <c r="AU597" s="173" t="s">
        <v>88</v>
      </c>
      <c r="AY597" s="18" t="s">
        <v>153</v>
      </c>
      <c r="BE597" s="174">
        <f>IF(N597="základní",J597,0)</f>
        <v>0</v>
      </c>
      <c r="BF597" s="174">
        <f>IF(N597="snížená",J597,0)</f>
        <v>0</v>
      </c>
      <c r="BG597" s="174">
        <f>IF(N597="zákl. přenesená",J597,0)</f>
        <v>0</v>
      </c>
      <c r="BH597" s="174">
        <f>IF(N597="sníž. přenesená",J597,0)</f>
        <v>0</v>
      </c>
      <c r="BI597" s="174">
        <f>IF(N597="nulová",J597,0)</f>
        <v>0</v>
      </c>
      <c r="BJ597" s="18" t="s">
        <v>86</v>
      </c>
      <c r="BK597" s="174">
        <f>ROUND(I597*H597,2)</f>
        <v>0</v>
      </c>
      <c r="BL597" s="18" t="s">
        <v>239</v>
      </c>
      <c r="BM597" s="173" t="s">
        <v>2321</v>
      </c>
    </row>
    <row r="598" spans="1:65" s="14" customFormat="1" ht="10.199999999999999">
      <c r="B598" s="183"/>
      <c r="D598" s="176" t="s">
        <v>161</v>
      </c>
      <c r="E598" s="184" t="s">
        <v>1</v>
      </c>
      <c r="F598" s="185" t="s">
        <v>86</v>
      </c>
      <c r="H598" s="186">
        <v>1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161</v>
      </c>
      <c r="AU598" s="184" t="s">
        <v>88</v>
      </c>
      <c r="AV598" s="14" t="s">
        <v>88</v>
      </c>
      <c r="AW598" s="14" t="s">
        <v>34</v>
      </c>
      <c r="AX598" s="14" t="s">
        <v>78</v>
      </c>
      <c r="AY598" s="184" t="s">
        <v>153</v>
      </c>
    </row>
    <row r="599" spans="1:65" s="15" customFormat="1" ht="10.199999999999999">
      <c r="B599" s="191"/>
      <c r="D599" s="176" t="s">
        <v>161</v>
      </c>
      <c r="E599" s="192" t="s">
        <v>1</v>
      </c>
      <c r="F599" s="193" t="s">
        <v>165</v>
      </c>
      <c r="H599" s="194">
        <v>1</v>
      </c>
      <c r="I599" s="195"/>
      <c r="L599" s="191"/>
      <c r="M599" s="196"/>
      <c r="N599" s="197"/>
      <c r="O599" s="197"/>
      <c r="P599" s="197"/>
      <c r="Q599" s="197"/>
      <c r="R599" s="197"/>
      <c r="S599" s="197"/>
      <c r="T599" s="198"/>
      <c r="AT599" s="192" t="s">
        <v>161</v>
      </c>
      <c r="AU599" s="192" t="s">
        <v>88</v>
      </c>
      <c r="AV599" s="15" t="s">
        <v>159</v>
      </c>
      <c r="AW599" s="15" t="s">
        <v>34</v>
      </c>
      <c r="AX599" s="15" t="s">
        <v>86</v>
      </c>
      <c r="AY599" s="192" t="s">
        <v>153</v>
      </c>
    </row>
    <row r="600" spans="1:65" s="2" customFormat="1" ht="48" customHeight="1">
      <c r="A600" s="33"/>
      <c r="B600" s="161"/>
      <c r="C600" s="162" t="s">
        <v>1529</v>
      </c>
      <c r="D600" s="162" t="s">
        <v>155</v>
      </c>
      <c r="E600" s="163" t="s">
        <v>1783</v>
      </c>
      <c r="F600" s="164" t="s">
        <v>2322</v>
      </c>
      <c r="G600" s="165" t="s">
        <v>505</v>
      </c>
      <c r="H600" s="166">
        <v>1</v>
      </c>
      <c r="I600" s="167"/>
      <c r="J600" s="168">
        <f>ROUND(I600*H600,2)</f>
        <v>0</v>
      </c>
      <c r="K600" s="164" t="s">
        <v>1</v>
      </c>
      <c r="L600" s="34"/>
      <c r="M600" s="169" t="s">
        <v>1</v>
      </c>
      <c r="N600" s="170" t="s">
        <v>43</v>
      </c>
      <c r="O600" s="59"/>
      <c r="P600" s="171">
        <f>O600*H600</f>
        <v>0</v>
      </c>
      <c r="Q600" s="171">
        <v>0</v>
      </c>
      <c r="R600" s="171">
        <f>Q600*H600</f>
        <v>0</v>
      </c>
      <c r="S600" s="171">
        <v>0</v>
      </c>
      <c r="T600" s="172">
        <f>S600*H600</f>
        <v>0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R600" s="173" t="s">
        <v>239</v>
      </c>
      <c r="AT600" s="173" t="s">
        <v>155</v>
      </c>
      <c r="AU600" s="173" t="s">
        <v>88</v>
      </c>
      <c r="AY600" s="18" t="s">
        <v>153</v>
      </c>
      <c r="BE600" s="174">
        <f>IF(N600="základní",J600,0)</f>
        <v>0</v>
      </c>
      <c r="BF600" s="174">
        <f>IF(N600="snížená",J600,0)</f>
        <v>0</v>
      </c>
      <c r="BG600" s="174">
        <f>IF(N600="zákl. přenesená",J600,0)</f>
        <v>0</v>
      </c>
      <c r="BH600" s="174">
        <f>IF(N600="sníž. přenesená",J600,0)</f>
        <v>0</v>
      </c>
      <c r="BI600" s="174">
        <f>IF(N600="nulová",J600,0)</f>
        <v>0</v>
      </c>
      <c r="BJ600" s="18" t="s">
        <v>86</v>
      </c>
      <c r="BK600" s="174">
        <f>ROUND(I600*H600,2)</f>
        <v>0</v>
      </c>
      <c r="BL600" s="18" t="s">
        <v>239</v>
      </c>
      <c r="BM600" s="173" t="s">
        <v>2323</v>
      </c>
    </row>
    <row r="601" spans="1:65" s="14" customFormat="1" ht="10.199999999999999">
      <c r="B601" s="183"/>
      <c r="D601" s="176" t="s">
        <v>161</v>
      </c>
      <c r="E601" s="184" t="s">
        <v>1</v>
      </c>
      <c r="F601" s="185" t="s">
        <v>86</v>
      </c>
      <c r="H601" s="186">
        <v>1</v>
      </c>
      <c r="I601" s="187"/>
      <c r="L601" s="183"/>
      <c r="M601" s="188"/>
      <c r="N601" s="189"/>
      <c r="O601" s="189"/>
      <c r="P601" s="189"/>
      <c r="Q601" s="189"/>
      <c r="R601" s="189"/>
      <c r="S601" s="189"/>
      <c r="T601" s="190"/>
      <c r="AT601" s="184" t="s">
        <v>161</v>
      </c>
      <c r="AU601" s="184" t="s">
        <v>88</v>
      </c>
      <c r="AV601" s="14" t="s">
        <v>88</v>
      </c>
      <c r="AW601" s="14" t="s">
        <v>34</v>
      </c>
      <c r="AX601" s="14" t="s">
        <v>78</v>
      </c>
      <c r="AY601" s="184" t="s">
        <v>153</v>
      </c>
    </row>
    <row r="602" spans="1:65" s="15" customFormat="1" ht="10.199999999999999">
      <c r="B602" s="191"/>
      <c r="D602" s="176" t="s">
        <v>161</v>
      </c>
      <c r="E602" s="192" t="s">
        <v>1</v>
      </c>
      <c r="F602" s="193" t="s">
        <v>165</v>
      </c>
      <c r="H602" s="194">
        <v>1</v>
      </c>
      <c r="I602" s="195"/>
      <c r="L602" s="191"/>
      <c r="M602" s="196"/>
      <c r="N602" s="197"/>
      <c r="O602" s="197"/>
      <c r="P602" s="197"/>
      <c r="Q602" s="197"/>
      <c r="R602" s="197"/>
      <c r="S602" s="197"/>
      <c r="T602" s="198"/>
      <c r="AT602" s="192" t="s">
        <v>161</v>
      </c>
      <c r="AU602" s="192" t="s">
        <v>88</v>
      </c>
      <c r="AV602" s="15" t="s">
        <v>159</v>
      </c>
      <c r="AW602" s="15" t="s">
        <v>34</v>
      </c>
      <c r="AX602" s="15" t="s">
        <v>86</v>
      </c>
      <c r="AY602" s="192" t="s">
        <v>153</v>
      </c>
    </row>
    <row r="603" spans="1:65" s="2" customFormat="1" ht="48" customHeight="1">
      <c r="A603" s="33"/>
      <c r="B603" s="161"/>
      <c r="C603" s="162" t="s">
        <v>1531</v>
      </c>
      <c r="D603" s="162" t="s">
        <v>155</v>
      </c>
      <c r="E603" s="163" t="s">
        <v>1787</v>
      </c>
      <c r="F603" s="164" t="s">
        <v>2324</v>
      </c>
      <c r="G603" s="165" t="s">
        <v>505</v>
      </c>
      <c r="H603" s="166">
        <v>1</v>
      </c>
      <c r="I603" s="167"/>
      <c r="J603" s="168">
        <f>ROUND(I603*H603,2)</f>
        <v>0</v>
      </c>
      <c r="K603" s="164" t="s">
        <v>1</v>
      </c>
      <c r="L603" s="34"/>
      <c r="M603" s="169" t="s">
        <v>1</v>
      </c>
      <c r="N603" s="170" t="s">
        <v>43</v>
      </c>
      <c r="O603" s="59"/>
      <c r="P603" s="171">
        <f>O603*H603</f>
        <v>0</v>
      </c>
      <c r="Q603" s="171">
        <v>0</v>
      </c>
      <c r="R603" s="171">
        <f>Q603*H603</f>
        <v>0</v>
      </c>
      <c r="S603" s="171">
        <v>0</v>
      </c>
      <c r="T603" s="172">
        <f>S603*H603</f>
        <v>0</v>
      </c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R603" s="173" t="s">
        <v>239</v>
      </c>
      <c r="AT603" s="173" t="s">
        <v>155</v>
      </c>
      <c r="AU603" s="173" t="s">
        <v>88</v>
      </c>
      <c r="AY603" s="18" t="s">
        <v>153</v>
      </c>
      <c r="BE603" s="174">
        <f>IF(N603="základní",J603,0)</f>
        <v>0</v>
      </c>
      <c r="BF603" s="174">
        <f>IF(N603="snížená",J603,0)</f>
        <v>0</v>
      </c>
      <c r="BG603" s="174">
        <f>IF(N603="zákl. přenesená",J603,0)</f>
        <v>0</v>
      </c>
      <c r="BH603" s="174">
        <f>IF(N603="sníž. přenesená",J603,0)</f>
        <v>0</v>
      </c>
      <c r="BI603" s="174">
        <f>IF(N603="nulová",J603,0)</f>
        <v>0</v>
      </c>
      <c r="BJ603" s="18" t="s">
        <v>86</v>
      </c>
      <c r="BK603" s="174">
        <f>ROUND(I603*H603,2)</f>
        <v>0</v>
      </c>
      <c r="BL603" s="18" t="s">
        <v>239</v>
      </c>
      <c r="BM603" s="173" t="s">
        <v>2325</v>
      </c>
    </row>
    <row r="604" spans="1:65" s="14" customFormat="1" ht="10.199999999999999">
      <c r="B604" s="183"/>
      <c r="D604" s="176" t="s">
        <v>161</v>
      </c>
      <c r="E604" s="184" t="s">
        <v>1</v>
      </c>
      <c r="F604" s="185" t="s">
        <v>86</v>
      </c>
      <c r="H604" s="186">
        <v>1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161</v>
      </c>
      <c r="AU604" s="184" t="s">
        <v>88</v>
      </c>
      <c r="AV604" s="14" t="s">
        <v>88</v>
      </c>
      <c r="AW604" s="14" t="s">
        <v>34</v>
      </c>
      <c r="AX604" s="14" t="s">
        <v>78</v>
      </c>
      <c r="AY604" s="184" t="s">
        <v>153</v>
      </c>
    </row>
    <row r="605" spans="1:65" s="15" customFormat="1" ht="10.199999999999999">
      <c r="B605" s="191"/>
      <c r="D605" s="176" t="s">
        <v>161</v>
      </c>
      <c r="E605" s="192" t="s">
        <v>1</v>
      </c>
      <c r="F605" s="193" t="s">
        <v>165</v>
      </c>
      <c r="H605" s="194">
        <v>1</v>
      </c>
      <c r="I605" s="195"/>
      <c r="L605" s="191"/>
      <c r="M605" s="196"/>
      <c r="N605" s="197"/>
      <c r="O605" s="197"/>
      <c r="P605" s="197"/>
      <c r="Q605" s="197"/>
      <c r="R605" s="197"/>
      <c r="S605" s="197"/>
      <c r="T605" s="198"/>
      <c r="AT605" s="192" t="s">
        <v>161</v>
      </c>
      <c r="AU605" s="192" t="s">
        <v>88</v>
      </c>
      <c r="AV605" s="15" t="s">
        <v>159</v>
      </c>
      <c r="AW605" s="15" t="s">
        <v>34</v>
      </c>
      <c r="AX605" s="15" t="s">
        <v>86</v>
      </c>
      <c r="AY605" s="192" t="s">
        <v>153</v>
      </c>
    </row>
    <row r="606" spans="1:65" s="2" customFormat="1" ht="36" customHeight="1">
      <c r="A606" s="33"/>
      <c r="B606" s="161"/>
      <c r="C606" s="162" t="s">
        <v>1537</v>
      </c>
      <c r="D606" s="162" t="s">
        <v>155</v>
      </c>
      <c r="E606" s="163" t="s">
        <v>1791</v>
      </c>
      <c r="F606" s="164" t="s">
        <v>2326</v>
      </c>
      <c r="G606" s="165" t="s">
        <v>505</v>
      </c>
      <c r="H606" s="166">
        <v>1</v>
      </c>
      <c r="I606" s="167"/>
      <c r="J606" s="168">
        <f>ROUND(I606*H606,2)</f>
        <v>0</v>
      </c>
      <c r="K606" s="164" t="s">
        <v>1</v>
      </c>
      <c r="L606" s="34"/>
      <c r="M606" s="169" t="s">
        <v>1</v>
      </c>
      <c r="N606" s="170" t="s">
        <v>43</v>
      </c>
      <c r="O606" s="59"/>
      <c r="P606" s="171">
        <f>O606*H606</f>
        <v>0</v>
      </c>
      <c r="Q606" s="171">
        <v>0</v>
      </c>
      <c r="R606" s="171">
        <f>Q606*H606</f>
        <v>0</v>
      </c>
      <c r="S606" s="171">
        <v>0</v>
      </c>
      <c r="T606" s="172">
        <f>S606*H606</f>
        <v>0</v>
      </c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R606" s="173" t="s">
        <v>239</v>
      </c>
      <c r="AT606" s="173" t="s">
        <v>155</v>
      </c>
      <c r="AU606" s="173" t="s">
        <v>88</v>
      </c>
      <c r="AY606" s="18" t="s">
        <v>153</v>
      </c>
      <c r="BE606" s="174">
        <f>IF(N606="základní",J606,0)</f>
        <v>0</v>
      </c>
      <c r="BF606" s="174">
        <f>IF(N606="snížená",J606,0)</f>
        <v>0</v>
      </c>
      <c r="BG606" s="174">
        <f>IF(N606="zákl. přenesená",J606,0)</f>
        <v>0</v>
      </c>
      <c r="BH606" s="174">
        <f>IF(N606="sníž. přenesená",J606,0)</f>
        <v>0</v>
      </c>
      <c r="BI606" s="174">
        <f>IF(N606="nulová",J606,0)</f>
        <v>0</v>
      </c>
      <c r="BJ606" s="18" t="s">
        <v>86</v>
      </c>
      <c r="BK606" s="174">
        <f>ROUND(I606*H606,2)</f>
        <v>0</v>
      </c>
      <c r="BL606" s="18" t="s">
        <v>239</v>
      </c>
      <c r="BM606" s="173" t="s">
        <v>2327</v>
      </c>
    </row>
    <row r="607" spans="1:65" s="14" customFormat="1" ht="10.199999999999999">
      <c r="B607" s="183"/>
      <c r="D607" s="176" t="s">
        <v>161</v>
      </c>
      <c r="E607" s="184" t="s">
        <v>1</v>
      </c>
      <c r="F607" s="185" t="s">
        <v>86</v>
      </c>
      <c r="H607" s="186">
        <v>1</v>
      </c>
      <c r="I607" s="187"/>
      <c r="L607" s="183"/>
      <c r="M607" s="188"/>
      <c r="N607" s="189"/>
      <c r="O607" s="189"/>
      <c r="P607" s="189"/>
      <c r="Q607" s="189"/>
      <c r="R607" s="189"/>
      <c r="S607" s="189"/>
      <c r="T607" s="190"/>
      <c r="AT607" s="184" t="s">
        <v>161</v>
      </c>
      <c r="AU607" s="184" t="s">
        <v>88</v>
      </c>
      <c r="AV607" s="14" t="s">
        <v>88</v>
      </c>
      <c r="AW607" s="14" t="s">
        <v>34</v>
      </c>
      <c r="AX607" s="14" t="s">
        <v>78</v>
      </c>
      <c r="AY607" s="184" t="s">
        <v>153</v>
      </c>
    </row>
    <row r="608" spans="1:65" s="15" customFormat="1" ht="10.199999999999999">
      <c r="B608" s="191"/>
      <c r="D608" s="176" t="s">
        <v>161</v>
      </c>
      <c r="E608" s="192" t="s">
        <v>1</v>
      </c>
      <c r="F608" s="193" t="s">
        <v>165</v>
      </c>
      <c r="H608" s="194">
        <v>1</v>
      </c>
      <c r="I608" s="195"/>
      <c r="L608" s="191"/>
      <c r="M608" s="196"/>
      <c r="N608" s="197"/>
      <c r="O608" s="197"/>
      <c r="P608" s="197"/>
      <c r="Q608" s="197"/>
      <c r="R608" s="197"/>
      <c r="S608" s="197"/>
      <c r="T608" s="198"/>
      <c r="AT608" s="192" t="s">
        <v>161</v>
      </c>
      <c r="AU608" s="192" t="s">
        <v>88</v>
      </c>
      <c r="AV608" s="15" t="s">
        <v>159</v>
      </c>
      <c r="AW608" s="15" t="s">
        <v>34</v>
      </c>
      <c r="AX608" s="15" t="s">
        <v>86</v>
      </c>
      <c r="AY608" s="192" t="s">
        <v>153</v>
      </c>
    </row>
    <row r="609" spans="1:65" s="2" customFormat="1" ht="36" customHeight="1">
      <c r="A609" s="33"/>
      <c r="B609" s="161"/>
      <c r="C609" s="162" t="s">
        <v>1543</v>
      </c>
      <c r="D609" s="162" t="s">
        <v>155</v>
      </c>
      <c r="E609" s="163" t="s">
        <v>1795</v>
      </c>
      <c r="F609" s="164" t="s">
        <v>2328</v>
      </c>
      <c r="G609" s="165" t="s">
        <v>505</v>
      </c>
      <c r="H609" s="166">
        <v>3</v>
      </c>
      <c r="I609" s="167"/>
      <c r="J609" s="168">
        <f>ROUND(I609*H609,2)</f>
        <v>0</v>
      </c>
      <c r="K609" s="164" t="s">
        <v>1</v>
      </c>
      <c r="L609" s="34"/>
      <c r="M609" s="169" t="s">
        <v>1</v>
      </c>
      <c r="N609" s="170" t="s">
        <v>43</v>
      </c>
      <c r="O609" s="59"/>
      <c r="P609" s="171">
        <f>O609*H609</f>
        <v>0</v>
      </c>
      <c r="Q609" s="171">
        <v>0</v>
      </c>
      <c r="R609" s="171">
        <f>Q609*H609</f>
        <v>0</v>
      </c>
      <c r="S609" s="171">
        <v>0</v>
      </c>
      <c r="T609" s="172">
        <f>S609*H609</f>
        <v>0</v>
      </c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R609" s="173" t="s">
        <v>239</v>
      </c>
      <c r="AT609" s="173" t="s">
        <v>155</v>
      </c>
      <c r="AU609" s="173" t="s">
        <v>88</v>
      </c>
      <c r="AY609" s="18" t="s">
        <v>153</v>
      </c>
      <c r="BE609" s="174">
        <f>IF(N609="základní",J609,0)</f>
        <v>0</v>
      </c>
      <c r="BF609" s="174">
        <f>IF(N609="snížená",J609,0)</f>
        <v>0</v>
      </c>
      <c r="BG609" s="174">
        <f>IF(N609="zákl. přenesená",J609,0)</f>
        <v>0</v>
      </c>
      <c r="BH609" s="174">
        <f>IF(N609="sníž. přenesená",J609,0)</f>
        <v>0</v>
      </c>
      <c r="BI609" s="174">
        <f>IF(N609="nulová",J609,0)</f>
        <v>0</v>
      </c>
      <c r="BJ609" s="18" t="s">
        <v>86</v>
      </c>
      <c r="BK609" s="174">
        <f>ROUND(I609*H609,2)</f>
        <v>0</v>
      </c>
      <c r="BL609" s="18" t="s">
        <v>239</v>
      </c>
      <c r="BM609" s="173" t="s">
        <v>2329</v>
      </c>
    </row>
    <row r="610" spans="1:65" s="14" customFormat="1" ht="10.199999999999999">
      <c r="B610" s="183"/>
      <c r="D610" s="176" t="s">
        <v>161</v>
      </c>
      <c r="E610" s="184" t="s">
        <v>1</v>
      </c>
      <c r="F610" s="185" t="s">
        <v>169</v>
      </c>
      <c r="H610" s="186">
        <v>3</v>
      </c>
      <c r="I610" s="187"/>
      <c r="L610" s="183"/>
      <c r="M610" s="188"/>
      <c r="N610" s="189"/>
      <c r="O610" s="189"/>
      <c r="P610" s="189"/>
      <c r="Q610" s="189"/>
      <c r="R610" s="189"/>
      <c r="S610" s="189"/>
      <c r="T610" s="190"/>
      <c r="AT610" s="184" t="s">
        <v>161</v>
      </c>
      <c r="AU610" s="184" t="s">
        <v>88</v>
      </c>
      <c r="AV610" s="14" t="s">
        <v>88</v>
      </c>
      <c r="AW610" s="14" t="s">
        <v>34</v>
      </c>
      <c r="AX610" s="14" t="s">
        <v>78</v>
      </c>
      <c r="AY610" s="184" t="s">
        <v>153</v>
      </c>
    </row>
    <row r="611" spans="1:65" s="15" customFormat="1" ht="10.199999999999999">
      <c r="B611" s="191"/>
      <c r="D611" s="176" t="s">
        <v>161</v>
      </c>
      <c r="E611" s="192" t="s">
        <v>1</v>
      </c>
      <c r="F611" s="193" t="s">
        <v>165</v>
      </c>
      <c r="H611" s="194">
        <v>3</v>
      </c>
      <c r="I611" s="195"/>
      <c r="L611" s="191"/>
      <c r="M611" s="196"/>
      <c r="N611" s="197"/>
      <c r="O611" s="197"/>
      <c r="P611" s="197"/>
      <c r="Q611" s="197"/>
      <c r="R611" s="197"/>
      <c r="S611" s="197"/>
      <c r="T611" s="198"/>
      <c r="AT611" s="192" t="s">
        <v>161</v>
      </c>
      <c r="AU611" s="192" t="s">
        <v>88</v>
      </c>
      <c r="AV611" s="15" t="s">
        <v>159</v>
      </c>
      <c r="AW611" s="15" t="s">
        <v>34</v>
      </c>
      <c r="AX611" s="15" t="s">
        <v>86</v>
      </c>
      <c r="AY611" s="192" t="s">
        <v>153</v>
      </c>
    </row>
    <row r="612" spans="1:65" s="2" customFormat="1" ht="36" customHeight="1">
      <c r="A612" s="33"/>
      <c r="B612" s="161"/>
      <c r="C612" s="162" t="s">
        <v>1550</v>
      </c>
      <c r="D612" s="162" t="s">
        <v>155</v>
      </c>
      <c r="E612" s="163" t="s">
        <v>1799</v>
      </c>
      <c r="F612" s="164" t="s">
        <v>2330</v>
      </c>
      <c r="G612" s="165" t="s">
        <v>505</v>
      </c>
      <c r="H612" s="166">
        <v>2</v>
      </c>
      <c r="I612" s="167"/>
      <c r="J612" s="168">
        <f>ROUND(I612*H612,2)</f>
        <v>0</v>
      </c>
      <c r="K612" s="164" t="s">
        <v>1</v>
      </c>
      <c r="L612" s="34"/>
      <c r="M612" s="169" t="s">
        <v>1</v>
      </c>
      <c r="N612" s="170" t="s">
        <v>43</v>
      </c>
      <c r="O612" s="59"/>
      <c r="P612" s="171">
        <f>O612*H612</f>
        <v>0</v>
      </c>
      <c r="Q612" s="171">
        <v>0</v>
      </c>
      <c r="R612" s="171">
        <f>Q612*H612</f>
        <v>0</v>
      </c>
      <c r="S612" s="171">
        <v>0</v>
      </c>
      <c r="T612" s="172">
        <f>S612*H612</f>
        <v>0</v>
      </c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R612" s="173" t="s">
        <v>239</v>
      </c>
      <c r="AT612" s="173" t="s">
        <v>155</v>
      </c>
      <c r="AU612" s="173" t="s">
        <v>88</v>
      </c>
      <c r="AY612" s="18" t="s">
        <v>153</v>
      </c>
      <c r="BE612" s="174">
        <f>IF(N612="základní",J612,0)</f>
        <v>0</v>
      </c>
      <c r="BF612" s="174">
        <f>IF(N612="snížená",J612,0)</f>
        <v>0</v>
      </c>
      <c r="BG612" s="174">
        <f>IF(N612="zákl. přenesená",J612,0)</f>
        <v>0</v>
      </c>
      <c r="BH612" s="174">
        <f>IF(N612="sníž. přenesená",J612,0)</f>
        <v>0</v>
      </c>
      <c r="BI612" s="174">
        <f>IF(N612="nulová",J612,0)</f>
        <v>0</v>
      </c>
      <c r="BJ612" s="18" t="s">
        <v>86</v>
      </c>
      <c r="BK612" s="174">
        <f>ROUND(I612*H612,2)</f>
        <v>0</v>
      </c>
      <c r="BL612" s="18" t="s">
        <v>239</v>
      </c>
      <c r="BM612" s="173" t="s">
        <v>2331</v>
      </c>
    </row>
    <row r="613" spans="1:65" s="14" customFormat="1" ht="10.199999999999999">
      <c r="B613" s="183"/>
      <c r="D613" s="176" t="s">
        <v>161</v>
      </c>
      <c r="E613" s="184" t="s">
        <v>1</v>
      </c>
      <c r="F613" s="185" t="s">
        <v>88</v>
      </c>
      <c r="H613" s="186">
        <v>2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161</v>
      </c>
      <c r="AU613" s="184" t="s">
        <v>88</v>
      </c>
      <c r="AV613" s="14" t="s">
        <v>88</v>
      </c>
      <c r="AW613" s="14" t="s">
        <v>34</v>
      </c>
      <c r="AX613" s="14" t="s">
        <v>78</v>
      </c>
      <c r="AY613" s="184" t="s">
        <v>153</v>
      </c>
    </row>
    <row r="614" spans="1:65" s="15" customFormat="1" ht="10.199999999999999">
      <c r="B614" s="191"/>
      <c r="D614" s="176" t="s">
        <v>161</v>
      </c>
      <c r="E614" s="192" t="s">
        <v>1</v>
      </c>
      <c r="F614" s="193" t="s">
        <v>165</v>
      </c>
      <c r="H614" s="194">
        <v>2</v>
      </c>
      <c r="I614" s="195"/>
      <c r="L614" s="191"/>
      <c r="M614" s="196"/>
      <c r="N614" s="197"/>
      <c r="O614" s="197"/>
      <c r="P614" s="197"/>
      <c r="Q614" s="197"/>
      <c r="R614" s="197"/>
      <c r="S614" s="197"/>
      <c r="T614" s="198"/>
      <c r="AT614" s="192" t="s">
        <v>161</v>
      </c>
      <c r="AU614" s="192" t="s">
        <v>88</v>
      </c>
      <c r="AV614" s="15" t="s">
        <v>159</v>
      </c>
      <c r="AW614" s="15" t="s">
        <v>34</v>
      </c>
      <c r="AX614" s="15" t="s">
        <v>86</v>
      </c>
      <c r="AY614" s="192" t="s">
        <v>153</v>
      </c>
    </row>
    <row r="615" spans="1:65" s="2" customFormat="1" ht="48" customHeight="1">
      <c r="A615" s="33"/>
      <c r="B615" s="161"/>
      <c r="C615" s="162" t="s">
        <v>1556</v>
      </c>
      <c r="D615" s="162" t="s">
        <v>155</v>
      </c>
      <c r="E615" s="163" t="s">
        <v>1803</v>
      </c>
      <c r="F615" s="164" t="s">
        <v>2332</v>
      </c>
      <c r="G615" s="165" t="s">
        <v>479</v>
      </c>
      <c r="H615" s="166">
        <v>12</v>
      </c>
      <c r="I615" s="167"/>
      <c r="J615" s="168">
        <f>ROUND(I615*H615,2)</f>
        <v>0</v>
      </c>
      <c r="K615" s="164" t="s">
        <v>1</v>
      </c>
      <c r="L615" s="34"/>
      <c r="M615" s="169" t="s">
        <v>1</v>
      </c>
      <c r="N615" s="170" t="s">
        <v>43</v>
      </c>
      <c r="O615" s="59"/>
      <c r="P615" s="171">
        <f>O615*H615</f>
        <v>0</v>
      </c>
      <c r="Q615" s="171">
        <v>0</v>
      </c>
      <c r="R615" s="171">
        <f>Q615*H615</f>
        <v>0</v>
      </c>
      <c r="S615" s="171">
        <v>0</v>
      </c>
      <c r="T615" s="172">
        <f>S615*H615</f>
        <v>0</v>
      </c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R615" s="173" t="s">
        <v>239</v>
      </c>
      <c r="AT615" s="173" t="s">
        <v>155</v>
      </c>
      <c r="AU615" s="173" t="s">
        <v>88</v>
      </c>
      <c r="AY615" s="18" t="s">
        <v>153</v>
      </c>
      <c r="BE615" s="174">
        <f>IF(N615="základní",J615,0)</f>
        <v>0</v>
      </c>
      <c r="BF615" s="174">
        <f>IF(N615="snížená",J615,0)</f>
        <v>0</v>
      </c>
      <c r="BG615" s="174">
        <f>IF(N615="zákl. přenesená",J615,0)</f>
        <v>0</v>
      </c>
      <c r="BH615" s="174">
        <f>IF(N615="sníž. přenesená",J615,0)</f>
        <v>0</v>
      </c>
      <c r="BI615" s="174">
        <f>IF(N615="nulová",J615,0)</f>
        <v>0</v>
      </c>
      <c r="BJ615" s="18" t="s">
        <v>86</v>
      </c>
      <c r="BK615" s="174">
        <f>ROUND(I615*H615,2)</f>
        <v>0</v>
      </c>
      <c r="BL615" s="18" t="s">
        <v>239</v>
      </c>
      <c r="BM615" s="173" t="s">
        <v>2333</v>
      </c>
    </row>
    <row r="616" spans="1:65" s="14" customFormat="1" ht="10.199999999999999">
      <c r="B616" s="183"/>
      <c r="D616" s="176" t="s">
        <v>161</v>
      </c>
      <c r="E616" s="184" t="s">
        <v>1</v>
      </c>
      <c r="F616" s="185" t="s">
        <v>219</v>
      </c>
      <c r="H616" s="186">
        <v>12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161</v>
      </c>
      <c r="AU616" s="184" t="s">
        <v>88</v>
      </c>
      <c r="AV616" s="14" t="s">
        <v>88</v>
      </c>
      <c r="AW616" s="14" t="s">
        <v>34</v>
      </c>
      <c r="AX616" s="14" t="s">
        <v>78</v>
      </c>
      <c r="AY616" s="184" t="s">
        <v>153</v>
      </c>
    </row>
    <row r="617" spans="1:65" s="15" customFormat="1" ht="10.199999999999999">
      <c r="B617" s="191"/>
      <c r="D617" s="176" t="s">
        <v>161</v>
      </c>
      <c r="E617" s="192" t="s">
        <v>1</v>
      </c>
      <c r="F617" s="193" t="s">
        <v>165</v>
      </c>
      <c r="H617" s="194">
        <v>12</v>
      </c>
      <c r="I617" s="195"/>
      <c r="L617" s="191"/>
      <c r="M617" s="196"/>
      <c r="N617" s="197"/>
      <c r="O617" s="197"/>
      <c r="P617" s="197"/>
      <c r="Q617" s="197"/>
      <c r="R617" s="197"/>
      <c r="S617" s="197"/>
      <c r="T617" s="198"/>
      <c r="AT617" s="192" t="s">
        <v>161</v>
      </c>
      <c r="AU617" s="192" t="s">
        <v>88</v>
      </c>
      <c r="AV617" s="15" t="s">
        <v>159</v>
      </c>
      <c r="AW617" s="15" t="s">
        <v>34</v>
      </c>
      <c r="AX617" s="15" t="s">
        <v>86</v>
      </c>
      <c r="AY617" s="192" t="s">
        <v>153</v>
      </c>
    </row>
    <row r="618" spans="1:65" s="2" customFormat="1" ht="36" customHeight="1">
      <c r="A618" s="33"/>
      <c r="B618" s="161"/>
      <c r="C618" s="162" t="s">
        <v>1565</v>
      </c>
      <c r="D618" s="162" t="s">
        <v>155</v>
      </c>
      <c r="E618" s="163" t="s">
        <v>2334</v>
      </c>
      <c r="F618" s="164" t="s">
        <v>2335</v>
      </c>
      <c r="G618" s="165" t="s">
        <v>470</v>
      </c>
      <c r="H618" s="210"/>
      <c r="I618" s="167"/>
      <c r="J618" s="168">
        <f>ROUND(I618*H618,2)</f>
        <v>0</v>
      </c>
      <c r="K618" s="164" t="s">
        <v>254</v>
      </c>
      <c r="L618" s="34"/>
      <c r="M618" s="169" t="s">
        <v>1</v>
      </c>
      <c r="N618" s="170" t="s">
        <v>43</v>
      </c>
      <c r="O618" s="59"/>
      <c r="P618" s="171">
        <f>O618*H618</f>
        <v>0</v>
      </c>
      <c r="Q618" s="171">
        <v>0</v>
      </c>
      <c r="R618" s="171">
        <f>Q618*H618</f>
        <v>0</v>
      </c>
      <c r="S618" s="171">
        <v>0</v>
      </c>
      <c r="T618" s="172">
        <f>S618*H618</f>
        <v>0</v>
      </c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R618" s="173" t="s">
        <v>239</v>
      </c>
      <c r="AT618" s="173" t="s">
        <v>155</v>
      </c>
      <c r="AU618" s="173" t="s">
        <v>88</v>
      </c>
      <c r="AY618" s="18" t="s">
        <v>153</v>
      </c>
      <c r="BE618" s="174">
        <f>IF(N618="základní",J618,0)</f>
        <v>0</v>
      </c>
      <c r="BF618" s="174">
        <f>IF(N618="snížená",J618,0)</f>
        <v>0</v>
      </c>
      <c r="BG618" s="174">
        <f>IF(N618="zákl. přenesená",J618,0)</f>
        <v>0</v>
      </c>
      <c r="BH618" s="174">
        <f>IF(N618="sníž. přenesená",J618,0)</f>
        <v>0</v>
      </c>
      <c r="BI618" s="174">
        <f>IF(N618="nulová",J618,0)</f>
        <v>0</v>
      </c>
      <c r="BJ618" s="18" t="s">
        <v>86</v>
      </c>
      <c r="BK618" s="174">
        <f>ROUND(I618*H618,2)</f>
        <v>0</v>
      </c>
      <c r="BL618" s="18" t="s">
        <v>239</v>
      </c>
      <c r="BM618" s="173" t="s">
        <v>2336</v>
      </c>
    </row>
    <row r="619" spans="1:65" s="12" customFormat="1" ht="22.8" customHeight="1">
      <c r="B619" s="148"/>
      <c r="D619" s="149" t="s">
        <v>77</v>
      </c>
      <c r="E619" s="159" t="s">
        <v>1872</v>
      </c>
      <c r="F619" s="159" t="s">
        <v>1873</v>
      </c>
      <c r="I619" s="151"/>
      <c r="J619" s="160">
        <f>BK619</f>
        <v>0</v>
      </c>
      <c r="L619" s="148"/>
      <c r="M619" s="153"/>
      <c r="N619" s="154"/>
      <c r="O619" s="154"/>
      <c r="P619" s="155">
        <f>SUM(P620:P632)</f>
        <v>0</v>
      </c>
      <c r="Q619" s="154"/>
      <c r="R619" s="155">
        <f>SUM(R620:R632)</f>
        <v>1.1391886</v>
      </c>
      <c r="S619" s="154"/>
      <c r="T619" s="156">
        <f>SUM(T620:T632)</f>
        <v>0</v>
      </c>
      <c r="AR619" s="149" t="s">
        <v>88</v>
      </c>
      <c r="AT619" s="157" t="s">
        <v>77</v>
      </c>
      <c r="AU619" s="157" t="s">
        <v>86</v>
      </c>
      <c r="AY619" s="149" t="s">
        <v>153</v>
      </c>
      <c r="BK619" s="158">
        <f>SUM(BK620:BK632)</f>
        <v>0</v>
      </c>
    </row>
    <row r="620" spans="1:65" s="2" customFormat="1" ht="60" customHeight="1">
      <c r="A620" s="33"/>
      <c r="B620" s="161"/>
      <c r="C620" s="162" t="s">
        <v>1573</v>
      </c>
      <c r="D620" s="162" t="s">
        <v>155</v>
      </c>
      <c r="E620" s="163" t="s">
        <v>1875</v>
      </c>
      <c r="F620" s="164" t="s">
        <v>2337</v>
      </c>
      <c r="G620" s="165" t="s">
        <v>235</v>
      </c>
      <c r="H620" s="166">
        <v>14.07</v>
      </c>
      <c r="I620" s="167"/>
      <c r="J620" s="168">
        <f>ROUND(I620*H620,2)</f>
        <v>0</v>
      </c>
      <c r="K620" s="164" t="s">
        <v>254</v>
      </c>
      <c r="L620" s="34"/>
      <c r="M620" s="169" t="s">
        <v>1</v>
      </c>
      <c r="N620" s="170" t="s">
        <v>43</v>
      </c>
      <c r="O620" s="59"/>
      <c r="P620" s="171">
        <f>O620*H620</f>
        <v>0</v>
      </c>
      <c r="Q620" s="171">
        <v>2.0979999999999999E-2</v>
      </c>
      <c r="R620" s="171">
        <f>Q620*H620</f>
        <v>0.29518859999999997</v>
      </c>
      <c r="S620" s="171">
        <v>0</v>
      </c>
      <c r="T620" s="172">
        <f>S620*H620</f>
        <v>0</v>
      </c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R620" s="173" t="s">
        <v>239</v>
      </c>
      <c r="AT620" s="173" t="s">
        <v>155</v>
      </c>
      <c r="AU620" s="173" t="s">
        <v>88</v>
      </c>
      <c r="AY620" s="18" t="s">
        <v>153</v>
      </c>
      <c r="BE620" s="174">
        <f>IF(N620="základní",J620,0)</f>
        <v>0</v>
      </c>
      <c r="BF620" s="174">
        <f>IF(N620="snížená",J620,0)</f>
        <v>0</v>
      </c>
      <c r="BG620" s="174">
        <f>IF(N620="zákl. přenesená",J620,0)</f>
        <v>0</v>
      </c>
      <c r="BH620" s="174">
        <f>IF(N620="sníž. přenesená",J620,0)</f>
        <v>0</v>
      </c>
      <c r="BI620" s="174">
        <f>IF(N620="nulová",J620,0)</f>
        <v>0</v>
      </c>
      <c r="BJ620" s="18" t="s">
        <v>86</v>
      </c>
      <c r="BK620" s="174">
        <f>ROUND(I620*H620,2)</f>
        <v>0</v>
      </c>
      <c r="BL620" s="18" t="s">
        <v>239</v>
      </c>
      <c r="BM620" s="173" t="s">
        <v>2338</v>
      </c>
    </row>
    <row r="621" spans="1:65" s="14" customFormat="1" ht="10.199999999999999">
      <c r="B621" s="183"/>
      <c r="D621" s="176" t="s">
        <v>161</v>
      </c>
      <c r="E621" s="184" t="s">
        <v>1</v>
      </c>
      <c r="F621" s="185" t="s">
        <v>2202</v>
      </c>
      <c r="H621" s="186">
        <v>4.6900000000000004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161</v>
      </c>
      <c r="AU621" s="184" t="s">
        <v>88</v>
      </c>
      <c r="AV621" s="14" t="s">
        <v>88</v>
      </c>
      <c r="AW621" s="14" t="s">
        <v>34</v>
      </c>
      <c r="AX621" s="14" t="s">
        <v>78</v>
      </c>
      <c r="AY621" s="184" t="s">
        <v>153</v>
      </c>
    </row>
    <row r="622" spans="1:65" s="14" customFormat="1" ht="10.199999999999999">
      <c r="B622" s="183"/>
      <c r="D622" s="176" t="s">
        <v>161</v>
      </c>
      <c r="E622" s="184" t="s">
        <v>1</v>
      </c>
      <c r="F622" s="185" t="s">
        <v>2203</v>
      </c>
      <c r="H622" s="186">
        <v>4.6900000000000004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161</v>
      </c>
      <c r="AU622" s="184" t="s">
        <v>88</v>
      </c>
      <c r="AV622" s="14" t="s">
        <v>88</v>
      </c>
      <c r="AW622" s="14" t="s">
        <v>34</v>
      </c>
      <c r="AX622" s="14" t="s">
        <v>78</v>
      </c>
      <c r="AY622" s="184" t="s">
        <v>153</v>
      </c>
    </row>
    <row r="623" spans="1:65" s="14" customFormat="1" ht="10.199999999999999">
      <c r="B623" s="183"/>
      <c r="D623" s="176" t="s">
        <v>161</v>
      </c>
      <c r="E623" s="184" t="s">
        <v>1</v>
      </c>
      <c r="F623" s="185" t="s">
        <v>2204</v>
      </c>
      <c r="H623" s="186">
        <v>4.6900000000000004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161</v>
      </c>
      <c r="AU623" s="184" t="s">
        <v>88</v>
      </c>
      <c r="AV623" s="14" t="s">
        <v>88</v>
      </c>
      <c r="AW623" s="14" t="s">
        <v>34</v>
      </c>
      <c r="AX623" s="14" t="s">
        <v>78</v>
      </c>
      <c r="AY623" s="184" t="s">
        <v>153</v>
      </c>
    </row>
    <row r="624" spans="1:65" s="15" customFormat="1" ht="10.199999999999999">
      <c r="B624" s="191"/>
      <c r="D624" s="176" t="s">
        <v>161</v>
      </c>
      <c r="E624" s="192" t="s">
        <v>1</v>
      </c>
      <c r="F624" s="193" t="s">
        <v>165</v>
      </c>
      <c r="H624" s="194">
        <v>14.07</v>
      </c>
      <c r="I624" s="195"/>
      <c r="L624" s="191"/>
      <c r="M624" s="196"/>
      <c r="N624" s="197"/>
      <c r="O624" s="197"/>
      <c r="P624" s="197"/>
      <c r="Q624" s="197"/>
      <c r="R624" s="197"/>
      <c r="S624" s="197"/>
      <c r="T624" s="198"/>
      <c r="AT624" s="192" t="s">
        <v>161</v>
      </c>
      <c r="AU624" s="192" t="s">
        <v>88</v>
      </c>
      <c r="AV624" s="15" t="s">
        <v>159</v>
      </c>
      <c r="AW624" s="15" t="s">
        <v>34</v>
      </c>
      <c r="AX624" s="15" t="s">
        <v>86</v>
      </c>
      <c r="AY624" s="192" t="s">
        <v>153</v>
      </c>
    </row>
    <row r="625" spans="1:65" s="2" customFormat="1" ht="16.5" customHeight="1">
      <c r="A625" s="33"/>
      <c r="B625" s="161"/>
      <c r="C625" s="211" t="s">
        <v>1577</v>
      </c>
      <c r="D625" s="211" t="s">
        <v>707</v>
      </c>
      <c r="E625" s="212" t="s">
        <v>1881</v>
      </c>
      <c r="F625" s="213" t="s">
        <v>1882</v>
      </c>
      <c r="G625" s="214" t="s">
        <v>189</v>
      </c>
      <c r="H625" s="215">
        <v>0.84399999999999997</v>
      </c>
      <c r="I625" s="216"/>
      <c r="J625" s="217">
        <f>ROUND(I625*H625,2)</f>
        <v>0</v>
      </c>
      <c r="K625" s="213" t="s">
        <v>254</v>
      </c>
      <c r="L625" s="218"/>
      <c r="M625" s="219" t="s">
        <v>1</v>
      </c>
      <c r="N625" s="220" t="s">
        <v>43</v>
      </c>
      <c r="O625" s="59"/>
      <c r="P625" s="171">
        <f>O625*H625</f>
        <v>0</v>
      </c>
      <c r="Q625" s="171">
        <v>1</v>
      </c>
      <c r="R625" s="171">
        <f>Q625*H625</f>
        <v>0.84399999999999997</v>
      </c>
      <c r="S625" s="171">
        <v>0</v>
      </c>
      <c r="T625" s="172">
        <f>S625*H625</f>
        <v>0</v>
      </c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R625" s="173" t="s">
        <v>467</v>
      </c>
      <c r="AT625" s="173" t="s">
        <v>707</v>
      </c>
      <c r="AU625" s="173" t="s">
        <v>88</v>
      </c>
      <c r="AY625" s="18" t="s">
        <v>153</v>
      </c>
      <c r="BE625" s="174">
        <f>IF(N625="základní",J625,0)</f>
        <v>0</v>
      </c>
      <c r="BF625" s="174">
        <f>IF(N625="snížená",J625,0)</f>
        <v>0</v>
      </c>
      <c r="BG625" s="174">
        <f>IF(N625="zákl. přenesená",J625,0)</f>
        <v>0</v>
      </c>
      <c r="BH625" s="174">
        <f>IF(N625="sníž. přenesená",J625,0)</f>
        <v>0</v>
      </c>
      <c r="BI625" s="174">
        <f>IF(N625="nulová",J625,0)</f>
        <v>0</v>
      </c>
      <c r="BJ625" s="18" t="s">
        <v>86</v>
      </c>
      <c r="BK625" s="174">
        <f>ROUND(I625*H625,2)</f>
        <v>0</v>
      </c>
      <c r="BL625" s="18" t="s">
        <v>239</v>
      </c>
      <c r="BM625" s="173" t="s">
        <v>2339</v>
      </c>
    </row>
    <row r="626" spans="1:65" s="14" customFormat="1" ht="10.199999999999999">
      <c r="B626" s="183"/>
      <c r="D626" s="176" t="s">
        <v>161</v>
      </c>
      <c r="F626" s="185" t="s">
        <v>2340</v>
      </c>
      <c r="H626" s="186">
        <v>0.84399999999999997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161</v>
      </c>
      <c r="AU626" s="184" t="s">
        <v>88</v>
      </c>
      <c r="AV626" s="14" t="s">
        <v>88</v>
      </c>
      <c r="AW626" s="14" t="s">
        <v>3</v>
      </c>
      <c r="AX626" s="14" t="s">
        <v>86</v>
      </c>
      <c r="AY626" s="184" t="s">
        <v>153</v>
      </c>
    </row>
    <row r="627" spans="1:65" s="2" customFormat="1" ht="16.5" customHeight="1">
      <c r="A627" s="33"/>
      <c r="B627" s="161"/>
      <c r="C627" s="162" t="s">
        <v>1597</v>
      </c>
      <c r="D627" s="162" t="s">
        <v>155</v>
      </c>
      <c r="E627" s="163" t="s">
        <v>1886</v>
      </c>
      <c r="F627" s="164" t="s">
        <v>2341</v>
      </c>
      <c r="G627" s="165" t="s">
        <v>235</v>
      </c>
      <c r="H627" s="166">
        <v>14.07</v>
      </c>
      <c r="I627" s="167"/>
      <c r="J627" s="168">
        <f>ROUND(I627*H627,2)</f>
        <v>0</v>
      </c>
      <c r="K627" s="164" t="s">
        <v>254</v>
      </c>
      <c r="L627" s="34"/>
      <c r="M627" s="169" t="s">
        <v>1</v>
      </c>
      <c r="N627" s="170" t="s">
        <v>43</v>
      </c>
      <c r="O627" s="59"/>
      <c r="P627" s="171">
        <f>O627*H627</f>
        <v>0</v>
      </c>
      <c r="Q627" s="171">
        <v>0</v>
      </c>
      <c r="R627" s="171">
        <f>Q627*H627</f>
        <v>0</v>
      </c>
      <c r="S627" s="171">
        <v>0</v>
      </c>
      <c r="T627" s="172">
        <f>S627*H627</f>
        <v>0</v>
      </c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R627" s="173" t="s">
        <v>239</v>
      </c>
      <c r="AT627" s="173" t="s">
        <v>155</v>
      </c>
      <c r="AU627" s="173" t="s">
        <v>88</v>
      </c>
      <c r="AY627" s="18" t="s">
        <v>153</v>
      </c>
      <c r="BE627" s="174">
        <f>IF(N627="základní",J627,0)</f>
        <v>0</v>
      </c>
      <c r="BF627" s="174">
        <f>IF(N627="snížená",J627,0)</f>
        <v>0</v>
      </c>
      <c r="BG627" s="174">
        <f>IF(N627="zákl. přenesená",J627,0)</f>
        <v>0</v>
      </c>
      <c r="BH627" s="174">
        <f>IF(N627="sníž. přenesená",J627,0)</f>
        <v>0</v>
      </c>
      <c r="BI627" s="174">
        <f>IF(N627="nulová",J627,0)</f>
        <v>0</v>
      </c>
      <c r="BJ627" s="18" t="s">
        <v>86</v>
      </c>
      <c r="BK627" s="174">
        <f>ROUND(I627*H627,2)</f>
        <v>0</v>
      </c>
      <c r="BL627" s="18" t="s">
        <v>239</v>
      </c>
      <c r="BM627" s="173" t="s">
        <v>2342</v>
      </c>
    </row>
    <row r="628" spans="1:65" s="14" customFormat="1" ht="10.199999999999999">
      <c r="B628" s="183"/>
      <c r="D628" s="176" t="s">
        <v>161</v>
      </c>
      <c r="E628" s="184" t="s">
        <v>1</v>
      </c>
      <c r="F628" s="185" t="s">
        <v>2202</v>
      </c>
      <c r="H628" s="186">
        <v>4.6900000000000004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161</v>
      </c>
      <c r="AU628" s="184" t="s">
        <v>88</v>
      </c>
      <c r="AV628" s="14" t="s">
        <v>88</v>
      </c>
      <c r="AW628" s="14" t="s">
        <v>34</v>
      </c>
      <c r="AX628" s="14" t="s">
        <v>78</v>
      </c>
      <c r="AY628" s="184" t="s">
        <v>153</v>
      </c>
    </row>
    <row r="629" spans="1:65" s="14" customFormat="1" ht="10.199999999999999">
      <c r="B629" s="183"/>
      <c r="D629" s="176" t="s">
        <v>161</v>
      </c>
      <c r="E629" s="184" t="s">
        <v>1</v>
      </c>
      <c r="F629" s="185" t="s">
        <v>2203</v>
      </c>
      <c r="H629" s="186">
        <v>4.6900000000000004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161</v>
      </c>
      <c r="AU629" s="184" t="s">
        <v>88</v>
      </c>
      <c r="AV629" s="14" t="s">
        <v>88</v>
      </c>
      <c r="AW629" s="14" t="s">
        <v>34</v>
      </c>
      <c r="AX629" s="14" t="s">
        <v>78</v>
      </c>
      <c r="AY629" s="184" t="s">
        <v>153</v>
      </c>
    </row>
    <row r="630" spans="1:65" s="14" customFormat="1" ht="10.199999999999999">
      <c r="B630" s="183"/>
      <c r="D630" s="176" t="s">
        <v>161</v>
      </c>
      <c r="E630" s="184" t="s">
        <v>1</v>
      </c>
      <c r="F630" s="185" t="s">
        <v>2204</v>
      </c>
      <c r="H630" s="186">
        <v>4.6900000000000004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161</v>
      </c>
      <c r="AU630" s="184" t="s">
        <v>88</v>
      </c>
      <c r="AV630" s="14" t="s">
        <v>88</v>
      </c>
      <c r="AW630" s="14" t="s">
        <v>34</v>
      </c>
      <c r="AX630" s="14" t="s">
        <v>78</v>
      </c>
      <c r="AY630" s="184" t="s">
        <v>153</v>
      </c>
    </row>
    <row r="631" spans="1:65" s="15" customFormat="1" ht="10.199999999999999">
      <c r="B631" s="191"/>
      <c r="D631" s="176" t="s">
        <v>161</v>
      </c>
      <c r="E631" s="192" t="s">
        <v>1</v>
      </c>
      <c r="F631" s="193" t="s">
        <v>165</v>
      </c>
      <c r="H631" s="194">
        <v>14.07</v>
      </c>
      <c r="I631" s="195"/>
      <c r="L631" s="191"/>
      <c r="M631" s="196"/>
      <c r="N631" s="197"/>
      <c r="O631" s="197"/>
      <c r="P631" s="197"/>
      <c r="Q631" s="197"/>
      <c r="R631" s="197"/>
      <c r="S631" s="197"/>
      <c r="T631" s="198"/>
      <c r="AT631" s="192" t="s">
        <v>161</v>
      </c>
      <c r="AU631" s="192" t="s">
        <v>88</v>
      </c>
      <c r="AV631" s="15" t="s">
        <v>159</v>
      </c>
      <c r="AW631" s="15" t="s">
        <v>34</v>
      </c>
      <c r="AX631" s="15" t="s">
        <v>86</v>
      </c>
      <c r="AY631" s="192" t="s">
        <v>153</v>
      </c>
    </row>
    <row r="632" spans="1:65" s="2" customFormat="1" ht="36" customHeight="1">
      <c r="A632" s="33"/>
      <c r="B632" s="161"/>
      <c r="C632" s="162" t="s">
        <v>1599</v>
      </c>
      <c r="D632" s="162" t="s">
        <v>155</v>
      </c>
      <c r="E632" s="163" t="s">
        <v>1894</v>
      </c>
      <c r="F632" s="164" t="s">
        <v>2343</v>
      </c>
      <c r="G632" s="165" t="s">
        <v>470</v>
      </c>
      <c r="H632" s="210"/>
      <c r="I632" s="167"/>
      <c r="J632" s="168">
        <f>ROUND(I632*H632,2)</f>
        <v>0</v>
      </c>
      <c r="K632" s="164" t="s">
        <v>254</v>
      </c>
      <c r="L632" s="34"/>
      <c r="M632" s="169" t="s">
        <v>1</v>
      </c>
      <c r="N632" s="170" t="s">
        <v>43</v>
      </c>
      <c r="O632" s="59"/>
      <c r="P632" s="171">
        <f>O632*H632</f>
        <v>0</v>
      </c>
      <c r="Q632" s="171">
        <v>0</v>
      </c>
      <c r="R632" s="171">
        <f>Q632*H632</f>
        <v>0</v>
      </c>
      <c r="S632" s="171">
        <v>0</v>
      </c>
      <c r="T632" s="172">
        <f>S632*H632</f>
        <v>0</v>
      </c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R632" s="173" t="s">
        <v>239</v>
      </c>
      <c r="AT632" s="173" t="s">
        <v>155</v>
      </c>
      <c r="AU632" s="173" t="s">
        <v>88</v>
      </c>
      <c r="AY632" s="18" t="s">
        <v>153</v>
      </c>
      <c r="BE632" s="174">
        <f>IF(N632="základní",J632,0)</f>
        <v>0</v>
      </c>
      <c r="BF632" s="174">
        <f>IF(N632="snížená",J632,0)</f>
        <v>0</v>
      </c>
      <c r="BG632" s="174">
        <f>IF(N632="zákl. přenesená",J632,0)</f>
        <v>0</v>
      </c>
      <c r="BH632" s="174">
        <f>IF(N632="sníž. přenesená",J632,0)</f>
        <v>0</v>
      </c>
      <c r="BI632" s="174">
        <f>IF(N632="nulová",J632,0)</f>
        <v>0</v>
      </c>
      <c r="BJ632" s="18" t="s">
        <v>86</v>
      </c>
      <c r="BK632" s="174">
        <f>ROUND(I632*H632,2)</f>
        <v>0</v>
      </c>
      <c r="BL632" s="18" t="s">
        <v>239</v>
      </c>
      <c r="BM632" s="173" t="s">
        <v>2344</v>
      </c>
    </row>
    <row r="633" spans="1:65" s="12" customFormat="1" ht="22.8" customHeight="1">
      <c r="B633" s="148"/>
      <c r="D633" s="149" t="s">
        <v>77</v>
      </c>
      <c r="E633" s="159" t="s">
        <v>515</v>
      </c>
      <c r="F633" s="159" t="s">
        <v>516</v>
      </c>
      <c r="I633" s="151"/>
      <c r="J633" s="160">
        <f>BK633</f>
        <v>0</v>
      </c>
      <c r="L633" s="148"/>
      <c r="M633" s="153"/>
      <c r="N633" s="154"/>
      <c r="O633" s="154"/>
      <c r="P633" s="155">
        <f>SUM(P634:P670)</f>
        <v>0</v>
      </c>
      <c r="Q633" s="154"/>
      <c r="R633" s="155">
        <f>SUM(R634:R670)</f>
        <v>0.20668230000000001</v>
      </c>
      <c r="S633" s="154"/>
      <c r="T633" s="156">
        <f>SUM(T634:T670)</f>
        <v>0</v>
      </c>
      <c r="AR633" s="149" t="s">
        <v>88</v>
      </c>
      <c r="AT633" s="157" t="s">
        <v>77</v>
      </c>
      <c r="AU633" s="157" t="s">
        <v>86</v>
      </c>
      <c r="AY633" s="149" t="s">
        <v>153</v>
      </c>
      <c r="BK633" s="158">
        <f>SUM(BK634:BK670)</f>
        <v>0</v>
      </c>
    </row>
    <row r="634" spans="1:65" s="2" customFormat="1" ht="24" customHeight="1">
      <c r="A634" s="33"/>
      <c r="B634" s="161"/>
      <c r="C634" s="162" t="s">
        <v>1601</v>
      </c>
      <c r="D634" s="162" t="s">
        <v>155</v>
      </c>
      <c r="E634" s="163" t="s">
        <v>2345</v>
      </c>
      <c r="F634" s="164" t="s">
        <v>2346</v>
      </c>
      <c r="G634" s="165" t="s">
        <v>235</v>
      </c>
      <c r="H634" s="166">
        <v>382.745</v>
      </c>
      <c r="I634" s="167"/>
      <c r="J634" s="168">
        <f>ROUND(I634*H634,2)</f>
        <v>0</v>
      </c>
      <c r="K634" s="164" t="s">
        <v>1</v>
      </c>
      <c r="L634" s="34"/>
      <c r="M634" s="169" t="s">
        <v>1</v>
      </c>
      <c r="N634" s="170" t="s">
        <v>43</v>
      </c>
      <c r="O634" s="59"/>
      <c r="P634" s="171">
        <f>O634*H634</f>
        <v>0</v>
      </c>
      <c r="Q634" s="171">
        <v>5.4000000000000001E-4</v>
      </c>
      <c r="R634" s="171">
        <f>Q634*H634</f>
        <v>0.20668230000000001</v>
      </c>
      <c r="S634" s="171">
        <v>0</v>
      </c>
      <c r="T634" s="172">
        <f>S634*H634</f>
        <v>0</v>
      </c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R634" s="173" t="s">
        <v>239</v>
      </c>
      <c r="AT634" s="173" t="s">
        <v>155</v>
      </c>
      <c r="AU634" s="173" t="s">
        <v>88</v>
      </c>
      <c r="AY634" s="18" t="s">
        <v>153</v>
      </c>
      <c r="BE634" s="174">
        <f>IF(N634="základní",J634,0)</f>
        <v>0</v>
      </c>
      <c r="BF634" s="174">
        <f>IF(N634="snížená",J634,0)</f>
        <v>0</v>
      </c>
      <c r="BG634" s="174">
        <f>IF(N634="zákl. přenesená",J634,0)</f>
        <v>0</v>
      </c>
      <c r="BH634" s="174">
        <f>IF(N634="sníž. přenesená",J634,0)</f>
        <v>0</v>
      </c>
      <c r="BI634" s="174">
        <f>IF(N634="nulová",J634,0)</f>
        <v>0</v>
      </c>
      <c r="BJ634" s="18" t="s">
        <v>86</v>
      </c>
      <c r="BK634" s="174">
        <f>ROUND(I634*H634,2)</f>
        <v>0</v>
      </c>
      <c r="BL634" s="18" t="s">
        <v>239</v>
      </c>
      <c r="BM634" s="173" t="s">
        <v>2347</v>
      </c>
    </row>
    <row r="635" spans="1:65" s="14" customFormat="1" ht="10.199999999999999">
      <c r="B635" s="183"/>
      <c r="D635" s="176" t="s">
        <v>161</v>
      </c>
      <c r="E635" s="184" t="s">
        <v>1</v>
      </c>
      <c r="F635" s="185" t="s">
        <v>2065</v>
      </c>
      <c r="H635" s="186">
        <v>1.532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161</v>
      </c>
      <c r="AU635" s="184" t="s">
        <v>88</v>
      </c>
      <c r="AV635" s="14" t="s">
        <v>88</v>
      </c>
      <c r="AW635" s="14" t="s">
        <v>34</v>
      </c>
      <c r="AX635" s="14" t="s">
        <v>78</v>
      </c>
      <c r="AY635" s="184" t="s">
        <v>153</v>
      </c>
    </row>
    <row r="636" spans="1:65" s="14" customFormat="1" ht="10.199999999999999">
      <c r="B636" s="183"/>
      <c r="D636" s="176" t="s">
        <v>161</v>
      </c>
      <c r="E636" s="184" t="s">
        <v>1</v>
      </c>
      <c r="F636" s="185" t="s">
        <v>2066</v>
      </c>
      <c r="H636" s="186">
        <v>33.737000000000002</v>
      </c>
      <c r="I636" s="187"/>
      <c r="L636" s="183"/>
      <c r="M636" s="188"/>
      <c r="N636" s="189"/>
      <c r="O636" s="189"/>
      <c r="P636" s="189"/>
      <c r="Q636" s="189"/>
      <c r="R636" s="189"/>
      <c r="S636" s="189"/>
      <c r="T636" s="190"/>
      <c r="AT636" s="184" t="s">
        <v>161</v>
      </c>
      <c r="AU636" s="184" t="s">
        <v>88</v>
      </c>
      <c r="AV636" s="14" t="s">
        <v>88</v>
      </c>
      <c r="AW636" s="14" t="s">
        <v>34</v>
      </c>
      <c r="AX636" s="14" t="s">
        <v>78</v>
      </c>
      <c r="AY636" s="184" t="s">
        <v>153</v>
      </c>
    </row>
    <row r="637" spans="1:65" s="14" customFormat="1" ht="10.199999999999999">
      <c r="B637" s="183"/>
      <c r="D637" s="176" t="s">
        <v>161</v>
      </c>
      <c r="E637" s="184" t="s">
        <v>1</v>
      </c>
      <c r="F637" s="185" t="s">
        <v>2067</v>
      </c>
      <c r="H637" s="186">
        <v>72.445999999999998</v>
      </c>
      <c r="I637" s="187"/>
      <c r="L637" s="183"/>
      <c r="M637" s="188"/>
      <c r="N637" s="189"/>
      <c r="O637" s="189"/>
      <c r="P637" s="189"/>
      <c r="Q637" s="189"/>
      <c r="R637" s="189"/>
      <c r="S637" s="189"/>
      <c r="T637" s="190"/>
      <c r="AT637" s="184" t="s">
        <v>161</v>
      </c>
      <c r="AU637" s="184" t="s">
        <v>88</v>
      </c>
      <c r="AV637" s="14" t="s">
        <v>88</v>
      </c>
      <c r="AW637" s="14" t="s">
        <v>34</v>
      </c>
      <c r="AX637" s="14" t="s">
        <v>78</v>
      </c>
      <c r="AY637" s="184" t="s">
        <v>153</v>
      </c>
    </row>
    <row r="638" spans="1:65" s="14" customFormat="1" ht="10.199999999999999">
      <c r="B638" s="183"/>
      <c r="D638" s="176" t="s">
        <v>161</v>
      </c>
      <c r="E638" s="184" t="s">
        <v>1</v>
      </c>
      <c r="F638" s="185" t="s">
        <v>2068</v>
      </c>
      <c r="H638" s="186">
        <v>72.445999999999998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161</v>
      </c>
      <c r="AU638" s="184" t="s">
        <v>88</v>
      </c>
      <c r="AV638" s="14" t="s">
        <v>88</v>
      </c>
      <c r="AW638" s="14" t="s">
        <v>34</v>
      </c>
      <c r="AX638" s="14" t="s">
        <v>78</v>
      </c>
      <c r="AY638" s="184" t="s">
        <v>153</v>
      </c>
    </row>
    <row r="639" spans="1:65" s="14" customFormat="1" ht="10.199999999999999">
      <c r="B639" s="183"/>
      <c r="D639" s="176" t="s">
        <v>161</v>
      </c>
      <c r="E639" s="184" t="s">
        <v>1</v>
      </c>
      <c r="F639" s="185" t="s">
        <v>2348</v>
      </c>
      <c r="H639" s="186">
        <v>-4.62</v>
      </c>
      <c r="I639" s="187"/>
      <c r="L639" s="183"/>
      <c r="M639" s="188"/>
      <c r="N639" s="189"/>
      <c r="O639" s="189"/>
      <c r="P639" s="189"/>
      <c r="Q639" s="189"/>
      <c r="R639" s="189"/>
      <c r="S639" s="189"/>
      <c r="T639" s="190"/>
      <c r="AT639" s="184" t="s">
        <v>161</v>
      </c>
      <c r="AU639" s="184" t="s">
        <v>88</v>
      </c>
      <c r="AV639" s="14" t="s">
        <v>88</v>
      </c>
      <c r="AW639" s="14" t="s">
        <v>34</v>
      </c>
      <c r="AX639" s="14" t="s">
        <v>78</v>
      </c>
      <c r="AY639" s="184" t="s">
        <v>153</v>
      </c>
    </row>
    <row r="640" spans="1:65" s="14" customFormat="1" ht="10.199999999999999">
      <c r="B640" s="183"/>
      <c r="D640" s="176" t="s">
        <v>161</v>
      </c>
      <c r="E640" s="184" t="s">
        <v>1</v>
      </c>
      <c r="F640" s="185" t="s">
        <v>2069</v>
      </c>
      <c r="H640" s="186">
        <v>31.73</v>
      </c>
      <c r="I640" s="187"/>
      <c r="L640" s="183"/>
      <c r="M640" s="188"/>
      <c r="N640" s="189"/>
      <c r="O640" s="189"/>
      <c r="P640" s="189"/>
      <c r="Q640" s="189"/>
      <c r="R640" s="189"/>
      <c r="S640" s="189"/>
      <c r="T640" s="190"/>
      <c r="AT640" s="184" t="s">
        <v>161</v>
      </c>
      <c r="AU640" s="184" t="s">
        <v>88</v>
      </c>
      <c r="AV640" s="14" t="s">
        <v>88</v>
      </c>
      <c r="AW640" s="14" t="s">
        <v>34</v>
      </c>
      <c r="AX640" s="14" t="s">
        <v>78</v>
      </c>
      <c r="AY640" s="184" t="s">
        <v>153</v>
      </c>
    </row>
    <row r="641" spans="2:51" s="14" customFormat="1" ht="10.199999999999999">
      <c r="B641" s="183"/>
      <c r="D641" s="176" t="s">
        <v>161</v>
      </c>
      <c r="E641" s="184" t="s">
        <v>1</v>
      </c>
      <c r="F641" s="185" t="s">
        <v>2349</v>
      </c>
      <c r="H641" s="186">
        <v>-1.9350000000000001</v>
      </c>
      <c r="I641" s="187"/>
      <c r="L641" s="183"/>
      <c r="M641" s="188"/>
      <c r="N641" s="189"/>
      <c r="O641" s="189"/>
      <c r="P641" s="189"/>
      <c r="Q641" s="189"/>
      <c r="R641" s="189"/>
      <c r="S641" s="189"/>
      <c r="T641" s="190"/>
      <c r="AT641" s="184" t="s">
        <v>161</v>
      </c>
      <c r="AU641" s="184" t="s">
        <v>88</v>
      </c>
      <c r="AV641" s="14" t="s">
        <v>88</v>
      </c>
      <c r="AW641" s="14" t="s">
        <v>34</v>
      </c>
      <c r="AX641" s="14" t="s">
        <v>78</v>
      </c>
      <c r="AY641" s="184" t="s">
        <v>153</v>
      </c>
    </row>
    <row r="642" spans="2:51" s="14" customFormat="1" ht="10.199999999999999">
      <c r="B642" s="183"/>
      <c r="D642" s="176" t="s">
        <v>161</v>
      </c>
      <c r="E642" s="184" t="s">
        <v>1</v>
      </c>
      <c r="F642" s="185" t="s">
        <v>2350</v>
      </c>
      <c r="H642" s="186">
        <v>-3.2250000000000001</v>
      </c>
      <c r="I642" s="187"/>
      <c r="L642" s="183"/>
      <c r="M642" s="188"/>
      <c r="N642" s="189"/>
      <c r="O642" s="189"/>
      <c r="P642" s="189"/>
      <c r="Q642" s="189"/>
      <c r="R642" s="189"/>
      <c r="S642" s="189"/>
      <c r="T642" s="190"/>
      <c r="AT642" s="184" t="s">
        <v>161</v>
      </c>
      <c r="AU642" s="184" t="s">
        <v>88</v>
      </c>
      <c r="AV642" s="14" t="s">
        <v>88</v>
      </c>
      <c r="AW642" s="14" t="s">
        <v>34</v>
      </c>
      <c r="AX642" s="14" t="s">
        <v>78</v>
      </c>
      <c r="AY642" s="184" t="s">
        <v>153</v>
      </c>
    </row>
    <row r="643" spans="2:51" s="14" customFormat="1" ht="10.199999999999999">
      <c r="B643" s="183"/>
      <c r="D643" s="176" t="s">
        <v>161</v>
      </c>
      <c r="E643" s="184" t="s">
        <v>1</v>
      </c>
      <c r="F643" s="185" t="s">
        <v>2351</v>
      </c>
      <c r="H643" s="186">
        <v>-2.15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161</v>
      </c>
      <c r="AU643" s="184" t="s">
        <v>88</v>
      </c>
      <c r="AV643" s="14" t="s">
        <v>88</v>
      </c>
      <c r="AW643" s="14" t="s">
        <v>34</v>
      </c>
      <c r="AX643" s="14" t="s">
        <v>78</v>
      </c>
      <c r="AY643" s="184" t="s">
        <v>153</v>
      </c>
    </row>
    <row r="644" spans="2:51" s="14" customFormat="1" ht="10.199999999999999">
      <c r="B644" s="183"/>
      <c r="D644" s="176" t="s">
        <v>161</v>
      </c>
      <c r="E644" s="184" t="s">
        <v>1</v>
      </c>
      <c r="F644" s="185" t="s">
        <v>2351</v>
      </c>
      <c r="H644" s="186">
        <v>-2.15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161</v>
      </c>
      <c r="AU644" s="184" t="s">
        <v>88</v>
      </c>
      <c r="AV644" s="14" t="s">
        <v>88</v>
      </c>
      <c r="AW644" s="14" t="s">
        <v>34</v>
      </c>
      <c r="AX644" s="14" t="s">
        <v>78</v>
      </c>
      <c r="AY644" s="184" t="s">
        <v>153</v>
      </c>
    </row>
    <row r="645" spans="2:51" s="14" customFormat="1" ht="10.199999999999999">
      <c r="B645" s="183"/>
      <c r="D645" s="176" t="s">
        <v>161</v>
      </c>
      <c r="E645" s="184" t="s">
        <v>1</v>
      </c>
      <c r="F645" s="185" t="s">
        <v>2070</v>
      </c>
      <c r="H645" s="186">
        <v>60.253999999999998</v>
      </c>
      <c r="I645" s="187"/>
      <c r="L645" s="183"/>
      <c r="M645" s="188"/>
      <c r="N645" s="189"/>
      <c r="O645" s="189"/>
      <c r="P645" s="189"/>
      <c r="Q645" s="189"/>
      <c r="R645" s="189"/>
      <c r="S645" s="189"/>
      <c r="T645" s="190"/>
      <c r="AT645" s="184" t="s">
        <v>161</v>
      </c>
      <c r="AU645" s="184" t="s">
        <v>88</v>
      </c>
      <c r="AV645" s="14" t="s">
        <v>88</v>
      </c>
      <c r="AW645" s="14" t="s">
        <v>34</v>
      </c>
      <c r="AX645" s="14" t="s">
        <v>78</v>
      </c>
      <c r="AY645" s="184" t="s">
        <v>153</v>
      </c>
    </row>
    <row r="646" spans="2:51" s="14" customFormat="1" ht="10.199999999999999">
      <c r="B646" s="183"/>
      <c r="D646" s="176" t="s">
        <v>161</v>
      </c>
      <c r="E646" s="184" t="s">
        <v>1</v>
      </c>
      <c r="F646" s="185" t="s">
        <v>2071</v>
      </c>
      <c r="H646" s="186">
        <v>60.253999999999998</v>
      </c>
      <c r="I646" s="187"/>
      <c r="L646" s="183"/>
      <c r="M646" s="188"/>
      <c r="N646" s="189"/>
      <c r="O646" s="189"/>
      <c r="P646" s="189"/>
      <c r="Q646" s="189"/>
      <c r="R646" s="189"/>
      <c r="S646" s="189"/>
      <c r="T646" s="190"/>
      <c r="AT646" s="184" t="s">
        <v>161</v>
      </c>
      <c r="AU646" s="184" t="s">
        <v>88</v>
      </c>
      <c r="AV646" s="14" t="s">
        <v>88</v>
      </c>
      <c r="AW646" s="14" t="s">
        <v>34</v>
      </c>
      <c r="AX646" s="14" t="s">
        <v>78</v>
      </c>
      <c r="AY646" s="184" t="s">
        <v>153</v>
      </c>
    </row>
    <row r="647" spans="2:51" s="14" customFormat="1" ht="10.199999999999999">
      <c r="B647" s="183"/>
      <c r="D647" s="176" t="s">
        <v>161</v>
      </c>
      <c r="E647" s="184" t="s">
        <v>1</v>
      </c>
      <c r="F647" s="185" t="s">
        <v>2352</v>
      </c>
      <c r="H647" s="186">
        <v>-9</v>
      </c>
      <c r="I647" s="187"/>
      <c r="L647" s="183"/>
      <c r="M647" s="188"/>
      <c r="N647" s="189"/>
      <c r="O647" s="189"/>
      <c r="P647" s="189"/>
      <c r="Q647" s="189"/>
      <c r="R647" s="189"/>
      <c r="S647" s="189"/>
      <c r="T647" s="190"/>
      <c r="AT647" s="184" t="s">
        <v>161</v>
      </c>
      <c r="AU647" s="184" t="s">
        <v>88</v>
      </c>
      <c r="AV647" s="14" t="s">
        <v>88</v>
      </c>
      <c r="AW647" s="14" t="s">
        <v>34</v>
      </c>
      <c r="AX647" s="14" t="s">
        <v>78</v>
      </c>
      <c r="AY647" s="184" t="s">
        <v>153</v>
      </c>
    </row>
    <row r="648" spans="2:51" s="14" customFormat="1" ht="10.199999999999999">
      <c r="B648" s="183"/>
      <c r="D648" s="176" t="s">
        <v>161</v>
      </c>
      <c r="E648" s="184" t="s">
        <v>1</v>
      </c>
      <c r="F648" s="185" t="s">
        <v>2352</v>
      </c>
      <c r="H648" s="186">
        <v>-9</v>
      </c>
      <c r="I648" s="187"/>
      <c r="L648" s="183"/>
      <c r="M648" s="188"/>
      <c r="N648" s="189"/>
      <c r="O648" s="189"/>
      <c r="P648" s="189"/>
      <c r="Q648" s="189"/>
      <c r="R648" s="189"/>
      <c r="S648" s="189"/>
      <c r="T648" s="190"/>
      <c r="AT648" s="184" t="s">
        <v>161</v>
      </c>
      <c r="AU648" s="184" t="s">
        <v>88</v>
      </c>
      <c r="AV648" s="14" t="s">
        <v>88</v>
      </c>
      <c r="AW648" s="14" t="s">
        <v>34</v>
      </c>
      <c r="AX648" s="14" t="s">
        <v>78</v>
      </c>
      <c r="AY648" s="184" t="s">
        <v>153</v>
      </c>
    </row>
    <row r="649" spans="2:51" s="14" customFormat="1" ht="10.199999999999999">
      <c r="B649" s="183"/>
      <c r="D649" s="176" t="s">
        <v>161</v>
      </c>
      <c r="E649" s="184" t="s">
        <v>1</v>
      </c>
      <c r="F649" s="185" t="s">
        <v>2352</v>
      </c>
      <c r="H649" s="186">
        <v>-9</v>
      </c>
      <c r="I649" s="187"/>
      <c r="L649" s="183"/>
      <c r="M649" s="188"/>
      <c r="N649" s="189"/>
      <c r="O649" s="189"/>
      <c r="P649" s="189"/>
      <c r="Q649" s="189"/>
      <c r="R649" s="189"/>
      <c r="S649" s="189"/>
      <c r="T649" s="190"/>
      <c r="AT649" s="184" t="s">
        <v>161</v>
      </c>
      <c r="AU649" s="184" t="s">
        <v>88</v>
      </c>
      <c r="AV649" s="14" t="s">
        <v>88</v>
      </c>
      <c r="AW649" s="14" t="s">
        <v>34</v>
      </c>
      <c r="AX649" s="14" t="s">
        <v>78</v>
      </c>
      <c r="AY649" s="184" t="s">
        <v>153</v>
      </c>
    </row>
    <row r="650" spans="2:51" s="14" customFormat="1" ht="10.199999999999999">
      <c r="B650" s="183"/>
      <c r="D650" s="176" t="s">
        <v>161</v>
      </c>
      <c r="E650" s="184" t="s">
        <v>1</v>
      </c>
      <c r="F650" s="185" t="s">
        <v>2072</v>
      </c>
      <c r="H650" s="186">
        <v>52.771999999999998</v>
      </c>
      <c r="I650" s="187"/>
      <c r="L650" s="183"/>
      <c r="M650" s="188"/>
      <c r="N650" s="189"/>
      <c r="O650" s="189"/>
      <c r="P650" s="189"/>
      <c r="Q650" s="189"/>
      <c r="R650" s="189"/>
      <c r="S650" s="189"/>
      <c r="T650" s="190"/>
      <c r="AT650" s="184" t="s">
        <v>161</v>
      </c>
      <c r="AU650" s="184" t="s">
        <v>88</v>
      </c>
      <c r="AV650" s="14" t="s">
        <v>88</v>
      </c>
      <c r="AW650" s="14" t="s">
        <v>34</v>
      </c>
      <c r="AX650" s="14" t="s">
        <v>78</v>
      </c>
      <c r="AY650" s="184" t="s">
        <v>153</v>
      </c>
    </row>
    <row r="651" spans="2:51" s="14" customFormat="1" ht="10.199999999999999">
      <c r="B651" s="183"/>
      <c r="D651" s="176" t="s">
        <v>161</v>
      </c>
      <c r="E651" s="184" t="s">
        <v>1</v>
      </c>
      <c r="F651" s="185" t="s">
        <v>2353</v>
      </c>
      <c r="H651" s="186">
        <v>-4.84</v>
      </c>
      <c r="I651" s="187"/>
      <c r="L651" s="183"/>
      <c r="M651" s="188"/>
      <c r="N651" s="189"/>
      <c r="O651" s="189"/>
      <c r="P651" s="189"/>
      <c r="Q651" s="189"/>
      <c r="R651" s="189"/>
      <c r="S651" s="189"/>
      <c r="T651" s="190"/>
      <c r="AT651" s="184" t="s">
        <v>161</v>
      </c>
      <c r="AU651" s="184" t="s">
        <v>88</v>
      </c>
      <c r="AV651" s="14" t="s">
        <v>88</v>
      </c>
      <c r="AW651" s="14" t="s">
        <v>34</v>
      </c>
      <c r="AX651" s="14" t="s">
        <v>78</v>
      </c>
      <c r="AY651" s="184" t="s">
        <v>153</v>
      </c>
    </row>
    <row r="652" spans="2:51" s="14" customFormat="1" ht="10.199999999999999">
      <c r="B652" s="183"/>
      <c r="D652" s="176" t="s">
        <v>161</v>
      </c>
      <c r="E652" s="184" t="s">
        <v>1</v>
      </c>
      <c r="F652" s="185" t="s">
        <v>2353</v>
      </c>
      <c r="H652" s="186">
        <v>-4.84</v>
      </c>
      <c r="I652" s="187"/>
      <c r="L652" s="183"/>
      <c r="M652" s="188"/>
      <c r="N652" s="189"/>
      <c r="O652" s="189"/>
      <c r="P652" s="189"/>
      <c r="Q652" s="189"/>
      <c r="R652" s="189"/>
      <c r="S652" s="189"/>
      <c r="T652" s="190"/>
      <c r="AT652" s="184" t="s">
        <v>161</v>
      </c>
      <c r="AU652" s="184" t="s">
        <v>88</v>
      </c>
      <c r="AV652" s="14" t="s">
        <v>88</v>
      </c>
      <c r="AW652" s="14" t="s">
        <v>34</v>
      </c>
      <c r="AX652" s="14" t="s">
        <v>78</v>
      </c>
      <c r="AY652" s="184" t="s">
        <v>153</v>
      </c>
    </row>
    <row r="653" spans="2:51" s="14" customFormat="1" ht="10.199999999999999">
      <c r="B653" s="183"/>
      <c r="D653" s="176" t="s">
        <v>161</v>
      </c>
      <c r="E653" s="184" t="s">
        <v>1</v>
      </c>
      <c r="F653" s="185" t="s">
        <v>2353</v>
      </c>
      <c r="H653" s="186">
        <v>-4.84</v>
      </c>
      <c r="I653" s="187"/>
      <c r="L653" s="183"/>
      <c r="M653" s="188"/>
      <c r="N653" s="189"/>
      <c r="O653" s="189"/>
      <c r="P653" s="189"/>
      <c r="Q653" s="189"/>
      <c r="R653" s="189"/>
      <c r="S653" s="189"/>
      <c r="T653" s="190"/>
      <c r="AT653" s="184" t="s">
        <v>161</v>
      </c>
      <c r="AU653" s="184" t="s">
        <v>88</v>
      </c>
      <c r="AV653" s="14" t="s">
        <v>88</v>
      </c>
      <c r="AW653" s="14" t="s">
        <v>34</v>
      </c>
      <c r="AX653" s="14" t="s">
        <v>78</v>
      </c>
      <c r="AY653" s="184" t="s">
        <v>153</v>
      </c>
    </row>
    <row r="654" spans="2:51" s="14" customFormat="1" ht="10.199999999999999">
      <c r="B654" s="183"/>
      <c r="D654" s="176" t="s">
        <v>161</v>
      </c>
      <c r="E654" s="184" t="s">
        <v>1</v>
      </c>
      <c r="F654" s="185" t="s">
        <v>2353</v>
      </c>
      <c r="H654" s="186">
        <v>-4.84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161</v>
      </c>
      <c r="AU654" s="184" t="s">
        <v>88</v>
      </c>
      <c r="AV654" s="14" t="s">
        <v>88</v>
      </c>
      <c r="AW654" s="14" t="s">
        <v>34</v>
      </c>
      <c r="AX654" s="14" t="s">
        <v>78</v>
      </c>
      <c r="AY654" s="184" t="s">
        <v>153</v>
      </c>
    </row>
    <row r="655" spans="2:51" s="14" customFormat="1" ht="10.199999999999999">
      <c r="B655" s="183"/>
      <c r="D655" s="176" t="s">
        <v>161</v>
      </c>
      <c r="E655" s="184" t="s">
        <v>1</v>
      </c>
      <c r="F655" s="185" t="s">
        <v>2354</v>
      </c>
      <c r="H655" s="186">
        <v>0.79</v>
      </c>
      <c r="I655" s="187"/>
      <c r="L655" s="183"/>
      <c r="M655" s="188"/>
      <c r="N655" s="189"/>
      <c r="O655" s="189"/>
      <c r="P655" s="189"/>
      <c r="Q655" s="189"/>
      <c r="R655" s="189"/>
      <c r="S655" s="189"/>
      <c r="T655" s="190"/>
      <c r="AT655" s="184" t="s">
        <v>161</v>
      </c>
      <c r="AU655" s="184" t="s">
        <v>88</v>
      </c>
      <c r="AV655" s="14" t="s">
        <v>88</v>
      </c>
      <c r="AW655" s="14" t="s">
        <v>34</v>
      </c>
      <c r="AX655" s="14" t="s">
        <v>78</v>
      </c>
      <c r="AY655" s="184" t="s">
        <v>153</v>
      </c>
    </row>
    <row r="656" spans="2:51" s="14" customFormat="1" ht="10.199999999999999">
      <c r="B656" s="183"/>
      <c r="D656" s="176" t="s">
        <v>161</v>
      </c>
      <c r="E656" s="184" t="s">
        <v>1</v>
      </c>
      <c r="F656" s="185" t="s">
        <v>2354</v>
      </c>
      <c r="H656" s="186">
        <v>0.79</v>
      </c>
      <c r="I656" s="187"/>
      <c r="L656" s="183"/>
      <c r="M656" s="188"/>
      <c r="N656" s="189"/>
      <c r="O656" s="189"/>
      <c r="P656" s="189"/>
      <c r="Q656" s="189"/>
      <c r="R656" s="189"/>
      <c r="S656" s="189"/>
      <c r="T656" s="190"/>
      <c r="AT656" s="184" t="s">
        <v>161</v>
      </c>
      <c r="AU656" s="184" t="s">
        <v>88</v>
      </c>
      <c r="AV656" s="14" t="s">
        <v>88</v>
      </c>
      <c r="AW656" s="14" t="s">
        <v>34</v>
      </c>
      <c r="AX656" s="14" t="s">
        <v>78</v>
      </c>
      <c r="AY656" s="184" t="s">
        <v>153</v>
      </c>
    </row>
    <row r="657" spans="1:65" s="14" customFormat="1" ht="10.199999999999999">
      <c r="B657" s="183"/>
      <c r="D657" s="176" t="s">
        <v>161</v>
      </c>
      <c r="E657" s="184" t="s">
        <v>1</v>
      </c>
      <c r="F657" s="185" t="s">
        <v>2355</v>
      </c>
      <c r="H657" s="186">
        <v>1.9219999999999999</v>
      </c>
      <c r="I657" s="187"/>
      <c r="L657" s="183"/>
      <c r="M657" s="188"/>
      <c r="N657" s="189"/>
      <c r="O657" s="189"/>
      <c r="P657" s="189"/>
      <c r="Q657" s="189"/>
      <c r="R657" s="189"/>
      <c r="S657" s="189"/>
      <c r="T657" s="190"/>
      <c r="AT657" s="184" t="s">
        <v>161</v>
      </c>
      <c r="AU657" s="184" t="s">
        <v>88</v>
      </c>
      <c r="AV657" s="14" t="s">
        <v>88</v>
      </c>
      <c r="AW657" s="14" t="s">
        <v>34</v>
      </c>
      <c r="AX657" s="14" t="s">
        <v>78</v>
      </c>
      <c r="AY657" s="184" t="s">
        <v>153</v>
      </c>
    </row>
    <row r="658" spans="1:65" s="14" customFormat="1" ht="10.199999999999999">
      <c r="B658" s="183"/>
      <c r="D658" s="176" t="s">
        <v>161</v>
      </c>
      <c r="E658" s="184" t="s">
        <v>1</v>
      </c>
      <c r="F658" s="185" t="s">
        <v>2355</v>
      </c>
      <c r="H658" s="186">
        <v>1.9219999999999999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161</v>
      </c>
      <c r="AU658" s="184" t="s">
        <v>88</v>
      </c>
      <c r="AV658" s="14" t="s">
        <v>88</v>
      </c>
      <c r="AW658" s="14" t="s">
        <v>34</v>
      </c>
      <c r="AX658" s="14" t="s">
        <v>78</v>
      </c>
      <c r="AY658" s="184" t="s">
        <v>153</v>
      </c>
    </row>
    <row r="659" spans="1:65" s="14" customFormat="1" ht="10.199999999999999">
      <c r="B659" s="183"/>
      <c r="D659" s="176" t="s">
        <v>161</v>
      </c>
      <c r="E659" s="184" t="s">
        <v>1</v>
      </c>
      <c r="F659" s="185" t="s">
        <v>2121</v>
      </c>
      <c r="H659" s="186">
        <v>3.375</v>
      </c>
      <c r="I659" s="187"/>
      <c r="L659" s="183"/>
      <c r="M659" s="188"/>
      <c r="N659" s="189"/>
      <c r="O659" s="189"/>
      <c r="P659" s="189"/>
      <c r="Q659" s="189"/>
      <c r="R659" s="189"/>
      <c r="S659" s="189"/>
      <c r="T659" s="190"/>
      <c r="AT659" s="184" t="s">
        <v>161</v>
      </c>
      <c r="AU659" s="184" t="s">
        <v>88</v>
      </c>
      <c r="AV659" s="14" t="s">
        <v>88</v>
      </c>
      <c r="AW659" s="14" t="s">
        <v>34</v>
      </c>
      <c r="AX659" s="14" t="s">
        <v>78</v>
      </c>
      <c r="AY659" s="184" t="s">
        <v>153</v>
      </c>
    </row>
    <row r="660" spans="1:65" s="14" customFormat="1" ht="10.199999999999999">
      <c r="B660" s="183"/>
      <c r="D660" s="176" t="s">
        <v>161</v>
      </c>
      <c r="E660" s="184" t="s">
        <v>1</v>
      </c>
      <c r="F660" s="185" t="s">
        <v>2121</v>
      </c>
      <c r="H660" s="186">
        <v>3.375</v>
      </c>
      <c r="I660" s="187"/>
      <c r="L660" s="183"/>
      <c r="M660" s="188"/>
      <c r="N660" s="189"/>
      <c r="O660" s="189"/>
      <c r="P660" s="189"/>
      <c r="Q660" s="189"/>
      <c r="R660" s="189"/>
      <c r="S660" s="189"/>
      <c r="T660" s="190"/>
      <c r="AT660" s="184" t="s">
        <v>161</v>
      </c>
      <c r="AU660" s="184" t="s">
        <v>88</v>
      </c>
      <c r="AV660" s="14" t="s">
        <v>88</v>
      </c>
      <c r="AW660" s="14" t="s">
        <v>34</v>
      </c>
      <c r="AX660" s="14" t="s">
        <v>78</v>
      </c>
      <c r="AY660" s="184" t="s">
        <v>153</v>
      </c>
    </row>
    <row r="661" spans="1:65" s="14" customFormat="1" ht="10.199999999999999">
      <c r="B661" s="183"/>
      <c r="D661" s="176" t="s">
        <v>161</v>
      </c>
      <c r="E661" s="184" t="s">
        <v>1</v>
      </c>
      <c r="F661" s="185" t="s">
        <v>2356</v>
      </c>
      <c r="H661" s="186">
        <v>0.9</v>
      </c>
      <c r="I661" s="187"/>
      <c r="L661" s="183"/>
      <c r="M661" s="188"/>
      <c r="N661" s="189"/>
      <c r="O661" s="189"/>
      <c r="P661" s="189"/>
      <c r="Q661" s="189"/>
      <c r="R661" s="189"/>
      <c r="S661" s="189"/>
      <c r="T661" s="190"/>
      <c r="AT661" s="184" t="s">
        <v>161</v>
      </c>
      <c r="AU661" s="184" t="s">
        <v>88</v>
      </c>
      <c r="AV661" s="14" t="s">
        <v>88</v>
      </c>
      <c r="AW661" s="14" t="s">
        <v>34</v>
      </c>
      <c r="AX661" s="14" t="s">
        <v>78</v>
      </c>
      <c r="AY661" s="184" t="s">
        <v>153</v>
      </c>
    </row>
    <row r="662" spans="1:65" s="14" customFormat="1" ht="10.199999999999999">
      <c r="B662" s="183"/>
      <c r="D662" s="176" t="s">
        <v>161</v>
      </c>
      <c r="E662" s="184" t="s">
        <v>1</v>
      </c>
      <c r="F662" s="185" t="s">
        <v>2357</v>
      </c>
      <c r="H662" s="186">
        <v>4.0590000000000002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161</v>
      </c>
      <c r="AU662" s="184" t="s">
        <v>88</v>
      </c>
      <c r="AV662" s="14" t="s">
        <v>88</v>
      </c>
      <c r="AW662" s="14" t="s">
        <v>34</v>
      </c>
      <c r="AX662" s="14" t="s">
        <v>78</v>
      </c>
      <c r="AY662" s="184" t="s">
        <v>153</v>
      </c>
    </row>
    <row r="663" spans="1:65" s="14" customFormat="1" ht="10.199999999999999">
      <c r="B663" s="183"/>
      <c r="D663" s="176" t="s">
        <v>161</v>
      </c>
      <c r="E663" s="184" t="s">
        <v>1</v>
      </c>
      <c r="F663" s="185" t="s">
        <v>2358</v>
      </c>
      <c r="H663" s="186">
        <v>4.0590000000000002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161</v>
      </c>
      <c r="AU663" s="184" t="s">
        <v>88</v>
      </c>
      <c r="AV663" s="14" t="s">
        <v>88</v>
      </c>
      <c r="AW663" s="14" t="s">
        <v>34</v>
      </c>
      <c r="AX663" s="14" t="s">
        <v>78</v>
      </c>
      <c r="AY663" s="184" t="s">
        <v>153</v>
      </c>
    </row>
    <row r="664" spans="1:65" s="14" customFormat="1" ht="10.199999999999999">
      <c r="B664" s="183"/>
      <c r="D664" s="176" t="s">
        <v>161</v>
      </c>
      <c r="E664" s="184" t="s">
        <v>1</v>
      </c>
      <c r="F664" s="185" t="s">
        <v>2359</v>
      </c>
      <c r="H664" s="186">
        <v>4.0590000000000002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161</v>
      </c>
      <c r="AU664" s="184" t="s">
        <v>88</v>
      </c>
      <c r="AV664" s="14" t="s">
        <v>88</v>
      </c>
      <c r="AW664" s="14" t="s">
        <v>34</v>
      </c>
      <c r="AX664" s="14" t="s">
        <v>78</v>
      </c>
      <c r="AY664" s="184" t="s">
        <v>153</v>
      </c>
    </row>
    <row r="665" spans="1:65" s="14" customFormat="1" ht="10.199999999999999">
      <c r="B665" s="183"/>
      <c r="D665" s="176" t="s">
        <v>161</v>
      </c>
      <c r="E665" s="184" t="s">
        <v>1</v>
      </c>
      <c r="F665" s="185" t="s">
        <v>2360</v>
      </c>
      <c r="H665" s="186">
        <v>4.0590000000000002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161</v>
      </c>
      <c r="AU665" s="184" t="s">
        <v>88</v>
      </c>
      <c r="AV665" s="14" t="s">
        <v>88</v>
      </c>
      <c r="AW665" s="14" t="s">
        <v>34</v>
      </c>
      <c r="AX665" s="14" t="s">
        <v>78</v>
      </c>
      <c r="AY665" s="184" t="s">
        <v>153</v>
      </c>
    </row>
    <row r="666" spans="1:65" s="14" customFormat="1" ht="10.199999999999999">
      <c r="B666" s="183"/>
      <c r="D666" s="176" t="s">
        <v>161</v>
      </c>
      <c r="E666" s="184" t="s">
        <v>1</v>
      </c>
      <c r="F666" s="185" t="s">
        <v>2361</v>
      </c>
      <c r="H666" s="186">
        <v>4.2460000000000004</v>
      </c>
      <c r="I666" s="187"/>
      <c r="L666" s="183"/>
      <c r="M666" s="188"/>
      <c r="N666" s="189"/>
      <c r="O666" s="189"/>
      <c r="P666" s="189"/>
      <c r="Q666" s="189"/>
      <c r="R666" s="189"/>
      <c r="S666" s="189"/>
      <c r="T666" s="190"/>
      <c r="AT666" s="184" t="s">
        <v>161</v>
      </c>
      <c r="AU666" s="184" t="s">
        <v>88</v>
      </c>
      <c r="AV666" s="14" t="s">
        <v>88</v>
      </c>
      <c r="AW666" s="14" t="s">
        <v>34</v>
      </c>
      <c r="AX666" s="14" t="s">
        <v>78</v>
      </c>
      <c r="AY666" s="184" t="s">
        <v>153</v>
      </c>
    </row>
    <row r="667" spans="1:65" s="16" customFormat="1" ht="10.199999999999999">
      <c r="B667" s="202"/>
      <c r="D667" s="176" t="s">
        <v>161</v>
      </c>
      <c r="E667" s="203" t="s">
        <v>1</v>
      </c>
      <c r="F667" s="204" t="s">
        <v>321</v>
      </c>
      <c r="H667" s="205">
        <v>358.28700000000026</v>
      </c>
      <c r="I667" s="206"/>
      <c r="L667" s="202"/>
      <c r="M667" s="207"/>
      <c r="N667" s="208"/>
      <c r="O667" s="208"/>
      <c r="P667" s="208"/>
      <c r="Q667" s="208"/>
      <c r="R667" s="208"/>
      <c r="S667" s="208"/>
      <c r="T667" s="209"/>
      <c r="AT667" s="203" t="s">
        <v>161</v>
      </c>
      <c r="AU667" s="203" t="s">
        <v>88</v>
      </c>
      <c r="AV667" s="16" t="s">
        <v>169</v>
      </c>
      <c r="AW667" s="16" t="s">
        <v>34</v>
      </c>
      <c r="AX667" s="16" t="s">
        <v>78</v>
      </c>
      <c r="AY667" s="203" t="s">
        <v>153</v>
      </c>
    </row>
    <row r="668" spans="1:65" s="14" customFormat="1" ht="10.199999999999999">
      <c r="B668" s="183"/>
      <c r="D668" s="176" t="s">
        <v>161</v>
      </c>
      <c r="E668" s="184" t="s">
        <v>1</v>
      </c>
      <c r="F668" s="185" t="s">
        <v>2362</v>
      </c>
      <c r="H668" s="186">
        <v>24.457999999999998</v>
      </c>
      <c r="I668" s="187"/>
      <c r="L668" s="183"/>
      <c r="M668" s="188"/>
      <c r="N668" s="189"/>
      <c r="O668" s="189"/>
      <c r="P668" s="189"/>
      <c r="Q668" s="189"/>
      <c r="R668" s="189"/>
      <c r="S668" s="189"/>
      <c r="T668" s="190"/>
      <c r="AT668" s="184" t="s">
        <v>161</v>
      </c>
      <c r="AU668" s="184" t="s">
        <v>88</v>
      </c>
      <c r="AV668" s="14" t="s">
        <v>88</v>
      </c>
      <c r="AW668" s="14" t="s">
        <v>34</v>
      </c>
      <c r="AX668" s="14" t="s">
        <v>78</v>
      </c>
      <c r="AY668" s="184" t="s">
        <v>153</v>
      </c>
    </row>
    <row r="669" spans="1:65" s="16" customFormat="1" ht="10.199999999999999">
      <c r="B669" s="202"/>
      <c r="D669" s="176" t="s">
        <v>161</v>
      </c>
      <c r="E669" s="203" t="s">
        <v>1</v>
      </c>
      <c r="F669" s="204" t="s">
        <v>321</v>
      </c>
      <c r="H669" s="205">
        <v>24.457999999999998</v>
      </c>
      <c r="I669" s="206"/>
      <c r="L669" s="202"/>
      <c r="M669" s="207"/>
      <c r="N669" s="208"/>
      <c r="O669" s="208"/>
      <c r="P669" s="208"/>
      <c r="Q669" s="208"/>
      <c r="R669" s="208"/>
      <c r="S669" s="208"/>
      <c r="T669" s="209"/>
      <c r="AT669" s="203" t="s">
        <v>161</v>
      </c>
      <c r="AU669" s="203" t="s">
        <v>88</v>
      </c>
      <c r="AV669" s="16" t="s">
        <v>169</v>
      </c>
      <c r="AW669" s="16" t="s">
        <v>34</v>
      </c>
      <c r="AX669" s="16" t="s">
        <v>78</v>
      </c>
      <c r="AY669" s="203" t="s">
        <v>153</v>
      </c>
    </row>
    <row r="670" spans="1:65" s="15" customFormat="1" ht="10.199999999999999">
      <c r="B670" s="191"/>
      <c r="D670" s="176" t="s">
        <v>161</v>
      </c>
      <c r="E670" s="192" t="s">
        <v>1</v>
      </c>
      <c r="F670" s="193" t="s">
        <v>165</v>
      </c>
      <c r="H670" s="194">
        <v>382.74500000000023</v>
      </c>
      <c r="I670" s="195"/>
      <c r="L670" s="191"/>
      <c r="M670" s="196"/>
      <c r="N670" s="197"/>
      <c r="O670" s="197"/>
      <c r="P670" s="197"/>
      <c r="Q670" s="197"/>
      <c r="R670" s="197"/>
      <c r="S670" s="197"/>
      <c r="T670" s="198"/>
      <c r="AT670" s="192" t="s">
        <v>161</v>
      </c>
      <c r="AU670" s="192" t="s">
        <v>88</v>
      </c>
      <c r="AV670" s="15" t="s">
        <v>159</v>
      </c>
      <c r="AW670" s="15" t="s">
        <v>34</v>
      </c>
      <c r="AX670" s="15" t="s">
        <v>86</v>
      </c>
      <c r="AY670" s="192" t="s">
        <v>153</v>
      </c>
    </row>
    <row r="671" spans="1:65" s="12" customFormat="1" ht="25.95" customHeight="1">
      <c r="B671" s="148"/>
      <c r="D671" s="149" t="s">
        <v>77</v>
      </c>
      <c r="E671" s="150" t="s">
        <v>116</v>
      </c>
      <c r="F671" s="150" t="s">
        <v>905</v>
      </c>
      <c r="I671" s="151"/>
      <c r="J671" s="152">
        <f>BK671</f>
        <v>0</v>
      </c>
      <c r="L671" s="148"/>
      <c r="M671" s="153"/>
      <c r="N671" s="154"/>
      <c r="O671" s="154"/>
      <c r="P671" s="155">
        <f>SUM(P672:P674)</f>
        <v>0</v>
      </c>
      <c r="Q671" s="154"/>
      <c r="R671" s="155">
        <f>SUM(R672:R674)</f>
        <v>0</v>
      </c>
      <c r="S671" s="154"/>
      <c r="T671" s="156">
        <f>SUM(T672:T674)</f>
        <v>0</v>
      </c>
      <c r="AR671" s="149" t="s">
        <v>159</v>
      </c>
      <c r="AT671" s="157" t="s">
        <v>77</v>
      </c>
      <c r="AU671" s="157" t="s">
        <v>78</v>
      </c>
      <c r="AY671" s="149" t="s">
        <v>153</v>
      </c>
      <c r="BK671" s="158">
        <f>SUM(BK672:BK674)</f>
        <v>0</v>
      </c>
    </row>
    <row r="672" spans="1:65" s="2" customFormat="1" ht="72" customHeight="1">
      <c r="A672" s="33"/>
      <c r="B672" s="161"/>
      <c r="C672" s="162" t="s">
        <v>1604</v>
      </c>
      <c r="D672" s="162" t="s">
        <v>155</v>
      </c>
      <c r="E672" s="163" t="s">
        <v>2363</v>
      </c>
      <c r="F672" s="164" t="s">
        <v>2364</v>
      </c>
      <c r="G672" s="165" t="s">
        <v>465</v>
      </c>
      <c r="H672" s="166">
        <v>1</v>
      </c>
      <c r="I672" s="167"/>
      <c r="J672" s="168">
        <f>ROUND(I672*H672,2)</f>
        <v>0</v>
      </c>
      <c r="K672" s="164" t="s">
        <v>1</v>
      </c>
      <c r="L672" s="34"/>
      <c r="M672" s="169" t="s">
        <v>1</v>
      </c>
      <c r="N672" s="170" t="s">
        <v>43</v>
      </c>
      <c r="O672" s="59"/>
      <c r="P672" s="171">
        <f>O672*H672</f>
        <v>0</v>
      </c>
      <c r="Q672" s="171">
        <v>0</v>
      </c>
      <c r="R672" s="171">
        <f>Q672*H672</f>
        <v>0</v>
      </c>
      <c r="S672" s="171">
        <v>0</v>
      </c>
      <c r="T672" s="172">
        <f>S672*H672</f>
        <v>0</v>
      </c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R672" s="173" t="s">
        <v>612</v>
      </c>
      <c r="AT672" s="173" t="s">
        <v>155</v>
      </c>
      <c r="AU672" s="173" t="s">
        <v>86</v>
      </c>
      <c r="AY672" s="18" t="s">
        <v>153</v>
      </c>
      <c r="BE672" s="174">
        <f>IF(N672="základní",J672,0)</f>
        <v>0</v>
      </c>
      <c r="BF672" s="174">
        <f>IF(N672="snížená",J672,0)</f>
        <v>0</v>
      </c>
      <c r="BG672" s="174">
        <f>IF(N672="zákl. přenesená",J672,0)</f>
        <v>0</v>
      </c>
      <c r="BH672" s="174">
        <f>IF(N672="sníž. přenesená",J672,0)</f>
        <v>0</v>
      </c>
      <c r="BI672" s="174">
        <f>IF(N672="nulová",J672,0)</f>
        <v>0</v>
      </c>
      <c r="BJ672" s="18" t="s">
        <v>86</v>
      </c>
      <c r="BK672" s="174">
        <f>ROUND(I672*H672,2)</f>
        <v>0</v>
      </c>
      <c r="BL672" s="18" t="s">
        <v>612</v>
      </c>
      <c r="BM672" s="173" t="s">
        <v>2365</v>
      </c>
    </row>
    <row r="673" spans="1:51" s="14" customFormat="1" ht="10.199999999999999">
      <c r="B673" s="183"/>
      <c r="D673" s="176" t="s">
        <v>161</v>
      </c>
      <c r="E673" s="184" t="s">
        <v>1</v>
      </c>
      <c r="F673" s="185" t="s">
        <v>86</v>
      </c>
      <c r="H673" s="186">
        <v>1</v>
      </c>
      <c r="I673" s="187"/>
      <c r="L673" s="183"/>
      <c r="M673" s="188"/>
      <c r="N673" s="189"/>
      <c r="O673" s="189"/>
      <c r="P673" s="189"/>
      <c r="Q673" s="189"/>
      <c r="R673" s="189"/>
      <c r="S673" s="189"/>
      <c r="T673" s="190"/>
      <c r="AT673" s="184" t="s">
        <v>161</v>
      </c>
      <c r="AU673" s="184" t="s">
        <v>86</v>
      </c>
      <c r="AV673" s="14" t="s">
        <v>88</v>
      </c>
      <c r="AW673" s="14" t="s">
        <v>34</v>
      </c>
      <c r="AX673" s="14" t="s">
        <v>78</v>
      </c>
      <c r="AY673" s="184" t="s">
        <v>153</v>
      </c>
    </row>
    <row r="674" spans="1:51" s="15" customFormat="1" ht="10.199999999999999">
      <c r="B674" s="191"/>
      <c r="D674" s="176" t="s">
        <v>161</v>
      </c>
      <c r="E674" s="192" t="s">
        <v>1</v>
      </c>
      <c r="F674" s="193" t="s">
        <v>165</v>
      </c>
      <c r="H674" s="194">
        <v>1</v>
      </c>
      <c r="I674" s="195"/>
      <c r="L674" s="191"/>
      <c r="M674" s="199"/>
      <c r="N674" s="200"/>
      <c r="O674" s="200"/>
      <c r="P674" s="200"/>
      <c r="Q674" s="200"/>
      <c r="R674" s="200"/>
      <c r="S674" s="200"/>
      <c r="T674" s="201"/>
      <c r="AT674" s="192" t="s">
        <v>161</v>
      </c>
      <c r="AU674" s="192" t="s">
        <v>86</v>
      </c>
      <c r="AV674" s="15" t="s">
        <v>159</v>
      </c>
      <c r="AW674" s="15" t="s">
        <v>34</v>
      </c>
      <c r="AX674" s="15" t="s">
        <v>86</v>
      </c>
      <c r="AY674" s="192" t="s">
        <v>153</v>
      </c>
    </row>
    <row r="675" spans="1:51" s="2" customFormat="1" ht="6.9" customHeight="1">
      <c r="A675" s="33"/>
      <c r="B675" s="48"/>
      <c r="C675" s="49"/>
      <c r="D675" s="49"/>
      <c r="E675" s="49"/>
      <c r="F675" s="49"/>
      <c r="G675" s="49"/>
      <c r="H675" s="49"/>
      <c r="I675" s="121"/>
      <c r="J675" s="49"/>
      <c r="K675" s="49"/>
      <c r="L675" s="34"/>
      <c r="M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</sheetData>
  <autoFilter ref="C133:K674" xr:uid="{00000000-0009-0000-0000-000005000000}"/>
  <mergeCells count="10">
    <mergeCell ref="E87:H87"/>
    <mergeCell ref="E124:H124"/>
    <mergeCell ref="E126:H126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M498"/>
  <sheetViews>
    <sheetView showGridLines="0" zoomScale="85" zoomScaleNormal="85" workbookViewId="0"/>
  </sheetViews>
  <sheetFormatPr defaultRowHeight="14.4"/>
  <cols>
    <col min="1" max="1" width="8.28515625" style="1" customWidth="1"/>
    <col min="2" max="2" width="1.710937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" style="1" customWidth="1"/>
    <col min="8" max="8" width="11.42578125" style="1" customWidth="1"/>
    <col min="9" max="9" width="20.140625" style="94" customWidth="1"/>
    <col min="10" max="11" width="20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I2" s="94"/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103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88</v>
      </c>
    </row>
    <row r="4" spans="1:46" s="1" customFormat="1" ht="24.9" customHeight="1">
      <c r="B4" s="21"/>
      <c r="D4" s="22" t="s">
        <v>119</v>
      </c>
      <c r="I4" s="94"/>
      <c r="L4" s="21"/>
      <c r="M4" s="96" t="s">
        <v>10</v>
      </c>
      <c r="AT4" s="18" t="s">
        <v>3</v>
      </c>
    </row>
    <row r="5" spans="1:46" s="1" customFormat="1" ht="6.9" customHeight="1">
      <c r="B5" s="21"/>
      <c r="I5" s="94"/>
      <c r="L5" s="21"/>
    </row>
    <row r="6" spans="1:46" s="1" customFormat="1" ht="12" customHeight="1">
      <c r="B6" s="21"/>
      <c r="D6" s="28" t="s">
        <v>16</v>
      </c>
      <c r="I6" s="94"/>
      <c r="L6" s="21"/>
    </row>
    <row r="7" spans="1:46" s="1" customFormat="1" ht="16.5" customHeight="1">
      <c r="B7" s="21"/>
      <c r="E7" s="271" t="str">
        <f>'Rekapitulace stavby'!K6</f>
        <v>Rekonstrukce domu Chopin - objekt B a D</v>
      </c>
      <c r="F7" s="272"/>
      <c r="G7" s="272"/>
      <c r="H7" s="272"/>
      <c r="I7" s="94"/>
      <c r="L7" s="21"/>
    </row>
    <row r="8" spans="1:46" s="2" customFormat="1" ht="12" customHeight="1">
      <c r="A8" s="33"/>
      <c r="B8" s="34"/>
      <c r="C8" s="33"/>
      <c r="D8" s="28" t="s">
        <v>120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>
      <c r="A9" s="33"/>
      <c r="B9" s="34"/>
      <c r="C9" s="33"/>
      <c r="D9" s="33"/>
      <c r="E9" s="251" t="s">
        <v>2366</v>
      </c>
      <c r="F9" s="273"/>
      <c r="G9" s="273"/>
      <c r="H9" s="273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ht="10.199999999999999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>
        <f>'Rekapitulace stavby'!AN8</f>
        <v>0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8" customHeight="1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" customHeight="1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>
      <c r="A18" s="33"/>
      <c r="B18" s="34"/>
      <c r="C18" s="33"/>
      <c r="D18" s="33"/>
      <c r="E18" s="274" t="str">
        <f>'Rekapitulace stavby'!E14</f>
        <v>Vyplň údaj</v>
      </c>
      <c r="F18" s="254"/>
      <c r="G18" s="254"/>
      <c r="H18" s="254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" customHeight="1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" customHeight="1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>
      <c r="A24" s="33"/>
      <c r="B24" s="34"/>
      <c r="C24" s="33"/>
      <c r="D24" s="33"/>
      <c r="E24" s="274" t="str">
        <f>'Rekapitulace stavby'!E20</f>
        <v>Vyplň údaj</v>
      </c>
      <c r="F24" s="254"/>
      <c r="G24" s="254"/>
      <c r="H24" s="254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" customHeight="1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>
      <c r="A26" s="33"/>
      <c r="B26" s="34"/>
      <c r="C26" s="33"/>
      <c r="D26" s="28" t="s">
        <v>36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>
      <c r="A27" s="99"/>
      <c r="B27" s="100"/>
      <c r="C27" s="99"/>
      <c r="D27" s="99"/>
      <c r="E27" s="258" t="s">
        <v>122</v>
      </c>
      <c r="F27" s="258"/>
      <c r="G27" s="258"/>
      <c r="H27" s="258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" customHeight="1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>
      <c r="A30" s="33"/>
      <c r="B30" s="34"/>
      <c r="C30" s="33"/>
      <c r="D30" s="104" t="s">
        <v>38</v>
      </c>
      <c r="E30" s="33"/>
      <c r="F30" s="33"/>
      <c r="G30" s="33"/>
      <c r="H30" s="33"/>
      <c r="I30" s="97"/>
      <c r="J30" s="72">
        <f>ROUND(J128,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" customHeight="1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" customHeight="1">
      <c r="A32" s="33"/>
      <c r="B32" s="34"/>
      <c r="C32" s="33"/>
      <c r="D32" s="33"/>
      <c r="E32" s="33"/>
      <c r="F32" s="37" t="s">
        <v>40</v>
      </c>
      <c r="G32" s="33"/>
      <c r="H32" s="33"/>
      <c r="I32" s="105" t="s">
        <v>39</v>
      </c>
      <c r="J32" s="37" t="s">
        <v>41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" customHeight="1">
      <c r="A33" s="33"/>
      <c r="B33" s="34"/>
      <c r="C33" s="33"/>
      <c r="D33" s="106" t="s">
        <v>42</v>
      </c>
      <c r="E33" s="28" t="s">
        <v>43</v>
      </c>
      <c r="F33" s="107">
        <f>ROUND((SUM(BE128:BE497)),  2)</f>
        <v>0</v>
      </c>
      <c r="G33" s="33"/>
      <c r="H33" s="33"/>
      <c r="I33" s="108">
        <v>0.21</v>
      </c>
      <c r="J33" s="107">
        <f>ROUND(((SUM(BE128:BE497))*I33),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" customHeight="1">
      <c r="A34" s="33"/>
      <c r="B34" s="34"/>
      <c r="C34" s="33"/>
      <c r="D34" s="33"/>
      <c r="E34" s="28" t="s">
        <v>44</v>
      </c>
      <c r="F34" s="107">
        <f>ROUND((SUM(BF128:BF497)),  2)</f>
        <v>0</v>
      </c>
      <c r="G34" s="33"/>
      <c r="H34" s="33"/>
      <c r="I34" s="108">
        <v>0.15</v>
      </c>
      <c r="J34" s="107">
        <f>ROUND(((SUM(BF128:BF497))*I34),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" hidden="1" customHeight="1">
      <c r="A35" s="33"/>
      <c r="B35" s="34"/>
      <c r="C35" s="33"/>
      <c r="D35" s="33"/>
      <c r="E35" s="28" t="s">
        <v>45</v>
      </c>
      <c r="F35" s="107">
        <f>ROUND((SUM(BG128:BG497)),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" hidden="1" customHeight="1">
      <c r="A36" s="33"/>
      <c r="B36" s="34"/>
      <c r="C36" s="33"/>
      <c r="D36" s="33"/>
      <c r="E36" s="28" t="s">
        <v>46</v>
      </c>
      <c r="F36" s="107">
        <f>ROUND((SUM(BH128:BH497)),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" hidden="1" customHeight="1">
      <c r="A37" s="33"/>
      <c r="B37" s="34"/>
      <c r="C37" s="33"/>
      <c r="D37" s="33"/>
      <c r="E37" s="28" t="s">
        <v>47</v>
      </c>
      <c r="F37" s="107">
        <f>ROUND((SUM(BI128:BI497)),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" customHeight="1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>
      <c r="A39" s="33"/>
      <c r="B39" s="34"/>
      <c r="C39" s="109"/>
      <c r="D39" s="110" t="s">
        <v>48</v>
      </c>
      <c r="E39" s="61"/>
      <c r="F39" s="61"/>
      <c r="G39" s="111" t="s">
        <v>49</v>
      </c>
      <c r="H39" s="112" t="s">
        <v>50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" customHeight="1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" customHeight="1">
      <c r="B41" s="21"/>
      <c r="I41" s="94"/>
      <c r="L41" s="21"/>
    </row>
    <row r="42" spans="1:31" s="1" customFormat="1" ht="14.4" customHeight="1">
      <c r="B42" s="21"/>
      <c r="I42" s="94"/>
      <c r="L42" s="21"/>
    </row>
    <row r="43" spans="1:31" s="1" customFormat="1" ht="14.4" customHeight="1">
      <c r="B43" s="21"/>
      <c r="I43" s="94"/>
      <c r="L43" s="21"/>
    </row>
    <row r="44" spans="1:31" s="1" customFormat="1" ht="14.4" customHeight="1">
      <c r="B44" s="21"/>
      <c r="I44" s="94"/>
      <c r="L44" s="21"/>
    </row>
    <row r="45" spans="1:31" s="1" customFormat="1" ht="14.4" customHeight="1">
      <c r="B45" s="21"/>
      <c r="I45" s="94"/>
      <c r="L45" s="21"/>
    </row>
    <row r="46" spans="1:31" s="1" customFormat="1" ht="14.4" customHeight="1">
      <c r="B46" s="21"/>
      <c r="I46" s="94"/>
      <c r="L46" s="21"/>
    </row>
    <row r="47" spans="1:31" s="1" customFormat="1" ht="14.4" customHeight="1">
      <c r="B47" s="21"/>
      <c r="I47" s="94"/>
      <c r="L47" s="21"/>
    </row>
    <row r="48" spans="1:31" s="1" customFormat="1" ht="14.4" customHeight="1">
      <c r="B48" s="21"/>
      <c r="I48" s="94"/>
      <c r="L48" s="21"/>
    </row>
    <row r="49" spans="1:31" s="1" customFormat="1" ht="14.4" customHeight="1">
      <c r="B49" s="21"/>
      <c r="I49" s="94"/>
      <c r="L49" s="21"/>
    </row>
    <row r="50" spans="1:31" s="2" customFormat="1" ht="14.4" customHeight="1">
      <c r="B50" s="43"/>
      <c r="D50" s="44" t="s">
        <v>51</v>
      </c>
      <c r="E50" s="45"/>
      <c r="F50" s="45"/>
      <c r="G50" s="44" t="s">
        <v>52</v>
      </c>
      <c r="H50" s="45"/>
      <c r="I50" s="116"/>
      <c r="J50" s="45"/>
      <c r="K50" s="45"/>
      <c r="L50" s="43"/>
    </row>
    <row r="51" spans="1:31" ht="10.199999999999999">
      <c r="B51" s="21"/>
      <c r="L51" s="21"/>
    </row>
    <row r="52" spans="1:31" ht="10.199999999999999">
      <c r="B52" s="21"/>
      <c r="L52" s="21"/>
    </row>
    <row r="53" spans="1:31" ht="10.199999999999999">
      <c r="B53" s="21"/>
      <c r="L53" s="21"/>
    </row>
    <row r="54" spans="1:31" ht="10.199999999999999">
      <c r="B54" s="21"/>
      <c r="L54" s="21"/>
    </row>
    <row r="55" spans="1:31" ht="10.199999999999999">
      <c r="B55" s="21"/>
      <c r="L55" s="21"/>
    </row>
    <row r="56" spans="1:31" ht="10.199999999999999">
      <c r="B56" s="21"/>
      <c r="L56" s="21"/>
    </row>
    <row r="57" spans="1:31" ht="10.199999999999999">
      <c r="B57" s="21"/>
      <c r="L57" s="21"/>
    </row>
    <row r="58" spans="1:31" ht="10.199999999999999">
      <c r="B58" s="21"/>
      <c r="L58" s="21"/>
    </row>
    <row r="59" spans="1:31" ht="10.199999999999999">
      <c r="B59" s="21"/>
      <c r="L59" s="21"/>
    </row>
    <row r="60" spans="1:31" ht="10.199999999999999">
      <c r="B60" s="21"/>
      <c r="L60" s="21"/>
    </row>
    <row r="61" spans="1:31" s="2" customFormat="1" ht="13.2">
      <c r="A61" s="33"/>
      <c r="B61" s="34"/>
      <c r="C61" s="33"/>
      <c r="D61" s="46" t="s">
        <v>53</v>
      </c>
      <c r="E61" s="36"/>
      <c r="F61" s="117" t="s">
        <v>54</v>
      </c>
      <c r="G61" s="46" t="s">
        <v>53</v>
      </c>
      <c r="H61" s="36"/>
      <c r="I61" s="118"/>
      <c r="J61" s="119" t="s">
        <v>54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0.199999999999999">
      <c r="B62" s="21"/>
      <c r="L62" s="21"/>
    </row>
    <row r="63" spans="1:31" ht="10.199999999999999">
      <c r="B63" s="21"/>
      <c r="L63" s="21"/>
    </row>
    <row r="64" spans="1:31" ht="10.199999999999999">
      <c r="B64" s="21"/>
      <c r="L64" s="21"/>
    </row>
    <row r="65" spans="1:31" s="2" customFormat="1" ht="13.2">
      <c r="A65" s="33"/>
      <c r="B65" s="34"/>
      <c r="C65" s="33"/>
      <c r="D65" s="44" t="s">
        <v>55</v>
      </c>
      <c r="E65" s="47"/>
      <c r="F65" s="47"/>
      <c r="G65" s="44" t="s">
        <v>56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0.199999999999999">
      <c r="B66" s="21"/>
      <c r="L66" s="21"/>
    </row>
    <row r="67" spans="1:31" ht="10.199999999999999">
      <c r="B67" s="21"/>
      <c r="L67" s="21"/>
    </row>
    <row r="68" spans="1:31" ht="10.199999999999999">
      <c r="B68" s="21"/>
      <c r="L68" s="21"/>
    </row>
    <row r="69" spans="1:31" ht="10.199999999999999">
      <c r="B69" s="21"/>
      <c r="L69" s="21"/>
    </row>
    <row r="70" spans="1:31" ht="10.199999999999999">
      <c r="B70" s="21"/>
      <c r="L70" s="21"/>
    </row>
    <row r="71" spans="1:31" ht="10.199999999999999">
      <c r="B71" s="21"/>
      <c r="L71" s="21"/>
    </row>
    <row r="72" spans="1:31" ht="10.199999999999999">
      <c r="B72" s="21"/>
      <c r="L72" s="21"/>
    </row>
    <row r="73" spans="1:31" ht="10.199999999999999">
      <c r="B73" s="21"/>
      <c r="L73" s="21"/>
    </row>
    <row r="74" spans="1:31" ht="10.199999999999999">
      <c r="B74" s="21"/>
      <c r="L74" s="21"/>
    </row>
    <row r="75" spans="1:31" ht="10.199999999999999">
      <c r="B75" s="21"/>
      <c r="L75" s="21"/>
    </row>
    <row r="76" spans="1:31" s="2" customFormat="1" ht="13.2">
      <c r="A76" s="33"/>
      <c r="B76" s="34"/>
      <c r="C76" s="33"/>
      <c r="D76" s="46" t="s">
        <v>53</v>
      </c>
      <c r="E76" s="36"/>
      <c r="F76" s="117" t="s">
        <v>54</v>
      </c>
      <c r="G76" s="46" t="s">
        <v>53</v>
      </c>
      <c r="H76" s="36"/>
      <c r="I76" s="118"/>
      <c r="J76" s="119" t="s">
        <v>54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" customHeight="1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" customHeight="1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" customHeight="1">
      <c r="A82" s="33"/>
      <c r="B82" s="34"/>
      <c r="C82" s="22" t="s">
        <v>123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" customHeight="1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>
      <c r="A85" s="33"/>
      <c r="B85" s="34"/>
      <c r="C85" s="33"/>
      <c r="D85" s="33"/>
      <c r="E85" s="271" t="str">
        <f>E7</f>
        <v>Rekonstrukce domu Chopin - objekt B a D</v>
      </c>
      <c r="F85" s="272"/>
      <c r="G85" s="272"/>
      <c r="H85" s="272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>
      <c r="A86" s="33"/>
      <c r="B86" s="34"/>
      <c r="C86" s="28" t="s">
        <v>120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>
      <c r="A87" s="33"/>
      <c r="B87" s="34"/>
      <c r="C87" s="33"/>
      <c r="D87" s="33"/>
      <c r="E87" s="251" t="str">
        <f>E9</f>
        <v>SO 06 - Dvůr - stavební a konstrukční část</v>
      </c>
      <c r="F87" s="273"/>
      <c r="G87" s="273"/>
      <c r="H87" s="273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" customHeight="1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>
        <f>IF(J12="","",J12)</f>
        <v>0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" customHeight="1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" customHeight="1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15" customHeight="1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>
      <c r="A94" s="33"/>
      <c r="B94" s="34"/>
      <c r="C94" s="123" t="s">
        <v>124</v>
      </c>
      <c r="D94" s="109"/>
      <c r="E94" s="109"/>
      <c r="F94" s="109"/>
      <c r="G94" s="109"/>
      <c r="H94" s="109"/>
      <c r="I94" s="124"/>
      <c r="J94" s="125" t="s">
        <v>125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8" customHeight="1">
      <c r="A96" s="33"/>
      <c r="B96" s="34"/>
      <c r="C96" s="126" t="s">
        <v>126</v>
      </c>
      <c r="D96" s="33"/>
      <c r="E96" s="33"/>
      <c r="F96" s="33"/>
      <c r="G96" s="33"/>
      <c r="H96" s="33"/>
      <c r="I96" s="97"/>
      <c r="J96" s="72">
        <f>J128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127</v>
      </c>
    </row>
    <row r="97" spans="1:31" s="9" customFormat="1" ht="24.9" customHeight="1">
      <c r="B97" s="127"/>
      <c r="D97" s="128" t="s">
        <v>128</v>
      </c>
      <c r="E97" s="129"/>
      <c r="F97" s="129"/>
      <c r="G97" s="129"/>
      <c r="H97" s="129"/>
      <c r="I97" s="130"/>
      <c r="J97" s="131">
        <f>J129</f>
        <v>0</v>
      </c>
      <c r="L97" s="127"/>
    </row>
    <row r="98" spans="1:31" s="10" customFormat="1" ht="19.95" customHeight="1">
      <c r="B98" s="132"/>
      <c r="D98" s="133" t="s">
        <v>129</v>
      </c>
      <c r="E98" s="134"/>
      <c r="F98" s="134"/>
      <c r="G98" s="134"/>
      <c r="H98" s="134"/>
      <c r="I98" s="135"/>
      <c r="J98" s="136">
        <f>J130</f>
        <v>0</v>
      </c>
      <c r="L98" s="132"/>
    </row>
    <row r="99" spans="1:31" s="10" customFormat="1" ht="19.95" customHeight="1">
      <c r="B99" s="132"/>
      <c r="D99" s="133" t="s">
        <v>911</v>
      </c>
      <c r="E99" s="134"/>
      <c r="F99" s="134"/>
      <c r="G99" s="134"/>
      <c r="H99" s="134"/>
      <c r="I99" s="135"/>
      <c r="J99" s="136">
        <f>J242</f>
        <v>0</v>
      </c>
      <c r="L99" s="132"/>
    </row>
    <row r="100" spans="1:31" s="10" customFormat="1" ht="19.95" customHeight="1">
      <c r="B100" s="132"/>
      <c r="D100" s="133" t="s">
        <v>2367</v>
      </c>
      <c r="E100" s="134"/>
      <c r="F100" s="134"/>
      <c r="G100" s="134"/>
      <c r="H100" s="134"/>
      <c r="I100" s="135"/>
      <c r="J100" s="136">
        <f>J315</f>
        <v>0</v>
      </c>
      <c r="L100" s="132"/>
    </row>
    <row r="101" spans="1:31" s="10" customFormat="1" ht="19.95" customHeight="1">
      <c r="B101" s="132"/>
      <c r="D101" s="133" t="s">
        <v>130</v>
      </c>
      <c r="E101" s="134"/>
      <c r="F101" s="134"/>
      <c r="G101" s="134"/>
      <c r="H101" s="134"/>
      <c r="I101" s="135"/>
      <c r="J101" s="136">
        <f>J360</f>
        <v>0</v>
      </c>
      <c r="L101" s="132"/>
    </row>
    <row r="102" spans="1:31" s="10" customFormat="1" ht="19.95" customHeight="1">
      <c r="B102" s="132"/>
      <c r="D102" s="133" t="s">
        <v>131</v>
      </c>
      <c r="E102" s="134"/>
      <c r="F102" s="134"/>
      <c r="G102" s="134"/>
      <c r="H102" s="134"/>
      <c r="I102" s="135"/>
      <c r="J102" s="136">
        <f>J405</f>
        <v>0</v>
      </c>
      <c r="L102" s="132"/>
    </row>
    <row r="103" spans="1:31" s="10" customFormat="1" ht="19.95" customHeight="1">
      <c r="B103" s="132"/>
      <c r="D103" s="133" t="s">
        <v>309</v>
      </c>
      <c r="E103" s="134"/>
      <c r="F103" s="134"/>
      <c r="G103" s="134"/>
      <c r="H103" s="134"/>
      <c r="I103" s="135"/>
      <c r="J103" s="136">
        <f>J422</f>
        <v>0</v>
      </c>
      <c r="L103" s="132"/>
    </row>
    <row r="104" spans="1:31" s="9" customFormat="1" ht="24.9" customHeight="1">
      <c r="B104" s="127"/>
      <c r="D104" s="128" t="s">
        <v>132</v>
      </c>
      <c r="E104" s="129"/>
      <c r="F104" s="129"/>
      <c r="G104" s="129"/>
      <c r="H104" s="129"/>
      <c r="I104" s="130"/>
      <c r="J104" s="131">
        <f>J424</f>
        <v>0</v>
      </c>
      <c r="L104" s="127"/>
    </row>
    <row r="105" spans="1:31" s="10" customFormat="1" ht="19.95" customHeight="1">
      <c r="B105" s="132"/>
      <c r="D105" s="133" t="s">
        <v>133</v>
      </c>
      <c r="E105" s="134"/>
      <c r="F105" s="134"/>
      <c r="G105" s="134"/>
      <c r="H105" s="134"/>
      <c r="I105" s="135"/>
      <c r="J105" s="136">
        <f>J425</f>
        <v>0</v>
      </c>
      <c r="L105" s="132"/>
    </row>
    <row r="106" spans="1:31" s="10" customFormat="1" ht="19.95" customHeight="1">
      <c r="B106" s="132"/>
      <c r="D106" s="133" t="s">
        <v>311</v>
      </c>
      <c r="E106" s="134"/>
      <c r="F106" s="134"/>
      <c r="G106" s="134"/>
      <c r="H106" s="134"/>
      <c r="I106" s="135"/>
      <c r="J106" s="136">
        <f>J480</f>
        <v>0</v>
      </c>
      <c r="L106" s="132"/>
    </row>
    <row r="107" spans="1:31" s="10" customFormat="1" ht="19.95" customHeight="1">
      <c r="B107" s="132"/>
      <c r="D107" s="133" t="s">
        <v>312</v>
      </c>
      <c r="E107" s="134"/>
      <c r="F107" s="134"/>
      <c r="G107" s="134"/>
      <c r="H107" s="134"/>
      <c r="I107" s="135"/>
      <c r="J107" s="136">
        <f>J490</f>
        <v>0</v>
      </c>
      <c r="L107" s="132"/>
    </row>
    <row r="108" spans="1:31" s="9" customFormat="1" ht="24.9" customHeight="1">
      <c r="B108" s="127"/>
      <c r="D108" s="128" t="s">
        <v>529</v>
      </c>
      <c r="E108" s="129"/>
      <c r="F108" s="129"/>
      <c r="G108" s="129"/>
      <c r="H108" s="129"/>
      <c r="I108" s="130"/>
      <c r="J108" s="131">
        <f>J496</f>
        <v>0</v>
      </c>
      <c r="L108" s="127"/>
    </row>
    <row r="109" spans="1:31" s="2" customFormat="1" ht="21.75" customHeight="1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6.9" customHeight="1">
      <c r="A110" s="33"/>
      <c r="B110" s="48"/>
      <c r="C110" s="49"/>
      <c r="D110" s="49"/>
      <c r="E110" s="49"/>
      <c r="F110" s="49"/>
      <c r="G110" s="49"/>
      <c r="H110" s="49"/>
      <c r="I110" s="121"/>
      <c r="J110" s="49"/>
      <c r="K110" s="49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4" spans="1:63" s="2" customFormat="1" ht="6.9" customHeight="1">
      <c r="A114" s="33"/>
      <c r="B114" s="50"/>
      <c r="C114" s="51"/>
      <c r="D114" s="51"/>
      <c r="E114" s="51"/>
      <c r="F114" s="51"/>
      <c r="G114" s="51"/>
      <c r="H114" s="51"/>
      <c r="I114" s="122"/>
      <c r="J114" s="51"/>
      <c r="K114" s="51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24.9" customHeight="1">
      <c r="A115" s="33"/>
      <c r="B115" s="34"/>
      <c r="C115" s="22" t="s">
        <v>138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6.9" customHeight="1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2" customHeight="1">
      <c r="A117" s="33"/>
      <c r="B117" s="34"/>
      <c r="C117" s="28" t="s">
        <v>16</v>
      </c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6.5" customHeight="1">
      <c r="A118" s="33"/>
      <c r="B118" s="34"/>
      <c r="C118" s="33"/>
      <c r="D118" s="33"/>
      <c r="E118" s="271" t="str">
        <f>E7</f>
        <v>Rekonstrukce domu Chopin - objekt B a D</v>
      </c>
      <c r="F118" s="272"/>
      <c r="G118" s="272"/>
      <c r="H118" s="272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12" customHeight="1">
      <c r="A119" s="33"/>
      <c r="B119" s="34"/>
      <c r="C119" s="28" t="s">
        <v>120</v>
      </c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16.5" customHeight="1">
      <c r="A120" s="33"/>
      <c r="B120" s="34"/>
      <c r="C120" s="33"/>
      <c r="D120" s="33"/>
      <c r="E120" s="251" t="str">
        <f>E9</f>
        <v>SO 06 - Dvůr - stavební a konstrukční část</v>
      </c>
      <c r="F120" s="273"/>
      <c r="G120" s="273"/>
      <c r="H120" s="27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6.9" customHeight="1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12" customHeight="1">
      <c r="A122" s="33"/>
      <c r="B122" s="34"/>
      <c r="C122" s="28" t="s">
        <v>20</v>
      </c>
      <c r="D122" s="33"/>
      <c r="E122" s="33"/>
      <c r="F122" s="26" t="str">
        <f>F12</f>
        <v>Hlavní tř. 47, 353 01 Mariánské Lázně</v>
      </c>
      <c r="G122" s="33"/>
      <c r="H122" s="33"/>
      <c r="I122" s="98" t="s">
        <v>22</v>
      </c>
      <c r="J122" s="56">
        <f>IF(J12="","",J12)</f>
        <v>0</v>
      </c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6.9" customHeight="1">
      <c r="A123" s="33"/>
      <c r="B123" s="34"/>
      <c r="C123" s="33"/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27.9" customHeight="1">
      <c r="A124" s="33"/>
      <c r="B124" s="34"/>
      <c r="C124" s="28" t="s">
        <v>23</v>
      </c>
      <c r="D124" s="33"/>
      <c r="E124" s="33"/>
      <c r="F124" s="26" t="str">
        <f>E15</f>
        <v>Město Mariánské Lázně</v>
      </c>
      <c r="G124" s="33"/>
      <c r="H124" s="33"/>
      <c r="I124" s="98" t="s">
        <v>31</v>
      </c>
      <c r="J124" s="31" t="str">
        <f>E21</f>
        <v>Ing. arch. Ondřej Tuček</v>
      </c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2" customFormat="1" ht="15.15" customHeight="1">
      <c r="A125" s="33"/>
      <c r="B125" s="34"/>
      <c r="C125" s="28" t="s">
        <v>29</v>
      </c>
      <c r="D125" s="33"/>
      <c r="E125" s="33"/>
      <c r="F125" s="26" t="str">
        <f>IF(E18="","",E18)</f>
        <v>Vyplň údaj</v>
      </c>
      <c r="G125" s="33"/>
      <c r="H125" s="33"/>
      <c r="I125" s="98" t="s">
        <v>35</v>
      </c>
      <c r="J125" s="31" t="str">
        <f>E24</f>
        <v>Vyplň údaj</v>
      </c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63" s="2" customFormat="1" ht="10.35" customHeight="1">
      <c r="A126" s="33"/>
      <c r="B126" s="34"/>
      <c r="C126" s="33"/>
      <c r="D126" s="33"/>
      <c r="E126" s="33"/>
      <c r="F126" s="33"/>
      <c r="G126" s="33"/>
      <c r="H126" s="3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63" s="11" customFormat="1" ht="29.25" customHeight="1">
      <c r="A127" s="137"/>
      <c r="B127" s="138"/>
      <c r="C127" s="139" t="s">
        <v>139</v>
      </c>
      <c r="D127" s="140" t="s">
        <v>63</v>
      </c>
      <c r="E127" s="140" t="s">
        <v>59</v>
      </c>
      <c r="F127" s="140" t="s">
        <v>60</v>
      </c>
      <c r="G127" s="140" t="s">
        <v>140</v>
      </c>
      <c r="H127" s="140" t="s">
        <v>141</v>
      </c>
      <c r="I127" s="141" t="s">
        <v>142</v>
      </c>
      <c r="J127" s="140" t="s">
        <v>125</v>
      </c>
      <c r="K127" s="142" t="s">
        <v>143</v>
      </c>
      <c r="L127" s="143"/>
      <c r="M127" s="63" t="s">
        <v>1</v>
      </c>
      <c r="N127" s="64" t="s">
        <v>42</v>
      </c>
      <c r="O127" s="64" t="s">
        <v>144</v>
      </c>
      <c r="P127" s="64" t="s">
        <v>145</v>
      </c>
      <c r="Q127" s="64" t="s">
        <v>146</v>
      </c>
      <c r="R127" s="64" t="s">
        <v>147</v>
      </c>
      <c r="S127" s="64" t="s">
        <v>148</v>
      </c>
      <c r="T127" s="65" t="s">
        <v>149</v>
      </c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</row>
    <row r="128" spans="1:63" s="2" customFormat="1" ht="22.8" customHeight="1">
      <c r="A128" s="33"/>
      <c r="B128" s="34"/>
      <c r="C128" s="70" t="s">
        <v>150</v>
      </c>
      <c r="D128" s="33"/>
      <c r="E128" s="33"/>
      <c r="F128" s="33"/>
      <c r="G128" s="33"/>
      <c r="H128" s="33"/>
      <c r="I128" s="97"/>
      <c r="J128" s="144">
        <f>BK128</f>
        <v>0</v>
      </c>
      <c r="K128" s="33"/>
      <c r="L128" s="34"/>
      <c r="M128" s="66"/>
      <c r="N128" s="57"/>
      <c r="O128" s="67"/>
      <c r="P128" s="145">
        <f>P129+P424+P496</f>
        <v>0</v>
      </c>
      <c r="Q128" s="67"/>
      <c r="R128" s="145">
        <f>R129+R424+R496</f>
        <v>53.420353840000004</v>
      </c>
      <c r="S128" s="67"/>
      <c r="T128" s="146">
        <f>T129+T424+T496</f>
        <v>107.4769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T128" s="18" t="s">
        <v>77</v>
      </c>
      <c r="AU128" s="18" t="s">
        <v>127</v>
      </c>
      <c r="BK128" s="147">
        <f>BK129+BK424+BK496</f>
        <v>0</v>
      </c>
    </row>
    <row r="129" spans="1:65" s="12" customFormat="1" ht="25.95" customHeight="1">
      <c r="B129" s="148"/>
      <c r="D129" s="149" t="s">
        <v>77</v>
      </c>
      <c r="E129" s="150" t="s">
        <v>151</v>
      </c>
      <c r="F129" s="150" t="s">
        <v>152</v>
      </c>
      <c r="I129" s="151"/>
      <c r="J129" s="152">
        <f>BK129</f>
        <v>0</v>
      </c>
      <c r="L129" s="148"/>
      <c r="M129" s="153"/>
      <c r="N129" s="154"/>
      <c r="O129" s="154"/>
      <c r="P129" s="155">
        <f>P130+P242+P315+P360+P405+P422</f>
        <v>0</v>
      </c>
      <c r="Q129" s="154"/>
      <c r="R129" s="155">
        <f>R130+R242+R315+R360+R405+R422</f>
        <v>53.152206020000001</v>
      </c>
      <c r="S129" s="154"/>
      <c r="T129" s="156">
        <f>T130+T242+T315+T360+T405+T422</f>
        <v>107.4769</v>
      </c>
      <c r="AR129" s="149" t="s">
        <v>86</v>
      </c>
      <c r="AT129" s="157" t="s">
        <v>77</v>
      </c>
      <c r="AU129" s="157" t="s">
        <v>78</v>
      </c>
      <c r="AY129" s="149" t="s">
        <v>153</v>
      </c>
      <c r="BK129" s="158">
        <f>BK130+BK242+BK315+BK360+BK405+BK422</f>
        <v>0</v>
      </c>
    </row>
    <row r="130" spans="1:65" s="12" customFormat="1" ht="22.8" customHeight="1">
      <c r="B130" s="148"/>
      <c r="D130" s="149" t="s">
        <v>77</v>
      </c>
      <c r="E130" s="159" t="s">
        <v>86</v>
      </c>
      <c r="F130" s="159" t="s">
        <v>154</v>
      </c>
      <c r="I130" s="151"/>
      <c r="J130" s="160">
        <f>BK130</f>
        <v>0</v>
      </c>
      <c r="L130" s="148"/>
      <c r="M130" s="153"/>
      <c r="N130" s="154"/>
      <c r="O130" s="154"/>
      <c r="P130" s="155">
        <f>SUM(P131:P241)</f>
        <v>0</v>
      </c>
      <c r="Q130" s="154"/>
      <c r="R130" s="155">
        <f>SUM(R131:R241)</f>
        <v>0</v>
      </c>
      <c r="S130" s="154"/>
      <c r="T130" s="156">
        <f>SUM(T131:T241)</f>
        <v>26.367000000000001</v>
      </c>
      <c r="AR130" s="149" t="s">
        <v>86</v>
      </c>
      <c r="AT130" s="157" t="s">
        <v>77</v>
      </c>
      <c r="AU130" s="157" t="s">
        <v>86</v>
      </c>
      <c r="AY130" s="149" t="s">
        <v>153</v>
      </c>
      <c r="BK130" s="158">
        <f>SUM(BK131:BK241)</f>
        <v>0</v>
      </c>
    </row>
    <row r="131" spans="1:65" s="2" customFormat="1" ht="36" customHeight="1">
      <c r="A131" s="33"/>
      <c r="B131" s="161"/>
      <c r="C131" s="162" t="s">
        <v>86</v>
      </c>
      <c r="D131" s="162" t="s">
        <v>155</v>
      </c>
      <c r="E131" s="163" t="s">
        <v>2368</v>
      </c>
      <c r="F131" s="164" t="s">
        <v>2369</v>
      </c>
      <c r="G131" s="165" t="s">
        <v>235</v>
      </c>
      <c r="H131" s="166">
        <v>14.226000000000001</v>
      </c>
      <c r="I131" s="167"/>
      <c r="J131" s="168">
        <f>ROUND(I131*H131,2)</f>
        <v>0</v>
      </c>
      <c r="K131" s="164" t="s">
        <v>254</v>
      </c>
      <c r="L131" s="34"/>
      <c r="M131" s="169" t="s">
        <v>1</v>
      </c>
      <c r="N131" s="170" t="s">
        <v>43</v>
      </c>
      <c r="O131" s="59"/>
      <c r="P131" s="171">
        <f>O131*H131</f>
        <v>0</v>
      </c>
      <c r="Q131" s="171">
        <v>0</v>
      </c>
      <c r="R131" s="171">
        <f>Q131*H131</f>
        <v>0</v>
      </c>
      <c r="S131" s="171">
        <v>0</v>
      </c>
      <c r="T131" s="172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159</v>
      </c>
      <c r="AT131" s="173" t="s">
        <v>155</v>
      </c>
      <c r="AU131" s="173" t="s">
        <v>88</v>
      </c>
      <c r="AY131" s="18" t="s">
        <v>153</v>
      </c>
      <c r="BE131" s="174">
        <f>IF(N131="základní",J131,0)</f>
        <v>0</v>
      </c>
      <c r="BF131" s="174">
        <f>IF(N131="snížená",J131,0)</f>
        <v>0</v>
      </c>
      <c r="BG131" s="174">
        <f>IF(N131="zákl. přenesená",J131,0)</f>
        <v>0</v>
      </c>
      <c r="BH131" s="174">
        <f>IF(N131="sníž. přenesená",J131,0)</f>
        <v>0</v>
      </c>
      <c r="BI131" s="174">
        <f>IF(N131="nulová",J131,0)</f>
        <v>0</v>
      </c>
      <c r="BJ131" s="18" t="s">
        <v>86</v>
      </c>
      <c r="BK131" s="174">
        <f>ROUND(I131*H131,2)</f>
        <v>0</v>
      </c>
      <c r="BL131" s="18" t="s">
        <v>159</v>
      </c>
      <c r="BM131" s="173" t="s">
        <v>2370</v>
      </c>
    </row>
    <row r="132" spans="1:65" s="13" customFormat="1" ht="10.199999999999999">
      <c r="B132" s="175"/>
      <c r="D132" s="176" t="s">
        <v>161</v>
      </c>
      <c r="E132" s="177" t="s">
        <v>1</v>
      </c>
      <c r="F132" s="178" t="s">
        <v>2371</v>
      </c>
      <c r="H132" s="177" t="s">
        <v>1</v>
      </c>
      <c r="I132" s="179"/>
      <c r="L132" s="175"/>
      <c r="M132" s="180"/>
      <c r="N132" s="181"/>
      <c r="O132" s="181"/>
      <c r="P132" s="181"/>
      <c r="Q132" s="181"/>
      <c r="R132" s="181"/>
      <c r="S132" s="181"/>
      <c r="T132" s="182"/>
      <c r="AT132" s="177" t="s">
        <v>161</v>
      </c>
      <c r="AU132" s="177" t="s">
        <v>88</v>
      </c>
      <c r="AV132" s="13" t="s">
        <v>86</v>
      </c>
      <c r="AW132" s="13" t="s">
        <v>34</v>
      </c>
      <c r="AX132" s="13" t="s">
        <v>78</v>
      </c>
      <c r="AY132" s="177" t="s">
        <v>153</v>
      </c>
    </row>
    <row r="133" spans="1:65" s="14" customFormat="1" ht="10.199999999999999">
      <c r="B133" s="183"/>
      <c r="D133" s="176" t="s">
        <v>161</v>
      </c>
      <c r="E133" s="184" t="s">
        <v>1</v>
      </c>
      <c r="F133" s="185" t="s">
        <v>2372</v>
      </c>
      <c r="H133" s="186">
        <v>14.226000000000001</v>
      </c>
      <c r="I133" s="187"/>
      <c r="L133" s="183"/>
      <c r="M133" s="188"/>
      <c r="N133" s="189"/>
      <c r="O133" s="189"/>
      <c r="P133" s="189"/>
      <c r="Q133" s="189"/>
      <c r="R133" s="189"/>
      <c r="S133" s="189"/>
      <c r="T133" s="190"/>
      <c r="AT133" s="184" t="s">
        <v>161</v>
      </c>
      <c r="AU133" s="184" t="s">
        <v>88</v>
      </c>
      <c r="AV133" s="14" t="s">
        <v>88</v>
      </c>
      <c r="AW133" s="14" t="s">
        <v>34</v>
      </c>
      <c r="AX133" s="14" t="s">
        <v>78</v>
      </c>
      <c r="AY133" s="184" t="s">
        <v>153</v>
      </c>
    </row>
    <row r="134" spans="1:65" s="15" customFormat="1" ht="10.199999999999999">
      <c r="B134" s="191"/>
      <c r="D134" s="176" t="s">
        <v>161</v>
      </c>
      <c r="E134" s="192" t="s">
        <v>1</v>
      </c>
      <c r="F134" s="193" t="s">
        <v>165</v>
      </c>
      <c r="H134" s="194">
        <v>14.226000000000001</v>
      </c>
      <c r="I134" s="195"/>
      <c r="L134" s="191"/>
      <c r="M134" s="196"/>
      <c r="N134" s="197"/>
      <c r="O134" s="197"/>
      <c r="P134" s="197"/>
      <c r="Q134" s="197"/>
      <c r="R134" s="197"/>
      <c r="S134" s="197"/>
      <c r="T134" s="198"/>
      <c r="AT134" s="192" t="s">
        <v>161</v>
      </c>
      <c r="AU134" s="192" t="s">
        <v>88</v>
      </c>
      <c r="AV134" s="15" t="s">
        <v>159</v>
      </c>
      <c r="AW134" s="15" t="s">
        <v>34</v>
      </c>
      <c r="AX134" s="15" t="s">
        <v>86</v>
      </c>
      <c r="AY134" s="192" t="s">
        <v>153</v>
      </c>
    </row>
    <row r="135" spans="1:65" s="2" customFormat="1" ht="72" customHeight="1">
      <c r="A135" s="33"/>
      <c r="B135" s="161"/>
      <c r="C135" s="162" t="s">
        <v>88</v>
      </c>
      <c r="D135" s="162" t="s">
        <v>155</v>
      </c>
      <c r="E135" s="163" t="s">
        <v>2373</v>
      </c>
      <c r="F135" s="164" t="s">
        <v>2374</v>
      </c>
      <c r="G135" s="165" t="s">
        <v>235</v>
      </c>
      <c r="H135" s="166">
        <v>108.5</v>
      </c>
      <c r="I135" s="167"/>
      <c r="J135" s="168">
        <f>ROUND(I135*H135,2)</f>
        <v>0</v>
      </c>
      <c r="K135" s="164" t="s">
        <v>1</v>
      </c>
      <c r="L135" s="34"/>
      <c r="M135" s="169" t="s">
        <v>1</v>
      </c>
      <c r="N135" s="170" t="s">
        <v>43</v>
      </c>
      <c r="O135" s="59"/>
      <c r="P135" s="171">
        <f>O135*H135</f>
        <v>0</v>
      </c>
      <c r="Q135" s="171">
        <v>0</v>
      </c>
      <c r="R135" s="171">
        <f>Q135*H135</f>
        <v>0</v>
      </c>
      <c r="S135" s="171">
        <v>0</v>
      </c>
      <c r="T135" s="172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159</v>
      </c>
      <c r="AT135" s="173" t="s">
        <v>155</v>
      </c>
      <c r="AU135" s="173" t="s">
        <v>88</v>
      </c>
      <c r="AY135" s="18" t="s">
        <v>153</v>
      </c>
      <c r="BE135" s="174">
        <f>IF(N135="základní",J135,0)</f>
        <v>0</v>
      </c>
      <c r="BF135" s="174">
        <f>IF(N135="snížená",J135,0)</f>
        <v>0</v>
      </c>
      <c r="BG135" s="174">
        <f>IF(N135="zákl. přenesená",J135,0)</f>
        <v>0</v>
      </c>
      <c r="BH135" s="174">
        <f>IF(N135="sníž. přenesená",J135,0)</f>
        <v>0</v>
      </c>
      <c r="BI135" s="174">
        <f>IF(N135="nulová",J135,0)</f>
        <v>0</v>
      </c>
      <c r="BJ135" s="18" t="s">
        <v>86</v>
      </c>
      <c r="BK135" s="174">
        <f>ROUND(I135*H135,2)</f>
        <v>0</v>
      </c>
      <c r="BL135" s="18" t="s">
        <v>159</v>
      </c>
      <c r="BM135" s="173" t="s">
        <v>2375</v>
      </c>
    </row>
    <row r="136" spans="1:65" s="13" customFormat="1" ht="10.199999999999999">
      <c r="B136" s="175"/>
      <c r="D136" s="176" t="s">
        <v>161</v>
      </c>
      <c r="E136" s="177" t="s">
        <v>1</v>
      </c>
      <c r="F136" s="178" t="s">
        <v>2376</v>
      </c>
      <c r="H136" s="177" t="s">
        <v>1</v>
      </c>
      <c r="I136" s="179"/>
      <c r="L136" s="175"/>
      <c r="M136" s="180"/>
      <c r="N136" s="181"/>
      <c r="O136" s="181"/>
      <c r="P136" s="181"/>
      <c r="Q136" s="181"/>
      <c r="R136" s="181"/>
      <c r="S136" s="181"/>
      <c r="T136" s="182"/>
      <c r="AT136" s="177" t="s">
        <v>161</v>
      </c>
      <c r="AU136" s="177" t="s">
        <v>88</v>
      </c>
      <c r="AV136" s="13" t="s">
        <v>86</v>
      </c>
      <c r="AW136" s="13" t="s">
        <v>34</v>
      </c>
      <c r="AX136" s="13" t="s">
        <v>78</v>
      </c>
      <c r="AY136" s="177" t="s">
        <v>153</v>
      </c>
    </row>
    <row r="137" spans="1:65" s="14" customFormat="1" ht="10.199999999999999">
      <c r="B137" s="183"/>
      <c r="D137" s="176" t="s">
        <v>161</v>
      </c>
      <c r="E137" s="184" t="s">
        <v>1</v>
      </c>
      <c r="F137" s="185" t="s">
        <v>2377</v>
      </c>
      <c r="H137" s="186">
        <v>108.5</v>
      </c>
      <c r="I137" s="187"/>
      <c r="L137" s="183"/>
      <c r="M137" s="188"/>
      <c r="N137" s="189"/>
      <c r="O137" s="189"/>
      <c r="P137" s="189"/>
      <c r="Q137" s="189"/>
      <c r="R137" s="189"/>
      <c r="S137" s="189"/>
      <c r="T137" s="190"/>
      <c r="AT137" s="184" t="s">
        <v>161</v>
      </c>
      <c r="AU137" s="184" t="s">
        <v>88</v>
      </c>
      <c r="AV137" s="14" t="s">
        <v>88</v>
      </c>
      <c r="AW137" s="14" t="s">
        <v>34</v>
      </c>
      <c r="AX137" s="14" t="s">
        <v>78</v>
      </c>
      <c r="AY137" s="184" t="s">
        <v>153</v>
      </c>
    </row>
    <row r="138" spans="1:65" s="15" customFormat="1" ht="10.199999999999999">
      <c r="B138" s="191"/>
      <c r="D138" s="176" t="s">
        <v>161</v>
      </c>
      <c r="E138" s="192" t="s">
        <v>1</v>
      </c>
      <c r="F138" s="193" t="s">
        <v>165</v>
      </c>
      <c r="H138" s="194">
        <v>108.5</v>
      </c>
      <c r="I138" s="195"/>
      <c r="L138" s="191"/>
      <c r="M138" s="196"/>
      <c r="N138" s="197"/>
      <c r="O138" s="197"/>
      <c r="P138" s="197"/>
      <c r="Q138" s="197"/>
      <c r="R138" s="197"/>
      <c r="S138" s="197"/>
      <c r="T138" s="198"/>
      <c r="AT138" s="192" t="s">
        <v>161</v>
      </c>
      <c r="AU138" s="192" t="s">
        <v>88</v>
      </c>
      <c r="AV138" s="15" t="s">
        <v>159</v>
      </c>
      <c r="AW138" s="15" t="s">
        <v>34</v>
      </c>
      <c r="AX138" s="15" t="s">
        <v>86</v>
      </c>
      <c r="AY138" s="192" t="s">
        <v>153</v>
      </c>
    </row>
    <row r="139" spans="1:65" s="2" customFormat="1" ht="48" customHeight="1">
      <c r="A139" s="33"/>
      <c r="B139" s="161"/>
      <c r="C139" s="162" t="s">
        <v>169</v>
      </c>
      <c r="D139" s="162" t="s">
        <v>155</v>
      </c>
      <c r="E139" s="163" t="s">
        <v>2378</v>
      </c>
      <c r="F139" s="164" t="s">
        <v>2379</v>
      </c>
      <c r="G139" s="165" t="s">
        <v>235</v>
      </c>
      <c r="H139" s="166">
        <v>155.1</v>
      </c>
      <c r="I139" s="167"/>
      <c r="J139" s="168">
        <f>ROUND(I139*H139,2)</f>
        <v>0</v>
      </c>
      <c r="K139" s="164" t="s">
        <v>254</v>
      </c>
      <c r="L139" s="34"/>
      <c r="M139" s="169" t="s">
        <v>1</v>
      </c>
      <c r="N139" s="170" t="s">
        <v>43</v>
      </c>
      <c r="O139" s="59"/>
      <c r="P139" s="171">
        <f>O139*H139</f>
        <v>0</v>
      </c>
      <c r="Q139" s="171">
        <v>0</v>
      </c>
      <c r="R139" s="171">
        <f>Q139*H139</f>
        <v>0</v>
      </c>
      <c r="S139" s="171">
        <v>0.17</v>
      </c>
      <c r="T139" s="172">
        <f>S139*H139</f>
        <v>26.367000000000001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159</v>
      </c>
      <c r="AT139" s="173" t="s">
        <v>155</v>
      </c>
      <c r="AU139" s="173" t="s">
        <v>88</v>
      </c>
      <c r="AY139" s="18" t="s">
        <v>153</v>
      </c>
      <c r="BE139" s="174">
        <f>IF(N139="základní",J139,0)</f>
        <v>0</v>
      </c>
      <c r="BF139" s="174">
        <f>IF(N139="snížená",J139,0)</f>
        <v>0</v>
      </c>
      <c r="BG139" s="174">
        <f>IF(N139="zákl. přenesená",J139,0)</f>
        <v>0</v>
      </c>
      <c r="BH139" s="174">
        <f>IF(N139="sníž. přenesená",J139,0)</f>
        <v>0</v>
      </c>
      <c r="BI139" s="174">
        <f>IF(N139="nulová",J139,0)</f>
        <v>0</v>
      </c>
      <c r="BJ139" s="18" t="s">
        <v>86</v>
      </c>
      <c r="BK139" s="174">
        <f>ROUND(I139*H139,2)</f>
        <v>0</v>
      </c>
      <c r="BL139" s="18" t="s">
        <v>159</v>
      </c>
      <c r="BM139" s="173" t="s">
        <v>2380</v>
      </c>
    </row>
    <row r="140" spans="1:65" s="13" customFormat="1" ht="10.199999999999999">
      <c r="B140" s="175"/>
      <c r="D140" s="176" t="s">
        <v>161</v>
      </c>
      <c r="E140" s="177" t="s">
        <v>1</v>
      </c>
      <c r="F140" s="178" t="s">
        <v>2376</v>
      </c>
      <c r="H140" s="177" t="s">
        <v>1</v>
      </c>
      <c r="I140" s="179"/>
      <c r="L140" s="175"/>
      <c r="M140" s="180"/>
      <c r="N140" s="181"/>
      <c r="O140" s="181"/>
      <c r="P140" s="181"/>
      <c r="Q140" s="181"/>
      <c r="R140" s="181"/>
      <c r="S140" s="181"/>
      <c r="T140" s="182"/>
      <c r="AT140" s="177" t="s">
        <v>161</v>
      </c>
      <c r="AU140" s="177" t="s">
        <v>88</v>
      </c>
      <c r="AV140" s="13" t="s">
        <v>86</v>
      </c>
      <c r="AW140" s="13" t="s">
        <v>34</v>
      </c>
      <c r="AX140" s="13" t="s">
        <v>78</v>
      </c>
      <c r="AY140" s="177" t="s">
        <v>153</v>
      </c>
    </row>
    <row r="141" spans="1:65" s="14" customFormat="1" ht="10.199999999999999">
      <c r="B141" s="183"/>
      <c r="D141" s="176" t="s">
        <v>161</v>
      </c>
      <c r="E141" s="184" t="s">
        <v>1</v>
      </c>
      <c r="F141" s="185" t="s">
        <v>2377</v>
      </c>
      <c r="H141" s="186">
        <v>108.5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161</v>
      </c>
      <c r="AU141" s="184" t="s">
        <v>88</v>
      </c>
      <c r="AV141" s="14" t="s">
        <v>88</v>
      </c>
      <c r="AW141" s="14" t="s">
        <v>34</v>
      </c>
      <c r="AX141" s="14" t="s">
        <v>78</v>
      </c>
      <c r="AY141" s="184" t="s">
        <v>153</v>
      </c>
    </row>
    <row r="142" spans="1:65" s="16" customFormat="1" ht="10.199999999999999">
      <c r="B142" s="202"/>
      <c r="D142" s="176" t="s">
        <v>161</v>
      </c>
      <c r="E142" s="203" t="s">
        <v>1</v>
      </c>
      <c r="F142" s="204" t="s">
        <v>321</v>
      </c>
      <c r="H142" s="205">
        <v>108.5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161</v>
      </c>
      <c r="AU142" s="203" t="s">
        <v>88</v>
      </c>
      <c r="AV142" s="16" t="s">
        <v>169</v>
      </c>
      <c r="AW142" s="16" t="s">
        <v>34</v>
      </c>
      <c r="AX142" s="16" t="s">
        <v>78</v>
      </c>
      <c r="AY142" s="203" t="s">
        <v>153</v>
      </c>
    </row>
    <row r="143" spans="1:65" s="13" customFormat="1" ht="10.199999999999999">
      <c r="B143" s="175"/>
      <c r="D143" s="176" t="s">
        <v>161</v>
      </c>
      <c r="E143" s="177" t="s">
        <v>1</v>
      </c>
      <c r="F143" s="178" t="s">
        <v>2381</v>
      </c>
      <c r="H143" s="177" t="s">
        <v>1</v>
      </c>
      <c r="I143" s="179"/>
      <c r="L143" s="175"/>
      <c r="M143" s="180"/>
      <c r="N143" s="181"/>
      <c r="O143" s="181"/>
      <c r="P143" s="181"/>
      <c r="Q143" s="181"/>
      <c r="R143" s="181"/>
      <c r="S143" s="181"/>
      <c r="T143" s="182"/>
      <c r="AT143" s="177" t="s">
        <v>161</v>
      </c>
      <c r="AU143" s="177" t="s">
        <v>88</v>
      </c>
      <c r="AV143" s="13" t="s">
        <v>86</v>
      </c>
      <c r="AW143" s="13" t="s">
        <v>34</v>
      </c>
      <c r="AX143" s="13" t="s">
        <v>78</v>
      </c>
      <c r="AY143" s="177" t="s">
        <v>153</v>
      </c>
    </row>
    <row r="144" spans="1:65" s="14" customFormat="1" ht="10.199999999999999">
      <c r="B144" s="183"/>
      <c r="D144" s="176" t="s">
        <v>161</v>
      </c>
      <c r="E144" s="184" t="s">
        <v>1</v>
      </c>
      <c r="F144" s="185" t="s">
        <v>2382</v>
      </c>
      <c r="H144" s="186">
        <v>46.6</v>
      </c>
      <c r="I144" s="187"/>
      <c r="L144" s="183"/>
      <c r="M144" s="188"/>
      <c r="N144" s="189"/>
      <c r="O144" s="189"/>
      <c r="P144" s="189"/>
      <c r="Q144" s="189"/>
      <c r="R144" s="189"/>
      <c r="S144" s="189"/>
      <c r="T144" s="190"/>
      <c r="AT144" s="184" t="s">
        <v>161</v>
      </c>
      <c r="AU144" s="184" t="s">
        <v>88</v>
      </c>
      <c r="AV144" s="14" t="s">
        <v>88</v>
      </c>
      <c r="AW144" s="14" t="s">
        <v>34</v>
      </c>
      <c r="AX144" s="14" t="s">
        <v>78</v>
      </c>
      <c r="AY144" s="184" t="s">
        <v>153</v>
      </c>
    </row>
    <row r="145" spans="1:65" s="16" customFormat="1" ht="10.199999999999999">
      <c r="B145" s="202"/>
      <c r="D145" s="176" t="s">
        <v>161</v>
      </c>
      <c r="E145" s="203" t="s">
        <v>1</v>
      </c>
      <c r="F145" s="204" t="s">
        <v>321</v>
      </c>
      <c r="H145" s="205">
        <v>46.6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161</v>
      </c>
      <c r="AU145" s="203" t="s">
        <v>88</v>
      </c>
      <c r="AV145" s="16" t="s">
        <v>169</v>
      </c>
      <c r="AW145" s="16" t="s">
        <v>34</v>
      </c>
      <c r="AX145" s="16" t="s">
        <v>78</v>
      </c>
      <c r="AY145" s="203" t="s">
        <v>153</v>
      </c>
    </row>
    <row r="146" spans="1:65" s="15" customFormat="1" ht="10.199999999999999">
      <c r="B146" s="191"/>
      <c r="D146" s="176" t="s">
        <v>161</v>
      </c>
      <c r="E146" s="192" t="s">
        <v>1</v>
      </c>
      <c r="F146" s="193" t="s">
        <v>165</v>
      </c>
      <c r="H146" s="194">
        <v>155.1</v>
      </c>
      <c r="I146" s="195"/>
      <c r="L146" s="191"/>
      <c r="M146" s="196"/>
      <c r="N146" s="197"/>
      <c r="O146" s="197"/>
      <c r="P146" s="197"/>
      <c r="Q146" s="197"/>
      <c r="R146" s="197"/>
      <c r="S146" s="197"/>
      <c r="T146" s="198"/>
      <c r="AT146" s="192" t="s">
        <v>161</v>
      </c>
      <c r="AU146" s="192" t="s">
        <v>88</v>
      </c>
      <c r="AV146" s="15" t="s">
        <v>159</v>
      </c>
      <c r="AW146" s="15" t="s">
        <v>34</v>
      </c>
      <c r="AX146" s="15" t="s">
        <v>86</v>
      </c>
      <c r="AY146" s="192" t="s">
        <v>153</v>
      </c>
    </row>
    <row r="147" spans="1:65" s="2" customFormat="1" ht="48" customHeight="1">
      <c r="A147" s="33"/>
      <c r="B147" s="161"/>
      <c r="C147" s="162" t="s">
        <v>159</v>
      </c>
      <c r="D147" s="162" t="s">
        <v>155</v>
      </c>
      <c r="E147" s="163" t="s">
        <v>2383</v>
      </c>
      <c r="F147" s="164" t="s">
        <v>2384</v>
      </c>
      <c r="G147" s="165" t="s">
        <v>158</v>
      </c>
      <c r="H147" s="166">
        <v>117.83</v>
      </c>
      <c r="I147" s="167"/>
      <c r="J147" s="168">
        <f>ROUND(I147*H147,2)</f>
        <v>0</v>
      </c>
      <c r="K147" s="164" t="s">
        <v>254</v>
      </c>
      <c r="L147" s="34"/>
      <c r="M147" s="169" t="s">
        <v>1</v>
      </c>
      <c r="N147" s="170" t="s">
        <v>43</v>
      </c>
      <c r="O147" s="59"/>
      <c r="P147" s="171">
        <f>O147*H147</f>
        <v>0</v>
      </c>
      <c r="Q147" s="171">
        <v>0</v>
      </c>
      <c r="R147" s="171">
        <f>Q147*H147</f>
        <v>0</v>
      </c>
      <c r="S147" s="171">
        <v>0</v>
      </c>
      <c r="T147" s="172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159</v>
      </c>
      <c r="AT147" s="173" t="s">
        <v>155</v>
      </c>
      <c r="AU147" s="173" t="s">
        <v>88</v>
      </c>
      <c r="AY147" s="18" t="s">
        <v>153</v>
      </c>
      <c r="BE147" s="174">
        <f>IF(N147="základní",J147,0)</f>
        <v>0</v>
      </c>
      <c r="BF147" s="174">
        <f>IF(N147="snížená",J147,0)</f>
        <v>0</v>
      </c>
      <c r="BG147" s="174">
        <f>IF(N147="zákl. přenesená",J147,0)</f>
        <v>0</v>
      </c>
      <c r="BH147" s="174">
        <f>IF(N147="sníž. přenesená",J147,0)</f>
        <v>0</v>
      </c>
      <c r="BI147" s="174">
        <f>IF(N147="nulová",J147,0)</f>
        <v>0</v>
      </c>
      <c r="BJ147" s="18" t="s">
        <v>86</v>
      </c>
      <c r="BK147" s="174">
        <f>ROUND(I147*H147,2)</f>
        <v>0</v>
      </c>
      <c r="BL147" s="18" t="s">
        <v>159</v>
      </c>
      <c r="BM147" s="173" t="s">
        <v>2385</v>
      </c>
    </row>
    <row r="148" spans="1:65" s="13" customFormat="1" ht="10.199999999999999">
      <c r="B148" s="175"/>
      <c r="D148" s="176" t="s">
        <v>161</v>
      </c>
      <c r="E148" s="177" t="s">
        <v>1</v>
      </c>
      <c r="F148" s="178" t="s">
        <v>2376</v>
      </c>
      <c r="H148" s="177" t="s">
        <v>1</v>
      </c>
      <c r="I148" s="179"/>
      <c r="L148" s="175"/>
      <c r="M148" s="180"/>
      <c r="N148" s="181"/>
      <c r="O148" s="181"/>
      <c r="P148" s="181"/>
      <c r="Q148" s="181"/>
      <c r="R148" s="181"/>
      <c r="S148" s="181"/>
      <c r="T148" s="182"/>
      <c r="AT148" s="177" t="s">
        <v>161</v>
      </c>
      <c r="AU148" s="177" t="s">
        <v>88</v>
      </c>
      <c r="AV148" s="13" t="s">
        <v>86</v>
      </c>
      <c r="AW148" s="13" t="s">
        <v>34</v>
      </c>
      <c r="AX148" s="13" t="s">
        <v>78</v>
      </c>
      <c r="AY148" s="177" t="s">
        <v>153</v>
      </c>
    </row>
    <row r="149" spans="1:65" s="14" customFormat="1" ht="10.199999999999999">
      <c r="B149" s="183"/>
      <c r="D149" s="176" t="s">
        <v>161</v>
      </c>
      <c r="E149" s="184" t="s">
        <v>1</v>
      </c>
      <c r="F149" s="185" t="s">
        <v>2386</v>
      </c>
      <c r="H149" s="186">
        <v>27.125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161</v>
      </c>
      <c r="AU149" s="184" t="s">
        <v>88</v>
      </c>
      <c r="AV149" s="14" t="s">
        <v>88</v>
      </c>
      <c r="AW149" s="14" t="s">
        <v>34</v>
      </c>
      <c r="AX149" s="14" t="s">
        <v>78</v>
      </c>
      <c r="AY149" s="184" t="s">
        <v>153</v>
      </c>
    </row>
    <row r="150" spans="1:65" s="16" customFormat="1" ht="10.199999999999999">
      <c r="B150" s="202"/>
      <c r="D150" s="176" t="s">
        <v>161</v>
      </c>
      <c r="E150" s="203" t="s">
        <v>1</v>
      </c>
      <c r="F150" s="204" t="s">
        <v>321</v>
      </c>
      <c r="H150" s="205">
        <v>27.125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161</v>
      </c>
      <c r="AU150" s="203" t="s">
        <v>88</v>
      </c>
      <c r="AV150" s="16" t="s">
        <v>169</v>
      </c>
      <c r="AW150" s="16" t="s">
        <v>34</v>
      </c>
      <c r="AX150" s="16" t="s">
        <v>78</v>
      </c>
      <c r="AY150" s="203" t="s">
        <v>153</v>
      </c>
    </row>
    <row r="151" spans="1:65" s="13" customFormat="1" ht="10.199999999999999">
      <c r="B151" s="175"/>
      <c r="D151" s="176" t="s">
        <v>161</v>
      </c>
      <c r="E151" s="177" t="s">
        <v>1</v>
      </c>
      <c r="F151" s="178" t="s">
        <v>2381</v>
      </c>
      <c r="H151" s="177" t="s">
        <v>1</v>
      </c>
      <c r="I151" s="179"/>
      <c r="L151" s="175"/>
      <c r="M151" s="180"/>
      <c r="N151" s="181"/>
      <c r="O151" s="181"/>
      <c r="P151" s="181"/>
      <c r="Q151" s="181"/>
      <c r="R151" s="181"/>
      <c r="S151" s="181"/>
      <c r="T151" s="182"/>
      <c r="AT151" s="177" t="s">
        <v>161</v>
      </c>
      <c r="AU151" s="177" t="s">
        <v>88</v>
      </c>
      <c r="AV151" s="13" t="s">
        <v>86</v>
      </c>
      <c r="AW151" s="13" t="s">
        <v>34</v>
      </c>
      <c r="AX151" s="13" t="s">
        <v>78</v>
      </c>
      <c r="AY151" s="177" t="s">
        <v>153</v>
      </c>
    </row>
    <row r="152" spans="1:65" s="14" customFormat="1" ht="10.199999999999999">
      <c r="B152" s="183"/>
      <c r="D152" s="176" t="s">
        <v>161</v>
      </c>
      <c r="E152" s="184" t="s">
        <v>1</v>
      </c>
      <c r="F152" s="185" t="s">
        <v>2387</v>
      </c>
      <c r="H152" s="186">
        <v>6.0579999999999998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161</v>
      </c>
      <c r="AU152" s="184" t="s">
        <v>88</v>
      </c>
      <c r="AV152" s="14" t="s">
        <v>88</v>
      </c>
      <c r="AW152" s="14" t="s">
        <v>34</v>
      </c>
      <c r="AX152" s="14" t="s">
        <v>78</v>
      </c>
      <c r="AY152" s="184" t="s">
        <v>153</v>
      </c>
    </row>
    <row r="153" spans="1:65" s="16" customFormat="1" ht="10.199999999999999">
      <c r="B153" s="202"/>
      <c r="D153" s="176" t="s">
        <v>161</v>
      </c>
      <c r="E153" s="203" t="s">
        <v>1</v>
      </c>
      <c r="F153" s="204" t="s">
        <v>321</v>
      </c>
      <c r="H153" s="205">
        <v>6.0579999999999998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161</v>
      </c>
      <c r="AU153" s="203" t="s">
        <v>88</v>
      </c>
      <c r="AV153" s="16" t="s">
        <v>169</v>
      </c>
      <c r="AW153" s="16" t="s">
        <v>34</v>
      </c>
      <c r="AX153" s="16" t="s">
        <v>78</v>
      </c>
      <c r="AY153" s="203" t="s">
        <v>153</v>
      </c>
    </row>
    <row r="154" spans="1:65" s="13" customFormat="1" ht="10.199999999999999">
      <c r="B154" s="175"/>
      <c r="D154" s="176" t="s">
        <v>161</v>
      </c>
      <c r="E154" s="177" t="s">
        <v>1</v>
      </c>
      <c r="F154" s="178" t="s">
        <v>2388</v>
      </c>
      <c r="H154" s="177" t="s">
        <v>1</v>
      </c>
      <c r="I154" s="179"/>
      <c r="L154" s="175"/>
      <c r="M154" s="180"/>
      <c r="N154" s="181"/>
      <c r="O154" s="181"/>
      <c r="P154" s="181"/>
      <c r="Q154" s="181"/>
      <c r="R154" s="181"/>
      <c r="S154" s="181"/>
      <c r="T154" s="182"/>
      <c r="AT154" s="177" t="s">
        <v>161</v>
      </c>
      <c r="AU154" s="177" t="s">
        <v>88</v>
      </c>
      <c r="AV154" s="13" t="s">
        <v>86</v>
      </c>
      <c r="AW154" s="13" t="s">
        <v>34</v>
      </c>
      <c r="AX154" s="13" t="s">
        <v>78</v>
      </c>
      <c r="AY154" s="177" t="s">
        <v>153</v>
      </c>
    </row>
    <row r="155" spans="1:65" s="14" customFormat="1" ht="10.199999999999999">
      <c r="B155" s="183"/>
      <c r="D155" s="176" t="s">
        <v>161</v>
      </c>
      <c r="E155" s="184" t="s">
        <v>1</v>
      </c>
      <c r="F155" s="185" t="s">
        <v>2389</v>
      </c>
      <c r="H155" s="186">
        <v>84.647000000000006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161</v>
      </c>
      <c r="AU155" s="184" t="s">
        <v>88</v>
      </c>
      <c r="AV155" s="14" t="s">
        <v>88</v>
      </c>
      <c r="AW155" s="14" t="s">
        <v>34</v>
      </c>
      <c r="AX155" s="14" t="s">
        <v>78</v>
      </c>
      <c r="AY155" s="184" t="s">
        <v>153</v>
      </c>
    </row>
    <row r="156" spans="1:65" s="16" customFormat="1" ht="10.199999999999999">
      <c r="B156" s="202"/>
      <c r="D156" s="176" t="s">
        <v>161</v>
      </c>
      <c r="E156" s="203" t="s">
        <v>1</v>
      </c>
      <c r="F156" s="204" t="s">
        <v>321</v>
      </c>
      <c r="H156" s="205">
        <v>84.647000000000006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161</v>
      </c>
      <c r="AU156" s="203" t="s">
        <v>88</v>
      </c>
      <c r="AV156" s="16" t="s">
        <v>169</v>
      </c>
      <c r="AW156" s="16" t="s">
        <v>34</v>
      </c>
      <c r="AX156" s="16" t="s">
        <v>78</v>
      </c>
      <c r="AY156" s="203" t="s">
        <v>153</v>
      </c>
    </row>
    <row r="157" spans="1:65" s="15" customFormat="1" ht="10.199999999999999">
      <c r="B157" s="191"/>
      <c r="D157" s="176" t="s">
        <v>161</v>
      </c>
      <c r="E157" s="192" t="s">
        <v>1</v>
      </c>
      <c r="F157" s="193" t="s">
        <v>165</v>
      </c>
      <c r="H157" s="194">
        <v>117.83</v>
      </c>
      <c r="I157" s="195"/>
      <c r="L157" s="191"/>
      <c r="M157" s="196"/>
      <c r="N157" s="197"/>
      <c r="O157" s="197"/>
      <c r="P157" s="197"/>
      <c r="Q157" s="197"/>
      <c r="R157" s="197"/>
      <c r="S157" s="197"/>
      <c r="T157" s="198"/>
      <c r="AT157" s="192" t="s">
        <v>161</v>
      </c>
      <c r="AU157" s="192" t="s">
        <v>88</v>
      </c>
      <c r="AV157" s="15" t="s">
        <v>159</v>
      </c>
      <c r="AW157" s="15" t="s">
        <v>34</v>
      </c>
      <c r="AX157" s="15" t="s">
        <v>86</v>
      </c>
      <c r="AY157" s="192" t="s">
        <v>153</v>
      </c>
    </row>
    <row r="158" spans="1:65" s="2" customFormat="1" ht="48" customHeight="1">
      <c r="A158" s="33"/>
      <c r="B158" s="161"/>
      <c r="C158" s="162" t="s">
        <v>178</v>
      </c>
      <c r="D158" s="162" t="s">
        <v>155</v>
      </c>
      <c r="E158" s="163" t="s">
        <v>156</v>
      </c>
      <c r="F158" s="164" t="s">
        <v>2390</v>
      </c>
      <c r="G158" s="165" t="s">
        <v>158</v>
      </c>
      <c r="H158" s="166">
        <v>8.625</v>
      </c>
      <c r="I158" s="167"/>
      <c r="J158" s="168">
        <f>ROUND(I158*H158,2)</f>
        <v>0</v>
      </c>
      <c r="K158" s="164" t="s">
        <v>254</v>
      </c>
      <c r="L158" s="34"/>
      <c r="M158" s="169" t="s">
        <v>1</v>
      </c>
      <c r="N158" s="170" t="s">
        <v>43</v>
      </c>
      <c r="O158" s="59"/>
      <c r="P158" s="171">
        <f>O158*H158</f>
        <v>0</v>
      </c>
      <c r="Q158" s="171">
        <v>0</v>
      </c>
      <c r="R158" s="171">
        <f>Q158*H158</f>
        <v>0</v>
      </c>
      <c r="S158" s="171">
        <v>0</v>
      </c>
      <c r="T158" s="172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159</v>
      </c>
      <c r="AT158" s="173" t="s">
        <v>155</v>
      </c>
      <c r="AU158" s="173" t="s">
        <v>88</v>
      </c>
      <c r="AY158" s="18" t="s">
        <v>153</v>
      </c>
      <c r="BE158" s="174">
        <f>IF(N158="základní",J158,0)</f>
        <v>0</v>
      </c>
      <c r="BF158" s="174">
        <f>IF(N158="snížená",J158,0)</f>
        <v>0</v>
      </c>
      <c r="BG158" s="174">
        <f>IF(N158="zákl. přenesená",J158,0)</f>
        <v>0</v>
      </c>
      <c r="BH158" s="174">
        <f>IF(N158="sníž. přenesená",J158,0)</f>
        <v>0</v>
      </c>
      <c r="BI158" s="174">
        <f>IF(N158="nulová",J158,0)</f>
        <v>0</v>
      </c>
      <c r="BJ158" s="18" t="s">
        <v>86</v>
      </c>
      <c r="BK158" s="174">
        <f>ROUND(I158*H158,2)</f>
        <v>0</v>
      </c>
      <c r="BL158" s="18" t="s">
        <v>159</v>
      </c>
      <c r="BM158" s="173" t="s">
        <v>2391</v>
      </c>
    </row>
    <row r="159" spans="1:65" s="13" customFormat="1" ht="10.199999999999999">
      <c r="B159" s="175"/>
      <c r="D159" s="176" t="s">
        <v>161</v>
      </c>
      <c r="E159" s="177" t="s">
        <v>1</v>
      </c>
      <c r="F159" s="178" t="s">
        <v>2392</v>
      </c>
      <c r="H159" s="177" t="s">
        <v>1</v>
      </c>
      <c r="I159" s="179"/>
      <c r="L159" s="175"/>
      <c r="M159" s="180"/>
      <c r="N159" s="181"/>
      <c r="O159" s="181"/>
      <c r="P159" s="181"/>
      <c r="Q159" s="181"/>
      <c r="R159" s="181"/>
      <c r="S159" s="181"/>
      <c r="T159" s="182"/>
      <c r="AT159" s="177" t="s">
        <v>161</v>
      </c>
      <c r="AU159" s="177" t="s">
        <v>88</v>
      </c>
      <c r="AV159" s="13" t="s">
        <v>86</v>
      </c>
      <c r="AW159" s="13" t="s">
        <v>34</v>
      </c>
      <c r="AX159" s="13" t="s">
        <v>78</v>
      </c>
      <c r="AY159" s="177" t="s">
        <v>153</v>
      </c>
    </row>
    <row r="160" spans="1:65" s="14" customFormat="1" ht="10.199999999999999">
      <c r="B160" s="183"/>
      <c r="D160" s="176" t="s">
        <v>161</v>
      </c>
      <c r="E160" s="184" t="s">
        <v>1</v>
      </c>
      <c r="F160" s="185" t="s">
        <v>2393</v>
      </c>
      <c r="H160" s="186">
        <v>1.373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161</v>
      </c>
      <c r="AU160" s="184" t="s">
        <v>88</v>
      </c>
      <c r="AV160" s="14" t="s">
        <v>88</v>
      </c>
      <c r="AW160" s="14" t="s">
        <v>34</v>
      </c>
      <c r="AX160" s="14" t="s">
        <v>78</v>
      </c>
      <c r="AY160" s="184" t="s">
        <v>153</v>
      </c>
    </row>
    <row r="161" spans="1:65" s="16" customFormat="1" ht="10.199999999999999">
      <c r="B161" s="202"/>
      <c r="D161" s="176" t="s">
        <v>161</v>
      </c>
      <c r="E161" s="203" t="s">
        <v>1</v>
      </c>
      <c r="F161" s="204" t="s">
        <v>321</v>
      </c>
      <c r="H161" s="205">
        <v>1.373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161</v>
      </c>
      <c r="AU161" s="203" t="s">
        <v>88</v>
      </c>
      <c r="AV161" s="16" t="s">
        <v>169</v>
      </c>
      <c r="AW161" s="16" t="s">
        <v>34</v>
      </c>
      <c r="AX161" s="16" t="s">
        <v>78</v>
      </c>
      <c r="AY161" s="203" t="s">
        <v>153</v>
      </c>
    </row>
    <row r="162" spans="1:65" s="13" customFormat="1" ht="10.199999999999999">
      <c r="B162" s="175"/>
      <c r="D162" s="176" t="s">
        <v>161</v>
      </c>
      <c r="E162" s="177" t="s">
        <v>1</v>
      </c>
      <c r="F162" s="178" t="s">
        <v>2394</v>
      </c>
      <c r="H162" s="177" t="s">
        <v>1</v>
      </c>
      <c r="I162" s="179"/>
      <c r="L162" s="175"/>
      <c r="M162" s="180"/>
      <c r="N162" s="181"/>
      <c r="O162" s="181"/>
      <c r="P162" s="181"/>
      <c r="Q162" s="181"/>
      <c r="R162" s="181"/>
      <c r="S162" s="181"/>
      <c r="T162" s="182"/>
      <c r="AT162" s="177" t="s">
        <v>161</v>
      </c>
      <c r="AU162" s="177" t="s">
        <v>88</v>
      </c>
      <c r="AV162" s="13" t="s">
        <v>86</v>
      </c>
      <c r="AW162" s="13" t="s">
        <v>34</v>
      </c>
      <c r="AX162" s="13" t="s">
        <v>78</v>
      </c>
      <c r="AY162" s="177" t="s">
        <v>153</v>
      </c>
    </row>
    <row r="163" spans="1:65" s="14" customFormat="1" ht="10.199999999999999">
      <c r="B163" s="183"/>
      <c r="D163" s="176" t="s">
        <v>161</v>
      </c>
      <c r="E163" s="184" t="s">
        <v>1</v>
      </c>
      <c r="F163" s="185" t="s">
        <v>2395</v>
      </c>
      <c r="H163" s="186">
        <v>0.28799999999999998</v>
      </c>
      <c r="I163" s="187"/>
      <c r="L163" s="183"/>
      <c r="M163" s="188"/>
      <c r="N163" s="189"/>
      <c r="O163" s="189"/>
      <c r="P163" s="189"/>
      <c r="Q163" s="189"/>
      <c r="R163" s="189"/>
      <c r="S163" s="189"/>
      <c r="T163" s="190"/>
      <c r="AT163" s="184" t="s">
        <v>161</v>
      </c>
      <c r="AU163" s="184" t="s">
        <v>88</v>
      </c>
      <c r="AV163" s="14" t="s">
        <v>88</v>
      </c>
      <c r="AW163" s="14" t="s">
        <v>34</v>
      </c>
      <c r="AX163" s="14" t="s">
        <v>78</v>
      </c>
      <c r="AY163" s="184" t="s">
        <v>153</v>
      </c>
    </row>
    <row r="164" spans="1:65" s="14" customFormat="1" ht="10.199999999999999">
      <c r="B164" s="183"/>
      <c r="D164" s="176" t="s">
        <v>161</v>
      </c>
      <c r="E164" s="184" t="s">
        <v>1</v>
      </c>
      <c r="F164" s="185" t="s">
        <v>2396</v>
      </c>
      <c r="H164" s="186">
        <v>0.4</v>
      </c>
      <c r="I164" s="187"/>
      <c r="L164" s="183"/>
      <c r="M164" s="188"/>
      <c r="N164" s="189"/>
      <c r="O164" s="189"/>
      <c r="P164" s="189"/>
      <c r="Q164" s="189"/>
      <c r="R164" s="189"/>
      <c r="S164" s="189"/>
      <c r="T164" s="190"/>
      <c r="AT164" s="184" t="s">
        <v>161</v>
      </c>
      <c r="AU164" s="184" t="s">
        <v>88</v>
      </c>
      <c r="AV164" s="14" t="s">
        <v>88</v>
      </c>
      <c r="AW164" s="14" t="s">
        <v>34</v>
      </c>
      <c r="AX164" s="14" t="s">
        <v>78</v>
      </c>
      <c r="AY164" s="184" t="s">
        <v>153</v>
      </c>
    </row>
    <row r="165" spans="1:65" s="16" customFormat="1" ht="10.199999999999999">
      <c r="B165" s="202"/>
      <c r="D165" s="176" t="s">
        <v>161</v>
      </c>
      <c r="E165" s="203" t="s">
        <v>1</v>
      </c>
      <c r="F165" s="204" t="s">
        <v>321</v>
      </c>
      <c r="H165" s="205">
        <v>0.68799999999999994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161</v>
      </c>
      <c r="AU165" s="203" t="s">
        <v>88</v>
      </c>
      <c r="AV165" s="16" t="s">
        <v>169</v>
      </c>
      <c r="AW165" s="16" t="s">
        <v>34</v>
      </c>
      <c r="AX165" s="16" t="s">
        <v>78</v>
      </c>
      <c r="AY165" s="203" t="s">
        <v>153</v>
      </c>
    </row>
    <row r="166" spans="1:65" s="14" customFormat="1" ht="20.399999999999999">
      <c r="B166" s="183"/>
      <c r="D166" s="176" t="s">
        <v>161</v>
      </c>
      <c r="E166" s="184" t="s">
        <v>1</v>
      </c>
      <c r="F166" s="185" t="s">
        <v>2397</v>
      </c>
      <c r="H166" s="186">
        <v>0.87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161</v>
      </c>
      <c r="AU166" s="184" t="s">
        <v>88</v>
      </c>
      <c r="AV166" s="14" t="s">
        <v>88</v>
      </c>
      <c r="AW166" s="14" t="s">
        <v>34</v>
      </c>
      <c r="AX166" s="14" t="s">
        <v>78</v>
      </c>
      <c r="AY166" s="184" t="s">
        <v>153</v>
      </c>
    </row>
    <row r="167" spans="1:65" s="14" customFormat="1" ht="20.399999999999999">
      <c r="B167" s="183"/>
      <c r="D167" s="176" t="s">
        <v>161</v>
      </c>
      <c r="E167" s="184" t="s">
        <v>1</v>
      </c>
      <c r="F167" s="185" t="s">
        <v>2398</v>
      </c>
      <c r="H167" s="186">
        <v>0.214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161</v>
      </c>
      <c r="AU167" s="184" t="s">
        <v>88</v>
      </c>
      <c r="AV167" s="14" t="s">
        <v>88</v>
      </c>
      <c r="AW167" s="14" t="s">
        <v>34</v>
      </c>
      <c r="AX167" s="14" t="s">
        <v>78</v>
      </c>
      <c r="AY167" s="184" t="s">
        <v>153</v>
      </c>
    </row>
    <row r="168" spans="1:65" s="14" customFormat="1" ht="20.399999999999999">
      <c r="B168" s="183"/>
      <c r="D168" s="176" t="s">
        <v>161</v>
      </c>
      <c r="E168" s="184" t="s">
        <v>1</v>
      </c>
      <c r="F168" s="185" t="s">
        <v>2399</v>
      </c>
      <c r="H168" s="186">
        <v>5.48</v>
      </c>
      <c r="I168" s="187"/>
      <c r="L168" s="183"/>
      <c r="M168" s="188"/>
      <c r="N168" s="189"/>
      <c r="O168" s="189"/>
      <c r="P168" s="189"/>
      <c r="Q168" s="189"/>
      <c r="R168" s="189"/>
      <c r="S168" s="189"/>
      <c r="T168" s="190"/>
      <c r="AT168" s="184" t="s">
        <v>161</v>
      </c>
      <c r="AU168" s="184" t="s">
        <v>88</v>
      </c>
      <c r="AV168" s="14" t="s">
        <v>88</v>
      </c>
      <c r="AW168" s="14" t="s">
        <v>34</v>
      </c>
      <c r="AX168" s="14" t="s">
        <v>78</v>
      </c>
      <c r="AY168" s="184" t="s">
        <v>153</v>
      </c>
    </row>
    <row r="169" spans="1:65" s="16" customFormat="1" ht="10.199999999999999">
      <c r="B169" s="202"/>
      <c r="D169" s="176" t="s">
        <v>161</v>
      </c>
      <c r="E169" s="203" t="s">
        <v>1</v>
      </c>
      <c r="F169" s="204" t="s">
        <v>321</v>
      </c>
      <c r="H169" s="205">
        <v>6.5640000000000001</v>
      </c>
      <c r="I169" s="206"/>
      <c r="L169" s="202"/>
      <c r="M169" s="207"/>
      <c r="N169" s="208"/>
      <c r="O169" s="208"/>
      <c r="P169" s="208"/>
      <c r="Q169" s="208"/>
      <c r="R169" s="208"/>
      <c r="S169" s="208"/>
      <c r="T169" s="209"/>
      <c r="AT169" s="203" t="s">
        <v>161</v>
      </c>
      <c r="AU169" s="203" t="s">
        <v>88</v>
      </c>
      <c r="AV169" s="16" t="s">
        <v>169</v>
      </c>
      <c r="AW169" s="16" t="s">
        <v>34</v>
      </c>
      <c r="AX169" s="16" t="s">
        <v>78</v>
      </c>
      <c r="AY169" s="203" t="s">
        <v>153</v>
      </c>
    </row>
    <row r="170" spans="1:65" s="15" customFormat="1" ht="10.199999999999999">
      <c r="B170" s="191"/>
      <c r="D170" s="176" t="s">
        <v>161</v>
      </c>
      <c r="E170" s="192" t="s">
        <v>1</v>
      </c>
      <c r="F170" s="193" t="s">
        <v>165</v>
      </c>
      <c r="H170" s="194">
        <v>8.625</v>
      </c>
      <c r="I170" s="195"/>
      <c r="L170" s="191"/>
      <c r="M170" s="196"/>
      <c r="N170" s="197"/>
      <c r="O170" s="197"/>
      <c r="P170" s="197"/>
      <c r="Q170" s="197"/>
      <c r="R170" s="197"/>
      <c r="S170" s="197"/>
      <c r="T170" s="198"/>
      <c r="AT170" s="192" t="s">
        <v>161</v>
      </c>
      <c r="AU170" s="192" t="s">
        <v>88</v>
      </c>
      <c r="AV170" s="15" t="s">
        <v>159</v>
      </c>
      <c r="AW170" s="15" t="s">
        <v>34</v>
      </c>
      <c r="AX170" s="15" t="s">
        <v>86</v>
      </c>
      <c r="AY170" s="192" t="s">
        <v>153</v>
      </c>
    </row>
    <row r="171" spans="1:65" s="2" customFormat="1" ht="48" customHeight="1">
      <c r="A171" s="33"/>
      <c r="B171" s="161"/>
      <c r="C171" s="162" t="s">
        <v>182</v>
      </c>
      <c r="D171" s="162" t="s">
        <v>155</v>
      </c>
      <c r="E171" s="163" t="s">
        <v>1982</v>
      </c>
      <c r="F171" s="164" t="s">
        <v>2400</v>
      </c>
      <c r="G171" s="165" t="s">
        <v>158</v>
      </c>
      <c r="H171" s="166">
        <v>8.625</v>
      </c>
      <c r="I171" s="167"/>
      <c r="J171" s="168">
        <f>ROUND(I171*H171,2)</f>
        <v>0</v>
      </c>
      <c r="K171" s="164" t="s">
        <v>254</v>
      </c>
      <c r="L171" s="34"/>
      <c r="M171" s="169" t="s">
        <v>1</v>
      </c>
      <c r="N171" s="170" t="s">
        <v>43</v>
      </c>
      <c r="O171" s="59"/>
      <c r="P171" s="171">
        <f>O171*H171</f>
        <v>0</v>
      </c>
      <c r="Q171" s="171">
        <v>0</v>
      </c>
      <c r="R171" s="171">
        <f>Q171*H171</f>
        <v>0</v>
      </c>
      <c r="S171" s="171">
        <v>0</v>
      </c>
      <c r="T171" s="172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173" t="s">
        <v>159</v>
      </c>
      <c r="AT171" s="173" t="s">
        <v>155</v>
      </c>
      <c r="AU171" s="173" t="s">
        <v>88</v>
      </c>
      <c r="AY171" s="18" t="s">
        <v>153</v>
      </c>
      <c r="BE171" s="174">
        <f>IF(N171="základní",J171,0)</f>
        <v>0</v>
      </c>
      <c r="BF171" s="174">
        <f>IF(N171="snížená",J171,0)</f>
        <v>0</v>
      </c>
      <c r="BG171" s="174">
        <f>IF(N171="zákl. přenesená",J171,0)</f>
        <v>0</v>
      </c>
      <c r="BH171" s="174">
        <f>IF(N171="sníž. přenesená",J171,0)</f>
        <v>0</v>
      </c>
      <c r="BI171" s="174">
        <f>IF(N171="nulová",J171,0)</f>
        <v>0</v>
      </c>
      <c r="BJ171" s="18" t="s">
        <v>86</v>
      </c>
      <c r="BK171" s="174">
        <f>ROUND(I171*H171,2)</f>
        <v>0</v>
      </c>
      <c r="BL171" s="18" t="s">
        <v>159</v>
      </c>
      <c r="BM171" s="173" t="s">
        <v>2401</v>
      </c>
    </row>
    <row r="172" spans="1:65" s="13" customFormat="1" ht="10.199999999999999">
      <c r="B172" s="175"/>
      <c r="D172" s="176" t="s">
        <v>161</v>
      </c>
      <c r="E172" s="177" t="s">
        <v>1</v>
      </c>
      <c r="F172" s="178" t="s">
        <v>2392</v>
      </c>
      <c r="H172" s="177" t="s">
        <v>1</v>
      </c>
      <c r="I172" s="179"/>
      <c r="L172" s="175"/>
      <c r="M172" s="180"/>
      <c r="N172" s="181"/>
      <c r="O172" s="181"/>
      <c r="P172" s="181"/>
      <c r="Q172" s="181"/>
      <c r="R172" s="181"/>
      <c r="S172" s="181"/>
      <c r="T172" s="182"/>
      <c r="AT172" s="177" t="s">
        <v>161</v>
      </c>
      <c r="AU172" s="177" t="s">
        <v>88</v>
      </c>
      <c r="AV172" s="13" t="s">
        <v>86</v>
      </c>
      <c r="AW172" s="13" t="s">
        <v>34</v>
      </c>
      <c r="AX172" s="13" t="s">
        <v>78</v>
      </c>
      <c r="AY172" s="177" t="s">
        <v>153</v>
      </c>
    </row>
    <row r="173" spans="1:65" s="14" customFormat="1" ht="10.199999999999999">
      <c r="B173" s="183"/>
      <c r="D173" s="176" t="s">
        <v>161</v>
      </c>
      <c r="E173" s="184" t="s">
        <v>1</v>
      </c>
      <c r="F173" s="185" t="s">
        <v>2393</v>
      </c>
      <c r="H173" s="186">
        <v>1.373</v>
      </c>
      <c r="I173" s="187"/>
      <c r="L173" s="183"/>
      <c r="M173" s="188"/>
      <c r="N173" s="189"/>
      <c r="O173" s="189"/>
      <c r="P173" s="189"/>
      <c r="Q173" s="189"/>
      <c r="R173" s="189"/>
      <c r="S173" s="189"/>
      <c r="T173" s="190"/>
      <c r="AT173" s="184" t="s">
        <v>161</v>
      </c>
      <c r="AU173" s="184" t="s">
        <v>88</v>
      </c>
      <c r="AV173" s="14" t="s">
        <v>88</v>
      </c>
      <c r="AW173" s="14" t="s">
        <v>34</v>
      </c>
      <c r="AX173" s="14" t="s">
        <v>78</v>
      </c>
      <c r="AY173" s="184" t="s">
        <v>153</v>
      </c>
    </row>
    <row r="174" spans="1:65" s="16" customFormat="1" ht="10.199999999999999">
      <c r="B174" s="202"/>
      <c r="D174" s="176" t="s">
        <v>161</v>
      </c>
      <c r="E174" s="203" t="s">
        <v>1</v>
      </c>
      <c r="F174" s="204" t="s">
        <v>321</v>
      </c>
      <c r="H174" s="205">
        <v>1.373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161</v>
      </c>
      <c r="AU174" s="203" t="s">
        <v>88</v>
      </c>
      <c r="AV174" s="16" t="s">
        <v>169</v>
      </c>
      <c r="AW174" s="16" t="s">
        <v>34</v>
      </c>
      <c r="AX174" s="16" t="s">
        <v>78</v>
      </c>
      <c r="AY174" s="203" t="s">
        <v>153</v>
      </c>
    </row>
    <row r="175" spans="1:65" s="13" customFormat="1" ht="10.199999999999999">
      <c r="B175" s="175"/>
      <c r="D175" s="176" t="s">
        <v>161</v>
      </c>
      <c r="E175" s="177" t="s">
        <v>1</v>
      </c>
      <c r="F175" s="178" t="s">
        <v>2394</v>
      </c>
      <c r="H175" s="177" t="s">
        <v>1</v>
      </c>
      <c r="I175" s="179"/>
      <c r="L175" s="175"/>
      <c r="M175" s="180"/>
      <c r="N175" s="181"/>
      <c r="O175" s="181"/>
      <c r="P175" s="181"/>
      <c r="Q175" s="181"/>
      <c r="R175" s="181"/>
      <c r="S175" s="181"/>
      <c r="T175" s="182"/>
      <c r="AT175" s="177" t="s">
        <v>161</v>
      </c>
      <c r="AU175" s="177" t="s">
        <v>88</v>
      </c>
      <c r="AV175" s="13" t="s">
        <v>86</v>
      </c>
      <c r="AW175" s="13" t="s">
        <v>34</v>
      </c>
      <c r="AX175" s="13" t="s">
        <v>78</v>
      </c>
      <c r="AY175" s="177" t="s">
        <v>153</v>
      </c>
    </row>
    <row r="176" spans="1:65" s="14" customFormat="1" ht="10.199999999999999">
      <c r="B176" s="183"/>
      <c r="D176" s="176" t="s">
        <v>161</v>
      </c>
      <c r="E176" s="184" t="s">
        <v>1</v>
      </c>
      <c r="F176" s="185" t="s">
        <v>2395</v>
      </c>
      <c r="H176" s="186">
        <v>0.28799999999999998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161</v>
      </c>
      <c r="AU176" s="184" t="s">
        <v>88</v>
      </c>
      <c r="AV176" s="14" t="s">
        <v>88</v>
      </c>
      <c r="AW176" s="14" t="s">
        <v>34</v>
      </c>
      <c r="AX176" s="14" t="s">
        <v>78</v>
      </c>
      <c r="AY176" s="184" t="s">
        <v>153</v>
      </c>
    </row>
    <row r="177" spans="1:65" s="14" customFormat="1" ht="10.199999999999999">
      <c r="B177" s="183"/>
      <c r="D177" s="176" t="s">
        <v>161</v>
      </c>
      <c r="E177" s="184" t="s">
        <v>1</v>
      </c>
      <c r="F177" s="185" t="s">
        <v>2396</v>
      </c>
      <c r="H177" s="186">
        <v>0.4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161</v>
      </c>
      <c r="AU177" s="184" t="s">
        <v>88</v>
      </c>
      <c r="AV177" s="14" t="s">
        <v>88</v>
      </c>
      <c r="AW177" s="14" t="s">
        <v>34</v>
      </c>
      <c r="AX177" s="14" t="s">
        <v>78</v>
      </c>
      <c r="AY177" s="184" t="s">
        <v>153</v>
      </c>
    </row>
    <row r="178" spans="1:65" s="16" customFormat="1" ht="10.199999999999999">
      <c r="B178" s="202"/>
      <c r="D178" s="176" t="s">
        <v>161</v>
      </c>
      <c r="E178" s="203" t="s">
        <v>1</v>
      </c>
      <c r="F178" s="204" t="s">
        <v>321</v>
      </c>
      <c r="H178" s="205">
        <v>0.68799999999999994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161</v>
      </c>
      <c r="AU178" s="203" t="s">
        <v>88</v>
      </c>
      <c r="AV178" s="16" t="s">
        <v>169</v>
      </c>
      <c r="AW178" s="16" t="s">
        <v>34</v>
      </c>
      <c r="AX178" s="16" t="s">
        <v>78</v>
      </c>
      <c r="AY178" s="203" t="s">
        <v>153</v>
      </c>
    </row>
    <row r="179" spans="1:65" s="14" customFormat="1" ht="20.399999999999999">
      <c r="B179" s="183"/>
      <c r="D179" s="176" t="s">
        <v>161</v>
      </c>
      <c r="E179" s="184" t="s">
        <v>1</v>
      </c>
      <c r="F179" s="185" t="s">
        <v>2397</v>
      </c>
      <c r="H179" s="186">
        <v>0.87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161</v>
      </c>
      <c r="AU179" s="184" t="s">
        <v>88</v>
      </c>
      <c r="AV179" s="14" t="s">
        <v>88</v>
      </c>
      <c r="AW179" s="14" t="s">
        <v>34</v>
      </c>
      <c r="AX179" s="14" t="s">
        <v>78</v>
      </c>
      <c r="AY179" s="184" t="s">
        <v>153</v>
      </c>
    </row>
    <row r="180" spans="1:65" s="14" customFormat="1" ht="20.399999999999999">
      <c r="B180" s="183"/>
      <c r="D180" s="176" t="s">
        <v>161</v>
      </c>
      <c r="E180" s="184" t="s">
        <v>1</v>
      </c>
      <c r="F180" s="185" t="s">
        <v>2398</v>
      </c>
      <c r="H180" s="186">
        <v>0.214</v>
      </c>
      <c r="I180" s="187"/>
      <c r="L180" s="183"/>
      <c r="M180" s="188"/>
      <c r="N180" s="189"/>
      <c r="O180" s="189"/>
      <c r="P180" s="189"/>
      <c r="Q180" s="189"/>
      <c r="R180" s="189"/>
      <c r="S180" s="189"/>
      <c r="T180" s="190"/>
      <c r="AT180" s="184" t="s">
        <v>161</v>
      </c>
      <c r="AU180" s="184" t="s">
        <v>88</v>
      </c>
      <c r="AV180" s="14" t="s">
        <v>88</v>
      </c>
      <c r="AW180" s="14" t="s">
        <v>34</v>
      </c>
      <c r="AX180" s="14" t="s">
        <v>78</v>
      </c>
      <c r="AY180" s="184" t="s">
        <v>153</v>
      </c>
    </row>
    <row r="181" spans="1:65" s="14" customFormat="1" ht="20.399999999999999">
      <c r="B181" s="183"/>
      <c r="D181" s="176" t="s">
        <v>161</v>
      </c>
      <c r="E181" s="184" t="s">
        <v>1</v>
      </c>
      <c r="F181" s="185" t="s">
        <v>2399</v>
      </c>
      <c r="H181" s="186">
        <v>5.48</v>
      </c>
      <c r="I181" s="187"/>
      <c r="L181" s="183"/>
      <c r="M181" s="188"/>
      <c r="N181" s="189"/>
      <c r="O181" s="189"/>
      <c r="P181" s="189"/>
      <c r="Q181" s="189"/>
      <c r="R181" s="189"/>
      <c r="S181" s="189"/>
      <c r="T181" s="190"/>
      <c r="AT181" s="184" t="s">
        <v>161</v>
      </c>
      <c r="AU181" s="184" t="s">
        <v>88</v>
      </c>
      <c r="AV181" s="14" t="s">
        <v>88</v>
      </c>
      <c r="AW181" s="14" t="s">
        <v>34</v>
      </c>
      <c r="AX181" s="14" t="s">
        <v>78</v>
      </c>
      <c r="AY181" s="184" t="s">
        <v>153</v>
      </c>
    </row>
    <row r="182" spans="1:65" s="16" customFormat="1" ht="10.199999999999999">
      <c r="B182" s="202"/>
      <c r="D182" s="176" t="s">
        <v>161</v>
      </c>
      <c r="E182" s="203" t="s">
        <v>1</v>
      </c>
      <c r="F182" s="204" t="s">
        <v>321</v>
      </c>
      <c r="H182" s="205">
        <v>6.5640000000000001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161</v>
      </c>
      <c r="AU182" s="203" t="s">
        <v>88</v>
      </c>
      <c r="AV182" s="16" t="s">
        <v>169</v>
      </c>
      <c r="AW182" s="16" t="s">
        <v>34</v>
      </c>
      <c r="AX182" s="16" t="s">
        <v>78</v>
      </c>
      <c r="AY182" s="203" t="s">
        <v>153</v>
      </c>
    </row>
    <row r="183" spans="1:65" s="15" customFormat="1" ht="10.199999999999999">
      <c r="B183" s="191"/>
      <c r="D183" s="176" t="s">
        <v>161</v>
      </c>
      <c r="E183" s="192" t="s">
        <v>1</v>
      </c>
      <c r="F183" s="193" t="s">
        <v>165</v>
      </c>
      <c r="H183" s="194">
        <v>8.625</v>
      </c>
      <c r="I183" s="195"/>
      <c r="L183" s="191"/>
      <c r="M183" s="196"/>
      <c r="N183" s="197"/>
      <c r="O183" s="197"/>
      <c r="P183" s="197"/>
      <c r="Q183" s="197"/>
      <c r="R183" s="197"/>
      <c r="S183" s="197"/>
      <c r="T183" s="198"/>
      <c r="AT183" s="192" t="s">
        <v>161</v>
      </c>
      <c r="AU183" s="192" t="s">
        <v>88</v>
      </c>
      <c r="AV183" s="15" t="s">
        <v>159</v>
      </c>
      <c r="AW183" s="15" t="s">
        <v>34</v>
      </c>
      <c r="AX183" s="15" t="s">
        <v>86</v>
      </c>
      <c r="AY183" s="192" t="s">
        <v>153</v>
      </c>
    </row>
    <row r="184" spans="1:65" s="2" customFormat="1" ht="36" customHeight="1">
      <c r="A184" s="33"/>
      <c r="B184" s="161"/>
      <c r="C184" s="162" t="s">
        <v>186</v>
      </c>
      <c r="D184" s="162" t="s">
        <v>155</v>
      </c>
      <c r="E184" s="163" t="s">
        <v>179</v>
      </c>
      <c r="F184" s="164" t="s">
        <v>948</v>
      </c>
      <c r="G184" s="165" t="s">
        <v>158</v>
      </c>
      <c r="H184" s="166">
        <v>133.55000000000001</v>
      </c>
      <c r="I184" s="167"/>
      <c r="J184" s="168">
        <f>ROUND(I184*H184,2)</f>
        <v>0</v>
      </c>
      <c r="K184" s="164" t="s">
        <v>254</v>
      </c>
      <c r="L184" s="34"/>
      <c r="M184" s="169" t="s">
        <v>1</v>
      </c>
      <c r="N184" s="170" t="s">
        <v>43</v>
      </c>
      <c r="O184" s="59"/>
      <c r="P184" s="171">
        <f>O184*H184</f>
        <v>0</v>
      </c>
      <c r="Q184" s="171">
        <v>0</v>
      </c>
      <c r="R184" s="171">
        <f>Q184*H184</f>
        <v>0</v>
      </c>
      <c r="S184" s="171">
        <v>0</v>
      </c>
      <c r="T184" s="172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173" t="s">
        <v>159</v>
      </c>
      <c r="AT184" s="173" t="s">
        <v>155</v>
      </c>
      <c r="AU184" s="173" t="s">
        <v>88</v>
      </c>
      <c r="AY184" s="18" t="s">
        <v>153</v>
      </c>
      <c r="BE184" s="174">
        <f>IF(N184="základní",J184,0)</f>
        <v>0</v>
      </c>
      <c r="BF184" s="174">
        <f>IF(N184="snížená",J184,0)</f>
        <v>0</v>
      </c>
      <c r="BG184" s="174">
        <f>IF(N184="zákl. přenesená",J184,0)</f>
        <v>0</v>
      </c>
      <c r="BH184" s="174">
        <f>IF(N184="sníž. přenesená",J184,0)</f>
        <v>0</v>
      </c>
      <c r="BI184" s="174">
        <f>IF(N184="nulová",J184,0)</f>
        <v>0</v>
      </c>
      <c r="BJ184" s="18" t="s">
        <v>86</v>
      </c>
      <c r="BK184" s="174">
        <f>ROUND(I184*H184,2)</f>
        <v>0</v>
      </c>
      <c r="BL184" s="18" t="s">
        <v>159</v>
      </c>
      <c r="BM184" s="173" t="s">
        <v>2402</v>
      </c>
    </row>
    <row r="185" spans="1:65" s="13" customFormat="1" ht="10.199999999999999">
      <c r="B185" s="175"/>
      <c r="D185" s="176" t="s">
        <v>161</v>
      </c>
      <c r="E185" s="177" t="s">
        <v>1</v>
      </c>
      <c r="F185" s="178" t="s">
        <v>942</v>
      </c>
      <c r="H185" s="177" t="s">
        <v>1</v>
      </c>
      <c r="I185" s="179"/>
      <c r="L185" s="175"/>
      <c r="M185" s="180"/>
      <c r="N185" s="181"/>
      <c r="O185" s="181"/>
      <c r="P185" s="181"/>
      <c r="Q185" s="181"/>
      <c r="R185" s="181"/>
      <c r="S185" s="181"/>
      <c r="T185" s="182"/>
      <c r="AT185" s="177" t="s">
        <v>161</v>
      </c>
      <c r="AU185" s="177" t="s">
        <v>88</v>
      </c>
      <c r="AV185" s="13" t="s">
        <v>86</v>
      </c>
      <c r="AW185" s="13" t="s">
        <v>34</v>
      </c>
      <c r="AX185" s="13" t="s">
        <v>78</v>
      </c>
      <c r="AY185" s="177" t="s">
        <v>153</v>
      </c>
    </row>
    <row r="186" spans="1:65" s="14" customFormat="1" ht="10.199999999999999">
      <c r="B186" s="183"/>
      <c r="D186" s="176" t="s">
        <v>161</v>
      </c>
      <c r="E186" s="184" t="s">
        <v>1</v>
      </c>
      <c r="F186" s="185" t="s">
        <v>2403</v>
      </c>
      <c r="H186" s="186">
        <v>118.82</v>
      </c>
      <c r="I186" s="187"/>
      <c r="L186" s="183"/>
      <c r="M186" s="188"/>
      <c r="N186" s="189"/>
      <c r="O186" s="189"/>
      <c r="P186" s="189"/>
      <c r="Q186" s="189"/>
      <c r="R186" s="189"/>
      <c r="S186" s="189"/>
      <c r="T186" s="190"/>
      <c r="AT186" s="184" t="s">
        <v>161</v>
      </c>
      <c r="AU186" s="184" t="s">
        <v>88</v>
      </c>
      <c r="AV186" s="14" t="s">
        <v>88</v>
      </c>
      <c r="AW186" s="14" t="s">
        <v>34</v>
      </c>
      <c r="AX186" s="14" t="s">
        <v>78</v>
      </c>
      <c r="AY186" s="184" t="s">
        <v>153</v>
      </c>
    </row>
    <row r="187" spans="1:65" s="16" customFormat="1" ht="10.199999999999999">
      <c r="B187" s="202"/>
      <c r="D187" s="176" t="s">
        <v>161</v>
      </c>
      <c r="E187" s="203" t="s">
        <v>1</v>
      </c>
      <c r="F187" s="204" t="s">
        <v>321</v>
      </c>
      <c r="H187" s="205">
        <v>118.82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161</v>
      </c>
      <c r="AU187" s="203" t="s">
        <v>88</v>
      </c>
      <c r="AV187" s="16" t="s">
        <v>169</v>
      </c>
      <c r="AW187" s="16" t="s">
        <v>34</v>
      </c>
      <c r="AX187" s="16" t="s">
        <v>78</v>
      </c>
      <c r="AY187" s="203" t="s">
        <v>153</v>
      </c>
    </row>
    <row r="188" spans="1:65" s="13" customFormat="1" ht="10.199999999999999">
      <c r="B188" s="175"/>
      <c r="D188" s="176" t="s">
        <v>161</v>
      </c>
      <c r="E188" s="177" t="s">
        <v>1</v>
      </c>
      <c r="F188" s="178" t="s">
        <v>2404</v>
      </c>
      <c r="H188" s="177" t="s">
        <v>1</v>
      </c>
      <c r="I188" s="179"/>
      <c r="L188" s="175"/>
      <c r="M188" s="180"/>
      <c r="N188" s="181"/>
      <c r="O188" s="181"/>
      <c r="P188" s="181"/>
      <c r="Q188" s="181"/>
      <c r="R188" s="181"/>
      <c r="S188" s="181"/>
      <c r="T188" s="182"/>
      <c r="AT188" s="177" t="s">
        <v>161</v>
      </c>
      <c r="AU188" s="177" t="s">
        <v>88</v>
      </c>
      <c r="AV188" s="13" t="s">
        <v>86</v>
      </c>
      <c r="AW188" s="13" t="s">
        <v>34</v>
      </c>
      <c r="AX188" s="13" t="s">
        <v>78</v>
      </c>
      <c r="AY188" s="177" t="s">
        <v>153</v>
      </c>
    </row>
    <row r="189" spans="1:65" s="14" customFormat="1" ht="10.199999999999999">
      <c r="B189" s="183"/>
      <c r="D189" s="176" t="s">
        <v>161</v>
      </c>
      <c r="E189" s="184" t="s">
        <v>1</v>
      </c>
      <c r="F189" s="185" t="s">
        <v>2405</v>
      </c>
      <c r="H189" s="186">
        <v>7.3650000000000002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161</v>
      </c>
      <c r="AU189" s="184" t="s">
        <v>88</v>
      </c>
      <c r="AV189" s="14" t="s">
        <v>88</v>
      </c>
      <c r="AW189" s="14" t="s">
        <v>34</v>
      </c>
      <c r="AX189" s="14" t="s">
        <v>78</v>
      </c>
      <c r="AY189" s="184" t="s">
        <v>153</v>
      </c>
    </row>
    <row r="190" spans="1:65" s="16" customFormat="1" ht="10.199999999999999">
      <c r="B190" s="202"/>
      <c r="D190" s="176" t="s">
        <v>161</v>
      </c>
      <c r="E190" s="203" t="s">
        <v>1</v>
      </c>
      <c r="F190" s="204" t="s">
        <v>321</v>
      </c>
      <c r="H190" s="205">
        <v>7.3650000000000002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161</v>
      </c>
      <c r="AU190" s="203" t="s">
        <v>88</v>
      </c>
      <c r="AV190" s="16" t="s">
        <v>169</v>
      </c>
      <c r="AW190" s="16" t="s">
        <v>34</v>
      </c>
      <c r="AX190" s="16" t="s">
        <v>78</v>
      </c>
      <c r="AY190" s="203" t="s">
        <v>153</v>
      </c>
    </row>
    <row r="191" spans="1:65" s="13" customFormat="1" ht="10.199999999999999">
      <c r="B191" s="175"/>
      <c r="D191" s="176" t="s">
        <v>161</v>
      </c>
      <c r="E191" s="177" t="s">
        <v>1</v>
      </c>
      <c r="F191" s="178" t="s">
        <v>2406</v>
      </c>
      <c r="H191" s="177" t="s">
        <v>1</v>
      </c>
      <c r="I191" s="179"/>
      <c r="L191" s="175"/>
      <c r="M191" s="180"/>
      <c r="N191" s="181"/>
      <c r="O191" s="181"/>
      <c r="P191" s="181"/>
      <c r="Q191" s="181"/>
      <c r="R191" s="181"/>
      <c r="S191" s="181"/>
      <c r="T191" s="182"/>
      <c r="AT191" s="177" t="s">
        <v>161</v>
      </c>
      <c r="AU191" s="177" t="s">
        <v>88</v>
      </c>
      <c r="AV191" s="13" t="s">
        <v>86</v>
      </c>
      <c r="AW191" s="13" t="s">
        <v>34</v>
      </c>
      <c r="AX191" s="13" t="s">
        <v>78</v>
      </c>
      <c r="AY191" s="177" t="s">
        <v>153</v>
      </c>
    </row>
    <row r="192" spans="1:65" s="14" customFormat="1" ht="10.199999999999999">
      <c r="B192" s="183"/>
      <c r="D192" s="176" t="s">
        <v>161</v>
      </c>
      <c r="E192" s="184" t="s">
        <v>1</v>
      </c>
      <c r="F192" s="185" t="s">
        <v>2405</v>
      </c>
      <c r="H192" s="186">
        <v>7.3650000000000002</v>
      </c>
      <c r="I192" s="187"/>
      <c r="L192" s="183"/>
      <c r="M192" s="188"/>
      <c r="N192" s="189"/>
      <c r="O192" s="189"/>
      <c r="P192" s="189"/>
      <c r="Q192" s="189"/>
      <c r="R192" s="189"/>
      <c r="S192" s="189"/>
      <c r="T192" s="190"/>
      <c r="AT192" s="184" t="s">
        <v>161</v>
      </c>
      <c r="AU192" s="184" t="s">
        <v>88</v>
      </c>
      <c r="AV192" s="14" t="s">
        <v>88</v>
      </c>
      <c r="AW192" s="14" t="s">
        <v>34</v>
      </c>
      <c r="AX192" s="14" t="s">
        <v>78</v>
      </c>
      <c r="AY192" s="184" t="s">
        <v>153</v>
      </c>
    </row>
    <row r="193" spans="1:65" s="16" customFormat="1" ht="10.199999999999999">
      <c r="B193" s="202"/>
      <c r="D193" s="176" t="s">
        <v>161</v>
      </c>
      <c r="E193" s="203" t="s">
        <v>1</v>
      </c>
      <c r="F193" s="204" t="s">
        <v>321</v>
      </c>
      <c r="H193" s="205">
        <v>7.3650000000000002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161</v>
      </c>
      <c r="AU193" s="203" t="s">
        <v>88</v>
      </c>
      <c r="AV193" s="16" t="s">
        <v>169</v>
      </c>
      <c r="AW193" s="16" t="s">
        <v>34</v>
      </c>
      <c r="AX193" s="16" t="s">
        <v>78</v>
      </c>
      <c r="AY193" s="203" t="s">
        <v>153</v>
      </c>
    </row>
    <row r="194" spans="1:65" s="15" customFormat="1" ht="10.199999999999999">
      <c r="B194" s="191"/>
      <c r="D194" s="176" t="s">
        <v>161</v>
      </c>
      <c r="E194" s="192" t="s">
        <v>1</v>
      </c>
      <c r="F194" s="193" t="s">
        <v>165</v>
      </c>
      <c r="H194" s="194">
        <v>133.55000000000001</v>
      </c>
      <c r="I194" s="195"/>
      <c r="L194" s="191"/>
      <c r="M194" s="196"/>
      <c r="N194" s="197"/>
      <c r="O194" s="197"/>
      <c r="P194" s="197"/>
      <c r="Q194" s="197"/>
      <c r="R194" s="197"/>
      <c r="S194" s="197"/>
      <c r="T194" s="198"/>
      <c r="AT194" s="192" t="s">
        <v>161</v>
      </c>
      <c r="AU194" s="192" t="s">
        <v>88</v>
      </c>
      <c r="AV194" s="15" t="s">
        <v>159</v>
      </c>
      <c r="AW194" s="15" t="s">
        <v>34</v>
      </c>
      <c r="AX194" s="15" t="s">
        <v>86</v>
      </c>
      <c r="AY194" s="192" t="s">
        <v>153</v>
      </c>
    </row>
    <row r="195" spans="1:65" s="2" customFormat="1" ht="48" customHeight="1">
      <c r="A195" s="33"/>
      <c r="B195" s="161"/>
      <c r="C195" s="162" t="s">
        <v>195</v>
      </c>
      <c r="D195" s="162" t="s">
        <v>155</v>
      </c>
      <c r="E195" s="163" t="s">
        <v>934</v>
      </c>
      <c r="F195" s="164" t="s">
        <v>935</v>
      </c>
      <c r="G195" s="165" t="s">
        <v>158</v>
      </c>
      <c r="H195" s="166">
        <v>14.73</v>
      </c>
      <c r="I195" s="167"/>
      <c r="J195" s="168">
        <f>ROUND(I195*H195,2)</f>
        <v>0</v>
      </c>
      <c r="K195" s="164" t="s">
        <v>254</v>
      </c>
      <c r="L195" s="34"/>
      <c r="M195" s="169" t="s">
        <v>1</v>
      </c>
      <c r="N195" s="170" t="s">
        <v>43</v>
      </c>
      <c r="O195" s="59"/>
      <c r="P195" s="171">
        <f>O195*H195</f>
        <v>0</v>
      </c>
      <c r="Q195" s="171">
        <v>0</v>
      </c>
      <c r="R195" s="171">
        <f>Q195*H195</f>
        <v>0</v>
      </c>
      <c r="S195" s="171">
        <v>0</v>
      </c>
      <c r="T195" s="172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159</v>
      </c>
      <c r="AT195" s="173" t="s">
        <v>155</v>
      </c>
      <c r="AU195" s="173" t="s">
        <v>88</v>
      </c>
      <c r="AY195" s="18" t="s">
        <v>153</v>
      </c>
      <c r="BE195" s="174">
        <f>IF(N195="základní",J195,0)</f>
        <v>0</v>
      </c>
      <c r="BF195" s="174">
        <f>IF(N195="snížená",J195,0)</f>
        <v>0</v>
      </c>
      <c r="BG195" s="174">
        <f>IF(N195="zákl. přenesená",J195,0)</f>
        <v>0</v>
      </c>
      <c r="BH195" s="174">
        <f>IF(N195="sníž. přenesená",J195,0)</f>
        <v>0</v>
      </c>
      <c r="BI195" s="174">
        <f>IF(N195="nulová",J195,0)</f>
        <v>0</v>
      </c>
      <c r="BJ195" s="18" t="s">
        <v>86</v>
      </c>
      <c r="BK195" s="174">
        <f>ROUND(I195*H195,2)</f>
        <v>0</v>
      </c>
      <c r="BL195" s="18" t="s">
        <v>159</v>
      </c>
      <c r="BM195" s="173" t="s">
        <v>2407</v>
      </c>
    </row>
    <row r="196" spans="1:65" s="13" customFormat="1" ht="10.199999999999999">
      <c r="B196" s="175"/>
      <c r="D196" s="176" t="s">
        <v>161</v>
      </c>
      <c r="E196" s="177" t="s">
        <v>1</v>
      </c>
      <c r="F196" s="178" t="s">
        <v>2408</v>
      </c>
      <c r="H196" s="177" t="s">
        <v>1</v>
      </c>
      <c r="I196" s="179"/>
      <c r="L196" s="175"/>
      <c r="M196" s="180"/>
      <c r="N196" s="181"/>
      <c r="O196" s="181"/>
      <c r="P196" s="181"/>
      <c r="Q196" s="181"/>
      <c r="R196" s="181"/>
      <c r="S196" s="181"/>
      <c r="T196" s="182"/>
      <c r="AT196" s="177" t="s">
        <v>161</v>
      </c>
      <c r="AU196" s="177" t="s">
        <v>88</v>
      </c>
      <c r="AV196" s="13" t="s">
        <v>86</v>
      </c>
      <c r="AW196" s="13" t="s">
        <v>34</v>
      </c>
      <c r="AX196" s="13" t="s">
        <v>78</v>
      </c>
      <c r="AY196" s="177" t="s">
        <v>153</v>
      </c>
    </row>
    <row r="197" spans="1:65" s="13" customFormat="1" ht="10.199999999999999">
      <c r="B197" s="175"/>
      <c r="D197" s="176" t="s">
        <v>161</v>
      </c>
      <c r="E197" s="177" t="s">
        <v>1</v>
      </c>
      <c r="F197" s="178" t="s">
        <v>2409</v>
      </c>
      <c r="H197" s="177" t="s">
        <v>1</v>
      </c>
      <c r="I197" s="179"/>
      <c r="L197" s="175"/>
      <c r="M197" s="180"/>
      <c r="N197" s="181"/>
      <c r="O197" s="181"/>
      <c r="P197" s="181"/>
      <c r="Q197" s="181"/>
      <c r="R197" s="181"/>
      <c r="S197" s="181"/>
      <c r="T197" s="182"/>
      <c r="AT197" s="177" t="s">
        <v>161</v>
      </c>
      <c r="AU197" s="177" t="s">
        <v>88</v>
      </c>
      <c r="AV197" s="13" t="s">
        <v>86</v>
      </c>
      <c r="AW197" s="13" t="s">
        <v>34</v>
      </c>
      <c r="AX197" s="13" t="s">
        <v>78</v>
      </c>
      <c r="AY197" s="177" t="s">
        <v>153</v>
      </c>
    </row>
    <row r="198" spans="1:65" s="14" customFormat="1" ht="10.199999999999999">
      <c r="B198" s="183"/>
      <c r="D198" s="176" t="s">
        <v>161</v>
      </c>
      <c r="E198" s="184" t="s">
        <v>1</v>
      </c>
      <c r="F198" s="185" t="s">
        <v>2410</v>
      </c>
      <c r="H198" s="186">
        <v>0.87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161</v>
      </c>
      <c r="AU198" s="184" t="s">
        <v>88</v>
      </c>
      <c r="AV198" s="14" t="s">
        <v>88</v>
      </c>
      <c r="AW198" s="14" t="s">
        <v>34</v>
      </c>
      <c r="AX198" s="14" t="s">
        <v>78</v>
      </c>
      <c r="AY198" s="184" t="s">
        <v>153</v>
      </c>
    </row>
    <row r="199" spans="1:65" s="14" customFormat="1" ht="10.199999999999999">
      <c r="B199" s="183"/>
      <c r="D199" s="176" t="s">
        <v>161</v>
      </c>
      <c r="E199" s="184" t="s">
        <v>1</v>
      </c>
      <c r="F199" s="185" t="s">
        <v>2411</v>
      </c>
      <c r="H199" s="186">
        <v>0.214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161</v>
      </c>
      <c r="AU199" s="184" t="s">
        <v>88</v>
      </c>
      <c r="AV199" s="14" t="s">
        <v>88</v>
      </c>
      <c r="AW199" s="14" t="s">
        <v>34</v>
      </c>
      <c r="AX199" s="14" t="s">
        <v>78</v>
      </c>
      <c r="AY199" s="184" t="s">
        <v>153</v>
      </c>
    </row>
    <row r="200" spans="1:65" s="14" customFormat="1" ht="10.199999999999999">
      <c r="B200" s="183"/>
      <c r="D200" s="176" t="s">
        <v>161</v>
      </c>
      <c r="E200" s="184" t="s">
        <v>1</v>
      </c>
      <c r="F200" s="185" t="s">
        <v>2412</v>
      </c>
      <c r="H200" s="186">
        <v>5.48</v>
      </c>
      <c r="I200" s="187"/>
      <c r="L200" s="183"/>
      <c r="M200" s="188"/>
      <c r="N200" s="189"/>
      <c r="O200" s="189"/>
      <c r="P200" s="189"/>
      <c r="Q200" s="189"/>
      <c r="R200" s="189"/>
      <c r="S200" s="189"/>
      <c r="T200" s="190"/>
      <c r="AT200" s="184" t="s">
        <v>161</v>
      </c>
      <c r="AU200" s="184" t="s">
        <v>88</v>
      </c>
      <c r="AV200" s="14" t="s">
        <v>88</v>
      </c>
      <c r="AW200" s="14" t="s">
        <v>34</v>
      </c>
      <c r="AX200" s="14" t="s">
        <v>78</v>
      </c>
      <c r="AY200" s="184" t="s">
        <v>153</v>
      </c>
    </row>
    <row r="201" spans="1:65" s="16" customFormat="1" ht="10.199999999999999">
      <c r="B201" s="202"/>
      <c r="D201" s="176" t="s">
        <v>161</v>
      </c>
      <c r="E201" s="203" t="s">
        <v>1</v>
      </c>
      <c r="F201" s="204" t="s">
        <v>321</v>
      </c>
      <c r="H201" s="205">
        <v>6.5640000000000001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161</v>
      </c>
      <c r="AU201" s="203" t="s">
        <v>88</v>
      </c>
      <c r="AV201" s="16" t="s">
        <v>169</v>
      </c>
      <c r="AW201" s="16" t="s">
        <v>34</v>
      </c>
      <c r="AX201" s="16" t="s">
        <v>78</v>
      </c>
      <c r="AY201" s="203" t="s">
        <v>153</v>
      </c>
    </row>
    <row r="202" spans="1:65" s="13" customFormat="1" ht="10.199999999999999">
      <c r="B202" s="175"/>
      <c r="D202" s="176" t="s">
        <v>161</v>
      </c>
      <c r="E202" s="177" t="s">
        <v>1</v>
      </c>
      <c r="F202" s="178" t="s">
        <v>2413</v>
      </c>
      <c r="H202" s="177" t="s">
        <v>1</v>
      </c>
      <c r="I202" s="179"/>
      <c r="L202" s="175"/>
      <c r="M202" s="180"/>
      <c r="N202" s="181"/>
      <c r="O202" s="181"/>
      <c r="P202" s="181"/>
      <c r="Q202" s="181"/>
      <c r="R202" s="181"/>
      <c r="S202" s="181"/>
      <c r="T202" s="182"/>
      <c r="AT202" s="177" t="s">
        <v>161</v>
      </c>
      <c r="AU202" s="177" t="s">
        <v>88</v>
      </c>
      <c r="AV202" s="13" t="s">
        <v>86</v>
      </c>
      <c r="AW202" s="13" t="s">
        <v>34</v>
      </c>
      <c r="AX202" s="13" t="s">
        <v>78</v>
      </c>
      <c r="AY202" s="177" t="s">
        <v>153</v>
      </c>
    </row>
    <row r="203" spans="1:65" s="14" customFormat="1" ht="10.199999999999999">
      <c r="B203" s="183"/>
      <c r="D203" s="176" t="s">
        <v>161</v>
      </c>
      <c r="E203" s="184" t="s">
        <v>1</v>
      </c>
      <c r="F203" s="185" t="s">
        <v>2393</v>
      </c>
      <c r="H203" s="186">
        <v>1.373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161</v>
      </c>
      <c r="AU203" s="184" t="s">
        <v>88</v>
      </c>
      <c r="AV203" s="14" t="s">
        <v>88</v>
      </c>
      <c r="AW203" s="14" t="s">
        <v>34</v>
      </c>
      <c r="AX203" s="14" t="s">
        <v>78</v>
      </c>
      <c r="AY203" s="184" t="s">
        <v>153</v>
      </c>
    </row>
    <row r="204" spans="1:65" s="14" customFormat="1" ht="10.199999999999999">
      <c r="B204" s="183"/>
      <c r="D204" s="176" t="s">
        <v>161</v>
      </c>
      <c r="E204" s="184" t="s">
        <v>1</v>
      </c>
      <c r="F204" s="185" t="s">
        <v>2414</v>
      </c>
      <c r="H204" s="186">
        <v>-0.70399999999999996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161</v>
      </c>
      <c r="AU204" s="184" t="s">
        <v>88</v>
      </c>
      <c r="AV204" s="14" t="s">
        <v>88</v>
      </c>
      <c r="AW204" s="14" t="s">
        <v>34</v>
      </c>
      <c r="AX204" s="14" t="s">
        <v>78</v>
      </c>
      <c r="AY204" s="184" t="s">
        <v>153</v>
      </c>
    </row>
    <row r="205" spans="1:65" s="16" customFormat="1" ht="10.199999999999999">
      <c r="B205" s="202"/>
      <c r="D205" s="176" t="s">
        <v>161</v>
      </c>
      <c r="E205" s="203" t="s">
        <v>1</v>
      </c>
      <c r="F205" s="204" t="s">
        <v>321</v>
      </c>
      <c r="H205" s="205">
        <v>0.66900000000000004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161</v>
      </c>
      <c r="AU205" s="203" t="s">
        <v>88</v>
      </c>
      <c r="AV205" s="16" t="s">
        <v>169</v>
      </c>
      <c r="AW205" s="16" t="s">
        <v>34</v>
      </c>
      <c r="AX205" s="16" t="s">
        <v>78</v>
      </c>
      <c r="AY205" s="203" t="s">
        <v>153</v>
      </c>
    </row>
    <row r="206" spans="1:65" s="13" customFormat="1" ht="10.199999999999999">
      <c r="B206" s="175"/>
      <c r="D206" s="176" t="s">
        <v>161</v>
      </c>
      <c r="E206" s="177" t="s">
        <v>1</v>
      </c>
      <c r="F206" s="178" t="s">
        <v>2415</v>
      </c>
      <c r="H206" s="177" t="s">
        <v>1</v>
      </c>
      <c r="I206" s="179"/>
      <c r="L206" s="175"/>
      <c r="M206" s="180"/>
      <c r="N206" s="181"/>
      <c r="O206" s="181"/>
      <c r="P206" s="181"/>
      <c r="Q206" s="181"/>
      <c r="R206" s="181"/>
      <c r="S206" s="181"/>
      <c r="T206" s="182"/>
      <c r="AT206" s="177" t="s">
        <v>161</v>
      </c>
      <c r="AU206" s="177" t="s">
        <v>88</v>
      </c>
      <c r="AV206" s="13" t="s">
        <v>86</v>
      </c>
      <c r="AW206" s="13" t="s">
        <v>34</v>
      </c>
      <c r="AX206" s="13" t="s">
        <v>78</v>
      </c>
      <c r="AY206" s="177" t="s">
        <v>153</v>
      </c>
    </row>
    <row r="207" spans="1:65" s="14" customFormat="1" ht="10.199999999999999">
      <c r="B207" s="183"/>
      <c r="D207" s="176" t="s">
        <v>161</v>
      </c>
      <c r="E207" s="184" t="s">
        <v>1</v>
      </c>
      <c r="F207" s="185" t="s">
        <v>2416</v>
      </c>
      <c r="H207" s="186">
        <v>3.2000000000000001E-2</v>
      </c>
      <c r="I207" s="187"/>
      <c r="L207" s="183"/>
      <c r="M207" s="188"/>
      <c r="N207" s="189"/>
      <c r="O207" s="189"/>
      <c r="P207" s="189"/>
      <c r="Q207" s="189"/>
      <c r="R207" s="189"/>
      <c r="S207" s="189"/>
      <c r="T207" s="190"/>
      <c r="AT207" s="184" t="s">
        <v>161</v>
      </c>
      <c r="AU207" s="184" t="s">
        <v>88</v>
      </c>
      <c r="AV207" s="14" t="s">
        <v>88</v>
      </c>
      <c r="AW207" s="14" t="s">
        <v>34</v>
      </c>
      <c r="AX207" s="14" t="s">
        <v>78</v>
      </c>
      <c r="AY207" s="184" t="s">
        <v>153</v>
      </c>
    </row>
    <row r="208" spans="1:65" s="14" customFormat="1" ht="10.199999999999999">
      <c r="B208" s="183"/>
      <c r="D208" s="176" t="s">
        <v>161</v>
      </c>
      <c r="E208" s="184" t="s">
        <v>1</v>
      </c>
      <c r="F208" s="185" t="s">
        <v>2417</v>
      </c>
      <c r="H208" s="186">
        <v>0.1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161</v>
      </c>
      <c r="AU208" s="184" t="s">
        <v>88</v>
      </c>
      <c r="AV208" s="14" t="s">
        <v>88</v>
      </c>
      <c r="AW208" s="14" t="s">
        <v>34</v>
      </c>
      <c r="AX208" s="14" t="s">
        <v>78</v>
      </c>
      <c r="AY208" s="184" t="s">
        <v>153</v>
      </c>
    </row>
    <row r="209" spans="2:51" s="16" customFormat="1" ht="10.199999999999999">
      <c r="B209" s="202"/>
      <c r="D209" s="176" t="s">
        <v>161</v>
      </c>
      <c r="E209" s="203" t="s">
        <v>1</v>
      </c>
      <c r="F209" s="204" t="s">
        <v>321</v>
      </c>
      <c r="H209" s="205">
        <v>0.13200000000000001</v>
      </c>
      <c r="I209" s="206"/>
      <c r="L209" s="202"/>
      <c r="M209" s="207"/>
      <c r="N209" s="208"/>
      <c r="O209" s="208"/>
      <c r="P209" s="208"/>
      <c r="Q209" s="208"/>
      <c r="R209" s="208"/>
      <c r="S209" s="208"/>
      <c r="T209" s="209"/>
      <c r="AT209" s="203" t="s">
        <v>161</v>
      </c>
      <c r="AU209" s="203" t="s">
        <v>88</v>
      </c>
      <c r="AV209" s="16" t="s">
        <v>169</v>
      </c>
      <c r="AW209" s="16" t="s">
        <v>34</v>
      </c>
      <c r="AX209" s="16" t="s">
        <v>78</v>
      </c>
      <c r="AY209" s="203" t="s">
        <v>153</v>
      </c>
    </row>
    <row r="210" spans="2:51" s="13" customFormat="1" ht="10.199999999999999">
      <c r="B210" s="175"/>
      <c r="D210" s="176" t="s">
        <v>161</v>
      </c>
      <c r="E210" s="177" t="s">
        <v>1</v>
      </c>
      <c r="F210" s="178" t="s">
        <v>1992</v>
      </c>
      <c r="H210" s="177" t="s">
        <v>1</v>
      </c>
      <c r="I210" s="179"/>
      <c r="L210" s="175"/>
      <c r="M210" s="180"/>
      <c r="N210" s="181"/>
      <c r="O210" s="181"/>
      <c r="P210" s="181"/>
      <c r="Q210" s="181"/>
      <c r="R210" s="181"/>
      <c r="S210" s="181"/>
      <c r="T210" s="182"/>
      <c r="AT210" s="177" t="s">
        <v>161</v>
      </c>
      <c r="AU210" s="177" t="s">
        <v>88</v>
      </c>
      <c r="AV210" s="13" t="s">
        <v>86</v>
      </c>
      <c r="AW210" s="13" t="s">
        <v>34</v>
      </c>
      <c r="AX210" s="13" t="s">
        <v>78</v>
      </c>
      <c r="AY210" s="177" t="s">
        <v>153</v>
      </c>
    </row>
    <row r="211" spans="2:51" s="13" customFormat="1" ht="10.199999999999999">
      <c r="B211" s="175"/>
      <c r="D211" s="176" t="s">
        <v>161</v>
      </c>
      <c r="E211" s="177" t="s">
        <v>1</v>
      </c>
      <c r="F211" s="178" t="s">
        <v>2409</v>
      </c>
      <c r="H211" s="177" t="s">
        <v>1</v>
      </c>
      <c r="I211" s="179"/>
      <c r="L211" s="175"/>
      <c r="M211" s="180"/>
      <c r="N211" s="181"/>
      <c r="O211" s="181"/>
      <c r="P211" s="181"/>
      <c r="Q211" s="181"/>
      <c r="R211" s="181"/>
      <c r="S211" s="181"/>
      <c r="T211" s="182"/>
      <c r="AT211" s="177" t="s">
        <v>161</v>
      </c>
      <c r="AU211" s="177" t="s">
        <v>88</v>
      </c>
      <c r="AV211" s="13" t="s">
        <v>86</v>
      </c>
      <c r="AW211" s="13" t="s">
        <v>34</v>
      </c>
      <c r="AX211" s="13" t="s">
        <v>78</v>
      </c>
      <c r="AY211" s="177" t="s">
        <v>153</v>
      </c>
    </row>
    <row r="212" spans="2:51" s="14" customFormat="1" ht="10.199999999999999">
      <c r="B212" s="183"/>
      <c r="D212" s="176" t="s">
        <v>161</v>
      </c>
      <c r="E212" s="184" t="s">
        <v>1</v>
      </c>
      <c r="F212" s="185" t="s">
        <v>2410</v>
      </c>
      <c r="H212" s="186">
        <v>0.87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161</v>
      </c>
      <c r="AU212" s="184" t="s">
        <v>88</v>
      </c>
      <c r="AV212" s="14" t="s">
        <v>88</v>
      </c>
      <c r="AW212" s="14" t="s">
        <v>34</v>
      </c>
      <c r="AX212" s="14" t="s">
        <v>78</v>
      </c>
      <c r="AY212" s="184" t="s">
        <v>153</v>
      </c>
    </row>
    <row r="213" spans="2:51" s="14" customFormat="1" ht="10.199999999999999">
      <c r="B213" s="183"/>
      <c r="D213" s="176" t="s">
        <v>161</v>
      </c>
      <c r="E213" s="184" t="s">
        <v>1</v>
      </c>
      <c r="F213" s="185" t="s">
        <v>2411</v>
      </c>
      <c r="H213" s="186">
        <v>0.214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161</v>
      </c>
      <c r="AU213" s="184" t="s">
        <v>88</v>
      </c>
      <c r="AV213" s="14" t="s">
        <v>88</v>
      </c>
      <c r="AW213" s="14" t="s">
        <v>34</v>
      </c>
      <c r="AX213" s="14" t="s">
        <v>78</v>
      </c>
      <c r="AY213" s="184" t="s">
        <v>153</v>
      </c>
    </row>
    <row r="214" spans="2:51" s="14" customFormat="1" ht="10.199999999999999">
      <c r="B214" s="183"/>
      <c r="D214" s="176" t="s">
        <v>161</v>
      </c>
      <c r="E214" s="184" t="s">
        <v>1</v>
      </c>
      <c r="F214" s="185" t="s">
        <v>2412</v>
      </c>
      <c r="H214" s="186">
        <v>5.48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161</v>
      </c>
      <c r="AU214" s="184" t="s">
        <v>88</v>
      </c>
      <c r="AV214" s="14" t="s">
        <v>88</v>
      </c>
      <c r="AW214" s="14" t="s">
        <v>34</v>
      </c>
      <c r="AX214" s="14" t="s">
        <v>78</v>
      </c>
      <c r="AY214" s="184" t="s">
        <v>153</v>
      </c>
    </row>
    <row r="215" spans="2:51" s="16" customFormat="1" ht="10.199999999999999">
      <c r="B215" s="202"/>
      <c r="D215" s="176" t="s">
        <v>161</v>
      </c>
      <c r="E215" s="203" t="s">
        <v>1</v>
      </c>
      <c r="F215" s="204" t="s">
        <v>321</v>
      </c>
      <c r="H215" s="205">
        <v>6.5640000000000001</v>
      </c>
      <c r="I215" s="206"/>
      <c r="L215" s="202"/>
      <c r="M215" s="207"/>
      <c r="N215" s="208"/>
      <c r="O215" s="208"/>
      <c r="P215" s="208"/>
      <c r="Q215" s="208"/>
      <c r="R215" s="208"/>
      <c r="S215" s="208"/>
      <c r="T215" s="209"/>
      <c r="AT215" s="203" t="s">
        <v>161</v>
      </c>
      <c r="AU215" s="203" t="s">
        <v>88</v>
      </c>
      <c r="AV215" s="16" t="s">
        <v>169</v>
      </c>
      <c r="AW215" s="16" t="s">
        <v>34</v>
      </c>
      <c r="AX215" s="16" t="s">
        <v>78</v>
      </c>
      <c r="AY215" s="203" t="s">
        <v>153</v>
      </c>
    </row>
    <row r="216" spans="2:51" s="13" customFormat="1" ht="10.199999999999999">
      <c r="B216" s="175"/>
      <c r="D216" s="176" t="s">
        <v>161</v>
      </c>
      <c r="E216" s="177" t="s">
        <v>1</v>
      </c>
      <c r="F216" s="178" t="s">
        <v>2413</v>
      </c>
      <c r="H216" s="177" t="s">
        <v>1</v>
      </c>
      <c r="I216" s="179"/>
      <c r="L216" s="175"/>
      <c r="M216" s="180"/>
      <c r="N216" s="181"/>
      <c r="O216" s="181"/>
      <c r="P216" s="181"/>
      <c r="Q216" s="181"/>
      <c r="R216" s="181"/>
      <c r="S216" s="181"/>
      <c r="T216" s="182"/>
      <c r="AT216" s="177" t="s">
        <v>161</v>
      </c>
      <c r="AU216" s="177" t="s">
        <v>88</v>
      </c>
      <c r="AV216" s="13" t="s">
        <v>86</v>
      </c>
      <c r="AW216" s="13" t="s">
        <v>34</v>
      </c>
      <c r="AX216" s="13" t="s">
        <v>78</v>
      </c>
      <c r="AY216" s="177" t="s">
        <v>153</v>
      </c>
    </row>
    <row r="217" spans="2:51" s="14" customFormat="1" ht="10.199999999999999">
      <c r="B217" s="183"/>
      <c r="D217" s="176" t="s">
        <v>161</v>
      </c>
      <c r="E217" s="184" t="s">
        <v>1</v>
      </c>
      <c r="F217" s="185" t="s">
        <v>2393</v>
      </c>
      <c r="H217" s="186">
        <v>1.373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161</v>
      </c>
      <c r="AU217" s="184" t="s">
        <v>88</v>
      </c>
      <c r="AV217" s="14" t="s">
        <v>88</v>
      </c>
      <c r="AW217" s="14" t="s">
        <v>34</v>
      </c>
      <c r="AX217" s="14" t="s">
        <v>78</v>
      </c>
      <c r="AY217" s="184" t="s">
        <v>153</v>
      </c>
    </row>
    <row r="218" spans="2:51" s="14" customFormat="1" ht="10.199999999999999">
      <c r="B218" s="183"/>
      <c r="D218" s="176" t="s">
        <v>161</v>
      </c>
      <c r="E218" s="184" t="s">
        <v>1</v>
      </c>
      <c r="F218" s="185" t="s">
        <v>2414</v>
      </c>
      <c r="H218" s="186">
        <v>-0.70399999999999996</v>
      </c>
      <c r="I218" s="187"/>
      <c r="L218" s="183"/>
      <c r="M218" s="188"/>
      <c r="N218" s="189"/>
      <c r="O218" s="189"/>
      <c r="P218" s="189"/>
      <c r="Q218" s="189"/>
      <c r="R218" s="189"/>
      <c r="S218" s="189"/>
      <c r="T218" s="190"/>
      <c r="AT218" s="184" t="s">
        <v>161</v>
      </c>
      <c r="AU218" s="184" t="s">
        <v>88</v>
      </c>
      <c r="AV218" s="14" t="s">
        <v>88</v>
      </c>
      <c r="AW218" s="14" t="s">
        <v>34</v>
      </c>
      <c r="AX218" s="14" t="s">
        <v>78</v>
      </c>
      <c r="AY218" s="184" t="s">
        <v>153</v>
      </c>
    </row>
    <row r="219" spans="2:51" s="16" customFormat="1" ht="10.199999999999999">
      <c r="B219" s="202"/>
      <c r="D219" s="176" t="s">
        <v>161</v>
      </c>
      <c r="E219" s="203" t="s">
        <v>1</v>
      </c>
      <c r="F219" s="204" t="s">
        <v>321</v>
      </c>
      <c r="H219" s="205">
        <v>0.66900000000000004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161</v>
      </c>
      <c r="AU219" s="203" t="s">
        <v>88</v>
      </c>
      <c r="AV219" s="16" t="s">
        <v>169</v>
      </c>
      <c r="AW219" s="16" t="s">
        <v>34</v>
      </c>
      <c r="AX219" s="16" t="s">
        <v>78</v>
      </c>
      <c r="AY219" s="203" t="s">
        <v>153</v>
      </c>
    </row>
    <row r="220" spans="2:51" s="13" customFormat="1" ht="10.199999999999999">
      <c r="B220" s="175"/>
      <c r="D220" s="176" t="s">
        <v>161</v>
      </c>
      <c r="E220" s="177" t="s">
        <v>1</v>
      </c>
      <c r="F220" s="178" t="s">
        <v>2415</v>
      </c>
      <c r="H220" s="177" t="s">
        <v>1</v>
      </c>
      <c r="I220" s="179"/>
      <c r="L220" s="175"/>
      <c r="M220" s="180"/>
      <c r="N220" s="181"/>
      <c r="O220" s="181"/>
      <c r="P220" s="181"/>
      <c r="Q220" s="181"/>
      <c r="R220" s="181"/>
      <c r="S220" s="181"/>
      <c r="T220" s="182"/>
      <c r="AT220" s="177" t="s">
        <v>161</v>
      </c>
      <c r="AU220" s="177" t="s">
        <v>88</v>
      </c>
      <c r="AV220" s="13" t="s">
        <v>86</v>
      </c>
      <c r="AW220" s="13" t="s">
        <v>34</v>
      </c>
      <c r="AX220" s="13" t="s">
        <v>78</v>
      </c>
      <c r="AY220" s="177" t="s">
        <v>153</v>
      </c>
    </row>
    <row r="221" spans="2:51" s="14" customFormat="1" ht="10.199999999999999">
      <c r="B221" s="183"/>
      <c r="D221" s="176" t="s">
        <v>161</v>
      </c>
      <c r="E221" s="184" t="s">
        <v>1</v>
      </c>
      <c r="F221" s="185" t="s">
        <v>2416</v>
      </c>
      <c r="H221" s="186">
        <v>3.2000000000000001E-2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161</v>
      </c>
      <c r="AU221" s="184" t="s">
        <v>88</v>
      </c>
      <c r="AV221" s="14" t="s">
        <v>88</v>
      </c>
      <c r="AW221" s="14" t="s">
        <v>34</v>
      </c>
      <c r="AX221" s="14" t="s">
        <v>78</v>
      </c>
      <c r="AY221" s="184" t="s">
        <v>153</v>
      </c>
    </row>
    <row r="222" spans="2:51" s="14" customFormat="1" ht="10.199999999999999">
      <c r="B222" s="183"/>
      <c r="D222" s="176" t="s">
        <v>161</v>
      </c>
      <c r="E222" s="184" t="s">
        <v>1</v>
      </c>
      <c r="F222" s="185" t="s">
        <v>2417</v>
      </c>
      <c r="H222" s="186">
        <v>0.1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161</v>
      </c>
      <c r="AU222" s="184" t="s">
        <v>88</v>
      </c>
      <c r="AV222" s="14" t="s">
        <v>88</v>
      </c>
      <c r="AW222" s="14" t="s">
        <v>34</v>
      </c>
      <c r="AX222" s="14" t="s">
        <v>78</v>
      </c>
      <c r="AY222" s="184" t="s">
        <v>153</v>
      </c>
    </row>
    <row r="223" spans="2:51" s="16" customFormat="1" ht="10.199999999999999">
      <c r="B223" s="202"/>
      <c r="D223" s="176" t="s">
        <v>161</v>
      </c>
      <c r="E223" s="203" t="s">
        <v>1</v>
      </c>
      <c r="F223" s="204" t="s">
        <v>321</v>
      </c>
      <c r="H223" s="205">
        <v>0.13200000000000001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161</v>
      </c>
      <c r="AU223" s="203" t="s">
        <v>88</v>
      </c>
      <c r="AV223" s="16" t="s">
        <v>169</v>
      </c>
      <c r="AW223" s="16" t="s">
        <v>34</v>
      </c>
      <c r="AX223" s="16" t="s">
        <v>78</v>
      </c>
      <c r="AY223" s="203" t="s">
        <v>153</v>
      </c>
    </row>
    <row r="224" spans="2:51" s="15" customFormat="1" ht="10.199999999999999">
      <c r="B224" s="191"/>
      <c r="D224" s="176" t="s">
        <v>161</v>
      </c>
      <c r="E224" s="192" t="s">
        <v>1</v>
      </c>
      <c r="F224" s="193" t="s">
        <v>165</v>
      </c>
      <c r="H224" s="194">
        <v>14.73</v>
      </c>
      <c r="I224" s="195"/>
      <c r="L224" s="191"/>
      <c r="M224" s="196"/>
      <c r="N224" s="197"/>
      <c r="O224" s="197"/>
      <c r="P224" s="197"/>
      <c r="Q224" s="197"/>
      <c r="R224" s="197"/>
      <c r="S224" s="197"/>
      <c r="T224" s="198"/>
      <c r="AT224" s="192" t="s">
        <v>161</v>
      </c>
      <c r="AU224" s="192" t="s">
        <v>88</v>
      </c>
      <c r="AV224" s="15" t="s">
        <v>159</v>
      </c>
      <c r="AW224" s="15" t="s">
        <v>34</v>
      </c>
      <c r="AX224" s="15" t="s">
        <v>86</v>
      </c>
      <c r="AY224" s="192" t="s">
        <v>153</v>
      </c>
    </row>
    <row r="225" spans="1:65" s="2" customFormat="1" ht="60" customHeight="1">
      <c r="A225" s="33"/>
      <c r="B225" s="161"/>
      <c r="C225" s="162" t="s">
        <v>193</v>
      </c>
      <c r="D225" s="162" t="s">
        <v>155</v>
      </c>
      <c r="E225" s="163" t="s">
        <v>170</v>
      </c>
      <c r="F225" s="164" t="s">
        <v>940</v>
      </c>
      <c r="G225" s="165" t="s">
        <v>158</v>
      </c>
      <c r="H225" s="166">
        <v>119.09</v>
      </c>
      <c r="I225" s="167"/>
      <c r="J225" s="168">
        <f>ROUND(I225*H225,2)</f>
        <v>0</v>
      </c>
      <c r="K225" s="164" t="s">
        <v>254</v>
      </c>
      <c r="L225" s="34"/>
      <c r="M225" s="169" t="s">
        <v>1</v>
      </c>
      <c r="N225" s="170" t="s">
        <v>43</v>
      </c>
      <c r="O225" s="59"/>
      <c r="P225" s="171">
        <f>O225*H225</f>
        <v>0</v>
      </c>
      <c r="Q225" s="171">
        <v>0</v>
      </c>
      <c r="R225" s="171">
        <f>Q225*H225</f>
        <v>0</v>
      </c>
      <c r="S225" s="171">
        <v>0</v>
      </c>
      <c r="T225" s="172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173" t="s">
        <v>159</v>
      </c>
      <c r="AT225" s="173" t="s">
        <v>155</v>
      </c>
      <c r="AU225" s="173" t="s">
        <v>88</v>
      </c>
      <c r="AY225" s="18" t="s">
        <v>153</v>
      </c>
      <c r="BE225" s="174">
        <f>IF(N225="základní",J225,0)</f>
        <v>0</v>
      </c>
      <c r="BF225" s="174">
        <f>IF(N225="snížená",J225,0)</f>
        <v>0</v>
      </c>
      <c r="BG225" s="174">
        <f>IF(N225="zákl. přenesená",J225,0)</f>
        <v>0</v>
      </c>
      <c r="BH225" s="174">
        <f>IF(N225="sníž. přenesená",J225,0)</f>
        <v>0</v>
      </c>
      <c r="BI225" s="174">
        <f>IF(N225="nulová",J225,0)</f>
        <v>0</v>
      </c>
      <c r="BJ225" s="18" t="s">
        <v>86</v>
      </c>
      <c r="BK225" s="174">
        <f>ROUND(I225*H225,2)</f>
        <v>0</v>
      </c>
      <c r="BL225" s="18" t="s">
        <v>159</v>
      </c>
      <c r="BM225" s="173" t="s">
        <v>2418</v>
      </c>
    </row>
    <row r="226" spans="1:65" s="13" customFormat="1" ht="10.199999999999999">
      <c r="B226" s="175"/>
      <c r="D226" s="176" t="s">
        <v>161</v>
      </c>
      <c r="E226" s="177" t="s">
        <v>1</v>
      </c>
      <c r="F226" s="178" t="s">
        <v>2419</v>
      </c>
      <c r="H226" s="177" t="s">
        <v>1</v>
      </c>
      <c r="I226" s="179"/>
      <c r="L226" s="175"/>
      <c r="M226" s="180"/>
      <c r="N226" s="181"/>
      <c r="O226" s="181"/>
      <c r="P226" s="181"/>
      <c r="Q226" s="181"/>
      <c r="R226" s="181"/>
      <c r="S226" s="181"/>
      <c r="T226" s="182"/>
      <c r="AT226" s="177" t="s">
        <v>161</v>
      </c>
      <c r="AU226" s="177" t="s">
        <v>88</v>
      </c>
      <c r="AV226" s="13" t="s">
        <v>86</v>
      </c>
      <c r="AW226" s="13" t="s">
        <v>34</v>
      </c>
      <c r="AX226" s="13" t="s">
        <v>78</v>
      </c>
      <c r="AY226" s="177" t="s">
        <v>153</v>
      </c>
    </row>
    <row r="227" spans="1:65" s="14" customFormat="1" ht="10.199999999999999">
      <c r="B227" s="183"/>
      <c r="D227" s="176" t="s">
        <v>161</v>
      </c>
      <c r="E227" s="184" t="s">
        <v>1</v>
      </c>
      <c r="F227" s="185" t="s">
        <v>2420</v>
      </c>
      <c r="H227" s="186">
        <v>119.09</v>
      </c>
      <c r="I227" s="187"/>
      <c r="L227" s="183"/>
      <c r="M227" s="188"/>
      <c r="N227" s="189"/>
      <c r="O227" s="189"/>
      <c r="P227" s="189"/>
      <c r="Q227" s="189"/>
      <c r="R227" s="189"/>
      <c r="S227" s="189"/>
      <c r="T227" s="190"/>
      <c r="AT227" s="184" t="s">
        <v>161</v>
      </c>
      <c r="AU227" s="184" t="s">
        <v>88</v>
      </c>
      <c r="AV227" s="14" t="s">
        <v>88</v>
      </c>
      <c r="AW227" s="14" t="s">
        <v>34</v>
      </c>
      <c r="AX227" s="14" t="s">
        <v>78</v>
      </c>
      <c r="AY227" s="184" t="s">
        <v>153</v>
      </c>
    </row>
    <row r="228" spans="1:65" s="15" customFormat="1" ht="10.199999999999999">
      <c r="B228" s="191"/>
      <c r="D228" s="176" t="s">
        <v>161</v>
      </c>
      <c r="E228" s="192" t="s">
        <v>1</v>
      </c>
      <c r="F228" s="193" t="s">
        <v>165</v>
      </c>
      <c r="H228" s="194">
        <v>119.09</v>
      </c>
      <c r="I228" s="195"/>
      <c r="L228" s="191"/>
      <c r="M228" s="196"/>
      <c r="N228" s="197"/>
      <c r="O228" s="197"/>
      <c r="P228" s="197"/>
      <c r="Q228" s="197"/>
      <c r="R228" s="197"/>
      <c r="S228" s="197"/>
      <c r="T228" s="198"/>
      <c r="AT228" s="192" t="s">
        <v>161</v>
      </c>
      <c r="AU228" s="192" t="s">
        <v>88</v>
      </c>
      <c r="AV228" s="15" t="s">
        <v>159</v>
      </c>
      <c r="AW228" s="15" t="s">
        <v>34</v>
      </c>
      <c r="AX228" s="15" t="s">
        <v>86</v>
      </c>
      <c r="AY228" s="192" t="s">
        <v>153</v>
      </c>
    </row>
    <row r="229" spans="1:65" s="2" customFormat="1" ht="60" customHeight="1">
      <c r="A229" s="33"/>
      <c r="B229" s="161"/>
      <c r="C229" s="162" t="s">
        <v>205</v>
      </c>
      <c r="D229" s="162" t="s">
        <v>155</v>
      </c>
      <c r="E229" s="163" t="s">
        <v>173</v>
      </c>
      <c r="F229" s="164" t="s">
        <v>944</v>
      </c>
      <c r="G229" s="165" t="s">
        <v>158</v>
      </c>
      <c r="H229" s="166">
        <v>1190.9000000000001</v>
      </c>
      <c r="I229" s="167"/>
      <c r="J229" s="168">
        <f>ROUND(I229*H229,2)</f>
        <v>0</v>
      </c>
      <c r="K229" s="164" t="s">
        <v>254</v>
      </c>
      <c r="L229" s="34"/>
      <c r="M229" s="169" t="s">
        <v>1</v>
      </c>
      <c r="N229" s="170" t="s">
        <v>43</v>
      </c>
      <c r="O229" s="59"/>
      <c r="P229" s="171">
        <f>O229*H229</f>
        <v>0</v>
      </c>
      <c r="Q229" s="171">
        <v>0</v>
      </c>
      <c r="R229" s="171">
        <f>Q229*H229</f>
        <v>0</v>
      </c>
      <c r="S229" s="171">
        <v>0</v>
      </c>
      <c r="T229" s="172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73" t="s">
        <v>159</v>
      </c>
      <c r="AT229" s="173" t="s">
        <v>155</v>
      </c>
      <c r="AU229" s="173" t="s">
        <v>88</v>
      </c>
      <c r="AY229" s="18" t="s">
        <v>153</v>
      </c>
      <c r="BE229" s="174">
        <f>IF(N229="základní",J229,0)</f>
        <v>0</v>
      </c>
      <c r="BF229" s="174">
        <f>IF(N229="snížená",J229,0)</f>
        <v>0</v>
      </c>
      <c r="BG229" s="174">
        <f>IF(N229="zákl. přenesená",J229,0)</f>
        <v>0</v>
      </c>
      <c r="BH229" s="174">
        <f>IF(N229="sníž. přenesená",J229,0)</f>
        <v>0</v>
      </c>
      <c r="BI229" s="174">
        <f>IF(N229="nulová",J229,0)</f>
        <v>0</v>
      </c>
      <c r="BJ229" s="18" t="s">
        <v>86</v>
      </c>
      <c r="BK229" s="174">
        <f>ROUND(I229*H229,2)</f>
        <v>0</v>
      </c>
      <c r="BL229" s="18" t="s">
        <v>159</v>
      </c>
      <c r="BM229" s="173" t="s">
        <v>2421</v>
      </c>
    </row>
    <row r="230" spans="1:65" s="13" customFormat="1" ht="10.199999999999999">
      <c r="B230" s="175"/>
      <c r="D230" s="176" t="s">
        <v>161</v>
      </c>
      <c r="E230" s="177" t="s">
        <v>1</v>
      </c>
      <c r="F230" s="178" t="s">
        <v>946</v>
      </c>
      <c r="H230" s="177" t="s">
        <v>1</v>
      </c>
      <c r="I230" s="179"/>
      <c r="L230" s="175"/>
      <c r="M230" s="180"/>
      <c r="N230" s="181"/>
      <c r="O230" s="181"/>
      <c r="P230" s="181"/>
      <c r="Q230" s="181"/>
      <c r="R230" s="181"/>
      <c r="S230" s="181"/>
      <c r="T230" s="182"/>
      <c r="AT230" s="177" t="s">
        <v>161</v>
      </c>
      <c r="AU230" s="177" t="s">
        <v>88</v>
      </c>
      <c r="AV230" s="13" t="s">
        <v>86</v>
      </c>
      <c r="AW230" s="13" t="s">
        <v>34</v>
      </c>
      <c r="AX230" s="13" t="s">
        <v>78</v>
      </c>
      <c r="AY230" s="177" t="s">
        <v>153</v>
      </c>
    </row>
    <row r="231" spans="1:65" s="13" customFormat="1" ht="10.199999999999999">
      <c r="B231" s="175"/>
      <c r="D231" s="176" t="s">
        <v>161</v>
      </c>
      <c r="E231" s="177" t="s">
        <v>1</v>
      </c>
      <c r="F231" s="178" t="s">
        <v>942</v>
      </c>
      <c r="H231" s="177" t="s">
        <v>1</v>
      </c>
      <c r="I231" s="179"/>
      <c r="L231" s="175"/>
      <c r="M231" s="180"/>
      <c r="N231" s="181"/>
      <c r="O231" s="181"/>
      <c r="P231" s="181"/>
      <c r="Q231" s="181"/>
      <c r="R231" s="181"/>
      <c r="S231" s="181"/>
      <c r="T231" s="182"/>
      <c r="AT231" s="177" t="s">
        <v>161</v>
      </c>
      <c r="AU231" s="177" t="s">
        <v>88</v>
      </c>
      <c r="AV231" s="13" t="s">
        <v>86</v>
      </c>
      <c r="AW231" s="13" t="s">
        <v>34</v>
      </c>
      <c r="AX231" s="13" t="s">
        <v>78</v>
      </c>
      <c r="AY231" s="177" t="s">
        <v>153</v>
      </c>
    </row>
    <row r="232" spans="1:65" s="14" customFormat="1" ht="10.199999999999999">
      <c r="B232" s="183"/>
      <c r="D232" s="176" t="s">
        <v>161</v>
      </c>
      <c r="E232" s="184" t="s">
        <v>1</v>
      </c>
      <c r="F232" s="185" t="s">
        <v>2422</v>
      </c>
      <c r="H232" s="186">
        <v>1190.9000000000001</v>
      </c>
      <c r="I232" s="187"/>
      <c r="L232" s="183"/>
      <c r="M232" s="188"/>
      <c r="N232" s="189"/>
      <c r="O232" s="189"/>
      <c r="P232" s="189"/>
      <c r="Q232" s="189"/>
      <c r="R232" s="189"/>
      <c r="S232" s="189"/>
      <c r="T232" s="190"/>
      <c r="AT232" s="184" t="s">
        <v>161</v>
      </c>
      <c r="AU232" s="184" t="s">
        <v>88</v>
      </c>
      <c r="AV232" s="14" t="s">
        <v>88</v>
      </c>
      <c r="AW232" s="14" t="s">
        <v>34</v>
      </c>
      <c r="AX232" s="14" t="s">
        <v>78</v>
      </c>
      <c r="AY232" s="184" t="s">
        <v>153</v>
      </c>
    </row>
    <row r="233" spans="1:65" s="15" customFormat="1" ht="10.199999999999999">
      <c r="B233" s="191"/>
      <c r="D233" s="176" t="s">
        <v>161</v>
      </c>
      <c r="E233" s="192" t="s">
        <v>1</v>
      </c>
      <c r="F233" s="193" t="s">
        <v>165</v>
      </c>
      <c r="H233" s="194">
        <v>1190.9000000000001</v>
      </c>
      <c r="I233" s="195"/>
      <c r="L233" s="191"/>
      <c r="M233" s="196"/>
      <c r="N233" s="197"/>
      <c r="O233" s="197"/>
      <c r="P233" s="197"/>
      <c r="Q233" s="197"/>
      <c r="R233" s="197"/>
      <c r="S233" s="197"/>
      <c r="T233" s="198"/>
      <c r="AT233" s="192" t="s">
        <v>161</v>
      </c>
      <c r="AU233" s="192" t="s">
        <v>88</v>
      </c>
      <c r="AV233" s="15" t="s">
        <v>159</v>
      </c>
      <c r="AW233" s="15" t="s">
        <v>34</v>
      </c>
      <c r="AX233" s="15" t="s">
        <v>86</v>
      </c>
      <c r="AY233" s="192" t="s">
        <v>153</v>
      </c>
    </row>
    <row r="234" spans="1:65" s="2" customFormat="1" ht="16.5" customHeight="1">
      <c r="A234" s="33"/>
      <c r="B234" s="161"/>
      <c r="C234" s="162" t="s">
        <v>214</v>
      </c>
      <c r="D234" s="162" t="s">
        <v>155</v>
      </c>
      <c r="E234" s="163" t="s">
        <v>183</v>
      </c>
      <c r="F234" s="164" t="s">
        <v>950</v>
      </c>
      <c r="G234" s="165" t="s">
        <v>158</v>
      </c>
      <c r="H234" s="166">
        <v>119.09</v>
      </c>
      <c r="I234" s="167"/>
      <c r="J234" s="168">
        <f>ROUND(I234*H234,2)</f>
        <v>0</v>
      </c>
      <c r="K234" s="164" t="s">
        <v>254</v>
      </c>
      <c r="L234" s="34"/>
      <c r="M234" s="169" t="s">
        <v>1</v>
      </c>
      <c r="N234" s="170" t="s">
        <v>43</v>
      </c>
      <c r="O234" s="59"/>
      <c r="P234" s="171">
        <f>O234*H234</f>
        <v>0</v>
      </c>
      <c r="Q234" s="171">
        <v>0</v>
      </c>
      <c r="R234" s="171">
        <f>Q234*H234</f>
        <v>0</v>
      </c>
      <c r="S234" s="171">
        <v>0</v>
      </c>
      <c r="T234" s="172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173" t="s">
        <v>159</v>
      </c>
      <c r="AT234" s="173" t="s">
        <v>155</v>
      </c>
      <c r="AU234" s="173" t="s">
        <v>88</v>
      </c>
      <c r="AY234" s="18" t="s">
        <v>153</v>
      </c>
      <c r="BE234" s="174">
        <f>IF(N234="základní",J234,0)</f>
        <v>0</v>
      </c>
      <c r="BF234" s="174">
        <f>IF(N234="snížená",J234,0)</f>
        <v>0</v>
      </c>
      <c r="BG234" s="174">
        <f>IF(N234="zákl. přenesená",J234,0)</f>
        <v>0</v>
      </c>
      <c r="BH234" s="174">
        <f>IF(N234="sníž. přenesená",J234,0)</f>
        <v>0</v>
      </c>
      <c r="BI234" s="174">
        <f>IF(N234="nulová",J234,0)</f>
        <v>0</v>
      </c>
      <c r="BJ234" s="18" t="s">
        <v>86</v>
      </c>
      <c r="BK234" s="174">
        <f>ROUND(I234*H234,2)</f>
        <v>0</v>
      </c>
      <c r="BL234" s="18" t="s">
        <v>159</v>
      </c>
      <c r="BM234" s="173" t="s">
        <v>2423</v>
      </c>
    </row>
    <row r="235" spans="1:65" s="13" customFormat="1" ht="10.199999999999999">
      <c r="B235" s="175"/>
      <c r="D235" s="176" t="s">
        <v>161</v>
      </c>
      <c r="E235" s="177" t="s">
        <v>1</v>
      </c>
      <c r="F235" s="178" t="s">
        <v>942</v>
      </c>
      <c r="H235" s="177" t="s">
        <v>1</v>
      </c>
      <c r="I235" s="179"/>
      <c r="L235" s="175"/>
      <c r="M235" s="180"/>
      <c r="N235" s="181"/>
      <c r="O235" s="181"/>
      <c r="P235" s="181"/>
      <c r="Q235" s="181"/>
      <c r="R235" s="181"/>
      <c r="S235" s="181"/>
      <c r="T235" s="182"/>
      <c r="AT235" s="177" t="s">
        <v>161</v>
      </c>
      <c r="AU235" s="177" t="s">
        <v>88</v>
      </c>
      <c r="AV235" s="13" t="s">
        <v>86</v>
      </c>
      <c r="AW235" s="13" t="s">
        <v>34</v>
      </c>
      <c r="AX235" s="13" t="s">
        <v>78</v>
      </c>
      <c r="AY235" s="177" t="s">
        <v>153</v>
      </c>
    </row>
    <row r="236" spans="1:65" s="14" customFormat="1" ht="10.199999999999999">
      <c r="B236" s="183"/>
      <c r="D236" s="176" t="s">
        <v>161</v>
      </c>
      <c r="E236" s="184" t="s">
        <v>1</v>
      </c>
      <c r="F236" s="185" t="s">
        <v>2424</v>
      </c>
      <c r="H236" s="186">
        <v>119.09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161</v>
      </c>
      <c r="AU236" s="184" t="s">
        <v>88</v>
      </c>
      <c r="AV236" s="14" t="s">
        <v>88</v>
      </c>
      <c r="AW236" s="14" t="s">
        <v>34</v>
      </c>
      <c r="AX236" s="14" t="s">
        <v>78</v>
      </c>
      <c r="AY236" s="184" t="s">
        <v>153</v>
      </c>
    </row>
    <row r="237" spans="1:65" s="15" customFormat="1" ht="10.199999999999999">
      <c r="B237" s="191"/>
      <c r="D237" s="176" t="s">
        <v>161</v>
      </c>
      <c r="E237" s="192" t="s">
        <v>1</v>
      </c>
      <c r="F237" s="193" t="s">
        <v>165</v>
      </c>
      <c r="H237" s="194">
        <v>119.09</v>
      </c>
      <c r="I237" s="195"/>
      <c r="L237" s="191"/>
      <c r="M237" s="196"/>
      <c r="N237" s="197"/>
      <c r="O237" s="197"/>
      <c r="P237" s="197"/>
      <c r="Q237" s="197"/>
      <c r="R237" s="197"/>
      <c r="S237" s="197"/>
      <c r="T237" s="198"/>
      <c r="AT237" s="192" t="s">
        <v>161</v>
      </c>
      <c r="AU237" s="192" t="s">
        <v>88</v>
      </c>
      <c r="AV237" s="15" t="s">
        <v>159</v>
      </c>
      <c r="AW237" s="15" t="s">
        <v>34</v>
      </c>
      <c r="AX237" s="15" t="s">
        <v>86</v>
      </c>
      <c r="AY237" s="192" t="s">
        <v>153</v>
      </c>
    </row>
    <row r="238" spans="1:65" s="2" customFormat="1" ht="36" customHeight="1">
      <c r="A238" s="33"/>
      <c r="B238" s="161"/>
      <c r="C238" s="162" t="s">
        <v>219</v>
      </c>
      <c r="D238" s="162" t="s">
        <v>155</v>
      </c>
      <c r="E238" s="163" t="s">
        <v>187</v>
      </c>
      <c r="F238" s="164" t="s">
        <v>2425</v>
      </c>
      <c r="G238" s="165" t="s">
        <v>189</v>
      </c>
      <c r="H238" s="166">
        <v>214.36199999999999</v>
      </c>
      <c r="I238" s="167"/>
      <c r="J238" s="168">
        <f>ROUND(I238*H238,2)</f>
        <v>0</v>
      </c>
      <c r="K238" s="164" t="s">
        <v>254</v>
      </c>
      <c r="L238" s="34"/>
      <c r="M238" s="169" t="s">
        <v>1</v>
      </c>
      <c r="N238" s="170" t="s">
        <v>43</v>
      </c>
      <c r="O238" s="59"/>
      <c r="P238" s="171">
        <f>O238*H238</f>
        <v>0</v>
      </c>
      <c r="Q238" s="171">
        <v>0</v>
      </c>
      <c r="R238" s="171">
        <f>Q238*H238</f>
        <v>0</v>
      </c>
      <c r="S238" s="171">
        <v>0</v>
      </c>
      <c r="T238" s="172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159</v>
      </c>
      <c r="AT238" s="173" t="s">
        <v>155</v>
      </c>
      <c r="AU238" s="173" t="s">
        <v>88</v>
      </c>
      <c r="AY238" s="18" t="s">
        <v>153</v>
      </c>
      <c r="BE238" s="174">
        <f>IF(N238="základní",J238,0)</f>
        <v>0</v>
      </c>
      <c r="BF238" s="174">
        <f>IF(N238="snížená",J238,0)</f>
        <v>0</v>
      </c>
      <c r="BG238" s="174">
        <f>IF(N238="zákl. přenesená",J238,0)</f>
        <v>0</v>
      </c>
      <c r="BH238" s="174">
        <f>IF(N238="sníž. přenesená",J238,0)</f>
        <v>0</v>
      </c>
      <c r="BI238" s="174">
        <f>IF(N238="nulová",J238,0)</f>
        <v>0</v>
      </c>
      <c r="BJ238" s="18" t="s">
        <v>86</v>
      </c>
      <c r="BK238" s="174">
        <f>ROUND(I238*H238,2)</f>
        <v>0</v>
      </c>
      <c r="BL238" s="18" t="s">
        <v>159</v>
      </c>
      <c r="BM238" s="173" t="s">
        <v>2426</v>
      </c>
    </row>
    <row r="239" spans="1:65" s="13" customFormat="1" ht="10.199999999999999">
      <c r="B239" s="175"/>
      <c r="D239" s="176" t="s">
        <v>161</v>
      </c>
      <c r="E239" s="177" t="s">
        <v>1</v>
      </c>
      <c r="F239" s="178" t="s">
        <v>942</v>
      </c>
      <c r="H239" s="177" t="s">
        <v>1</v>
      </c>
      <c r="I239" s="179"/>
      <c r="L239" s="175"/>
      <c r="M239" s="180"/>
      <c r="N239" s="181"/>
      <c r="O239" s="181"/>
      <c r="P239" s="181"/>
      <c r="Q239" s="181"/>
      <c r="R239" s="181"/>
      <c r="S239" s="181"/>
      <c r="T239" s="182"/>
      <c r="AT239" s="177" t="s">
        <v>161</v>
      </c>
      <c r="AU239" s="177" t="s">
        <v>88</v>
      </c>
      <c r="AV239" s="13" t="s">
        <v>86</v>
      </c>
      <c r="AW239" s="13" t="s">
        <v>34</v>
      </c>
      <c r="AX239" s="13" t="s">
        <v>78</v>
      </c>
      <c r="AY239" s="177" t="s">
        <v>153</v>
      </c>
    </row>
    <row r="240" spans="1:65" s="14" customFormat="1" ht="10.199999999999999">
      <c r="B240" s="183"/>
      <c r="D240" s="176" t="s">
        <v>161</v>
      </c>
      <c r="E240" s="184" t="s">
        <v>1</v>
      </c>
      <c r="F240" s="185" t="s">
        <v>2427</v>
      </c>
      <c r="H240" s="186">
        <v>214.36199999999999</v>
      </c>
      <c r="I240" s="187"/>
      <c r="L240" s="183"/>
      <c r="M240" s="188"/>
      <c r="N240" s="189"/>
      <c r="O240" s="189"/>
      <c r="P240" s="189"/>
      <c r="Q240" s="189"/>
      <c r="R240" s="189"/>
      <c r="S240" s="189"/>
      <c r="T240" s="190"/>
      <c r="AT240" s="184" t="s">
        <v>161</v>
      </c>
      <c r="AU240" s="184" t="s">
        <v>88</v>
      </c>
      <c r="AV240" s="14" t="s">
        <v>88</v>
      </c>
      <c r="AW240" s="14" t="s">
        <v>34</v>
      </c>
      <c r="AX240" s="14" t="s">
        <v>78</v>
      </c>
      <c r="AY240" s="184" t="s">
        <v>153</v>
      </c>
    </row>
    <row r="241" spans="1:65" s="15" customFormat="1" ht="10.199999999999999">
      <c r="B241" s="191"/>
      <c r="D241" s="176" t="s">
        <v>161</v>
      </c>
      <c r="E241" s="192" t="s">
        <v>1</v>
      </c>
      <c r="F241" s="193" t="s">
        <v>165</v>
      </c>
      <c r="H241" s="194">
        <v>214.36199999999999</v>
      </c>
      <c r="I241" s="195"/>
      <c r="L241" s="191"/>
      <c r="M241" s="196"/>
      <c r="N241" s="197"/>
      <c r="O241" s="197"/>
      <c r="P241" s="197"/>
      <c r="Q241" s="197"/>
      <c r="R241" s="197"/>
      <c r="S241" s="197"/>
      <c r="T241" s="198"/>
      <c r="AT241" s="192" t="s">
        <v>161</v>
      </c>
      <c r="AU241" s="192" t="s">
        <v>88</v>
      </c>
      <c r="AV241" s="15" t="s">
        <v>159</v>
      </c>
      <c r="AW241" s="15" t="s">
        <v>34</v>
      </c>
      <c r="AX241" s="15" t="s">
        <v>86</v>
      </c>
      <c r="AY241" s="192" t="s">
        <v>153</v>
      </c>
    </row>
    <row r="242" spans="1:65" s="12" customFormat="1" ht="22.8" customHeight="1">
      <c r="B242" s="148"/>
      <c r="D242" s="149" t="s">
        <v>77</v>
      </c>
      <c r="E242" s="159" t="s">
        <v>88</v>
      </c>
      <c r="F242" s="159" t="s">
        <v>955</v>
      </c>
      <c r="I242" s="151"/>
      <c r="J242" s="160">
        <f>BK242</f>
        <v>0</v>
      </c>
      <c r="L242" s="148"/>
      <c r="M242" s="153"/>
      <c r="N242" s="154"/>
      <c r="O242" s="154"/>
      <c r="P242" s="155">
        <f>SUM(P243:P314)</f>
        <v>0</v>
      </c>
      <c r="Q242" s="154"/>
      <c r="R242" s="155">
        <f>SUM(R243:R314)</f>
        <v>3.8822753200000002</v>
      </c>
      <c r="S242" s="154"/>
      <c r="T242" s="156">
        <f>SUM(T243:T314)</f>
        <v>0</v>
      </c>
      <c r="AR242" s="149" t="s">
        <v>86</v>
      </c>
      <c r="AT242" s="157" t="s">
        <v>77</v>
      </c>
      <c r="AU242" s="157" t="s">
        <v>86</v>
      </c>
      <c r="AY242" s="149" t="s">
        <v>153</v>
      </c>
      <c r="BK242" s="158">
        <f>SUM(BK243:BK314)</f>
        <v>0</v>
      </c>
    </row>
    <row r="243" spans="1:65" s="2" customFormat="1" ht="16.5" customHeight="1">
      <c r="A243" s="33"/>
      <c r="B243" s="161"/>
      <c r="C243" s="162" t="s">
        <v>224</v>
      </c>
      <c r="D243" s="162" t="s">
        <v>155</v>
      </c>
      <c r="E243" s="163" t="s">
        <v>956</v>
      </c>
      <c r="F243" s="164" t="s">
        <v>957</v>
      </c>
      <c r="G243" s="165" t="s">
        <v>158</v>
      </c>
      <c r="H243" s="166">
        <v>7.3650000000000002</v>
      </c>
      <c r="I243" s="167"/>
      <c r="J243" s="168">
        <f>ROUND(I243*H243,2)</f>
        <v>0</v>
      </c>
      <c r="K243" s="164" t="s">
        <v>1</v>
      </c>
      <c r="L243" s="34"/>
      <c r="M243" s="169" t="s">
        <v>1</v>
      </c>
      <c r="N243" s="170" t="s">
        <v>43</v>
      </c>
      <c r="O243" s="59"/>
      <c r="P243" s="171">
        <f>O243*H243</f>
        <v>0</v>
      </c>
      <c r="Q243" s="171">
        <v>0</v>
      </c>
      <c r="R243" s="171">
        <f>Q243*H243</f>
        <v>0</v>
      </c>
      <c r="S243" s="171">
        <v>0</v>
      </c>
      <c r="T243" s="172">
        <f>S243*H243</f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173" t="s">
        <v>159</v>
      </c>
      <c r="AT243" s="173" t="s">
        <v>155</v>
      </c>
      <c r="AU243" s="173" t="s">
        <v>88</v>
      </c>
      <c r="AY243" s="18" t="s">
        <v>153</v>
      </c>
      <c r="BE243" s="174">
        <f>IF(N243="základní",J243,0)</f>
        <v>0</v>
      </c>
      <c r="BF243" s="174">
        <f>IF(N243="snížená",J243,0)</f>
        <v>0</v>
      </c>
      <c r="BG243" s="174">
        <f>IF(N243="zákl. přenesená",J243,0)</f>
        <v>0</v>
      </c>
      <c r="BH243" s="174">
        <f>IF(N243="sníž. přenesená",J243,0)</f>
        <v>0</v>
      </c>
      <c r="BI243" s="174">
        <f>IF(N243="nulová",J243,0)</f>
        <v>0</v>
      </c>
      <c r="BJ243" s="18" t="s">
        <v>86</v>
      </c>
      <c r="BK243" s="174">
        <f>ROUND(I243*H243,2)</f>
        <v>0</v>
      </c>
      <c r="BL243" s="18" t="s">
        <v>159</v>
      </c>
      <c r="BM243" s="173" t="s">
        <v>2428</v>
      </c>
    </row>
    <row r="244" spans="1:65" s="13" customFormat="1" ht="10.199999999999999">
      <c r="B244" s="175"/>
      <c r="D244" s="176" t="s">
        <v>161</v>
      </c>
      <c r="E244" s="177" t="s">
        <v>1</v>
      </c>
      <c r="F244" s="178" t="s">
        <v>2409</v>
      </c>
      <c r="H244" s="177" t="s">
        <v>1</v>
      </c>
      <c r="I244" s="179"/>
      <c r="L244" s="175"/>
      <c r="M244" s="180"/>
      <c r="N244" s="181"/>
      <c r="O244" s="181"/>
      <c r="P244" s="181"/>
      <c r="Q244" s="181"/>
      <c r="R244" s="181"/>
      <c r="S244" s="181"/>
      <c r="T244" s="182"/>
      <c r="AT244" s="177" t="s">
        <v>161</v>
      </c>
      <c r="AU244" s="177" t="s">
        <v>88</v>
      </c>
      <c r="AV244" s="13" t="s">
        <v>86</v>
      </c>
      <c r="AW244" s="13" t="s">
        <v>34</v>
      </c>
      <c r="AX244" s="13" t="s">
        <v>78</v>
      </c>
      <c r="AY244" s="177" t="s">
        <v>153</v>
      </c>
    </row>
    <row r="245" spans="1:65" s="14" customFormat="1" ht="10.199999999999999">
      <c r="B245" s="183"/>
      <c r="D245" s="176" t="s">
        <v>161</v>
      </c>
      <c r="E245" s="184" t="s">
        <v>1</v>
      </c>
      <c r="F245" s="185" t="s">
        <v>2410</v>
      </c>
      <c r="H245" s="186">
        <v>0.87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161</v>
      </c>
      <c r="AU245" s="184" t="s">
        <v>88</v>
      </c>
      <c r="AV245" s="14" t="s">
        <v>88</v>
      </c>
      <c r="AW245" s="14" t="s">
        <v>34</v>
      </c>
      <c r="AX245" s="14" t="s">
        <v>78</v>
      </c>
      <c r="AY245" s="184" t="s">
        <v>153</v>
      </c>
    </row>
    <row r="246" spans="1:65" s="14" customFormat="1" ht="10.199999999999999">
      <c r="B246" s="183"/>
      <c r="D246" s="176" t="s">
        <v>161</v>
      </c>
      <c r="E246" s="184" t="s">
        <v>1</v>
      </c>
      <c r="F246" s="185" t="s">
        <v>2411</v>
      </c>
      <c r="H246" s="186">
        <v>0.214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161</v>
      </c>
      <c r="AU246" s="184" t="s">
        <v>88</v>
      </c>
      <c r="AV246" s="14" t="s">
        <v>88</v>
      </c>
      <c r="AW246" s="14" t="s">
        <v>34</v>
      </c>
      <c r="AX246" s="14" t="s">
        <v>78</v>
      </c>
      <c r="AY246" s="184" t="s">
        <v>153</v>
      </c>
    </row>
    <row r="247" spans="1:65" s="14" customFormat="1" ht="10.199999999999999">
      <c r="B247" s="183"/>
      <c r="D247" s="176" t="s">
        <v>161</v>
      </c>
      <c r="E247" s="184" t="s">
        <v>1</v>
      </c>
      <c r="F247" s="185" t="s">
        <v>2412</v>
      </c>
      <c r="H247" s="186">
        <v>5.48</v>
      </c>
      <c r="I247" s="187"/>
      <c r="L247" s="183"/>
      <c r="M247" s="188"/>
      <c r="N247" s="189"/>
      <c r="O247" s="189"/>
      <c r="P247" s="189"/>
      <c r="Q247" s="189"/>
      <c r="R247" s="189"/>
      <c r="S247" s="189"/>
      <c r="T247" s="190"/>
      <c r="AT247" s="184" t="s">
        <v>161</v>
      </c>
      <c r="AU247" s="184" t="s">
        <v>88</v>
      </c>
      <c r="AV247" s="14" t="s">
        <v>88</v>
      </c>
      <c r="AW247" s="14" t="s">
        <v>34</v>
      </c>
      <c r="AX247" s="14" t="s">
        <v>78</v>
      </c>
      <c r="AY247" s="184" t="s">
        <v>153</v>
      </c>
    </row>
    <row r="248" spans="1:65" s="16" customFormat="1" ht="10.199999999999999">
      <c r="B248" s="202"/>
      <c r="D248" s="176" t="s">
        <v>161</v>
      </c>
      <c r="E248" s="203" t="s">
        <v>1</v>
      </c>
      <c r="F248" s="204" t="s">
        <v>321</v>
      </c>
      <c r="H248" s="205">
        <v>6.5640000000000001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161</v>
      </c>
      <c r="AU248" s="203" t="s">
        <v>88</v>
      </c>
      <c r="AV248" s="16" t="s">
        <v>169</v>
      </c>
      <c r="AW248" s="16" t="s">
        <v>34</v>
      </c>
      <c r="AX248" s="16" t="s">
        <v>78</v>
      </c>
      <c r="AY248" s="203" t="s">
        <v>153</v>
      </c>
    </row>
    <row r="249" spans="1:65" s="13" customFormat="1" ht="10.199999999999999">
      <c r="B249" s="175"/>
      <c r="D249" s="176" t="s">
        <v>161</v>
      </c>
      <c r="E249" s="177" t="s">
        <v>1</v>
      </c>
      <c r="F249" s="178" t="s">
        <v>2413</v>
      </c>
      <c r="H249" s="177" t="s">
        <v>1</v>
      </c>
      <c r="I249" s="179"/>
      <c r="L249" s="175"/>
      <c r="M249" s="180"/>
      <c r="N249" s="181"/>
      <c r="O249" s="181"/>
      <c r="P249" s="181"/>
      <c r="Q249" s="181"/>
      <c r="R249" s="181"/>
      <c r="S249" s="181"/>
      <c r="T249" s="182"/>
      <c r="AT249" s="177" t="s">
        <v>161</v>
      </c>
      <c r="AU249" s="177" t="s">
        <v>88</v>
      </c>
      <c r="AV249" s="13" t="s">
        <v>86</v>
      </c>
      <c r="AW249" s="13" t="s">
        <v>34</v>
      </c>
      <c r="AX249" s="13" t="s">
        <v>78</v>
      </c>
      <c r="AY249" s="177" t="s">
        <v>153</v>
      </c>
    </row>
    <row r="250" spans="1:65" s="14" customFormat="1" ht="10.199999999999999">
      <c r="B250" s="183"/>
      <c r="D250" s="176" t="s">
        <v>161</v>
      </c>
      <c r="E250" s="184" t="s">
        <v>1</v>
      </c>
      <c r="F250" s="185" t="s">
        <v>2393</v>
      </c>
      <c r="H250" s="186">
        <v>1.373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161</v>
      </c>
      <c r="AU250" s="184" t="s">
        <v>88</v>
      </c>
      <c r="AV250" s="14" t="s">
        <v>88</v>
      </c>
      <c r="AW250" s="14" t="s">
        <v>34</v>
      </c>
      <c r="AX250" s="14" t="s">
        <v>78</v>
      </c>
      <c r="AY250" s="184" t="s">
        <v>153</v>
      </c>
    </row>
    <row r="251" spans="1:65" s="14" customFormat="1" ht="10.199999999999999">
      <c r="B251" s="183"/>
      <c r="D251" s="176" t="s">
        <v>161</v>
      </c>
      <c r="E251" s="184" t="s">
        <v>1</v>
      </c>
      <c r="F251" s="185" t="s">
        <v>2414</v>
      </c>
      <c r="H251" s="186">
        <v>-0.70399999999999996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161</v>
      </c>
      <c r="AU251" s="184" t="s">
        <v>88</v>
      </c>
      <c r="AV251" s="14" t="s">
        <v>88</v>
      </c>
      <c r="AW251" s="14" t="s">
        <v>34</v>
      </c>
      <c r="AX251" s="14" t="s">
        <v>78</v>
      </c>
      <c r="AY251" s="184" t="s">
        <v>153</v>
      </c>
    </row>
    <row r="252" spans="1:65" s="16" customFormat="1" ht="10.199999999999999">
      <c r="B252" s="202"/>
      <c r="D252" s="176" t="s">
        <v>161</v>
      </c>
      <c r="E252" s="203" t="s">
        <v>1</v>
      </c>
      <c r="F252" s="204" t="s">
        <v>321</v>
      </c>
      <c r="H252" s="205">
        <v>0.66900000000000004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161</v>
      </c>
      <c r="AU252" s="203" t="s">
        <v>88</v>
      </c>
      <c r="AV252" s="16" t="s">
        <v>169</v>
      </c>
      <c r="AW252" s="16" t="s">
        <v>34</v>
      </c>
      <c r="AX252" s="16" t="s">
        <v>78</v>
      </c>
      <c r="AY252" s="203" t="s">
        <v>153</v>
      </c>
    </row>
    <row r="253" spans="1:65" s="13" customFormat="1" ht="10.199999999999999">
      <c r="B253" s="175"/>
      <c r="D253" s="176" t="s">
        <v>161</v>
      </c>
      <c r="E253" s="177" t="s">
        <v>1</v>
      </c>
      <c r="F253" s="178" t="s">
        <v>2415</v>
      </c>
      <c r="H253" s="177" t="s">
        <v>1</v>
      </c>
      <c r="I253" s="179"/>
      <c r="L253" s="175"/>
      <c r="M253" s="180"/>
      <c r="N253" s="181"/>
      <c r="O253" s="181"/>
      <c r="P253" s="181"/>
      <c r="Q253" s="181"/>
      <c r="R253" s="181"/>
      <c r="S253" s="181"/>
      <c r="T253" s="182"/>
      <c r="AT253" s="177" t="s">
        <v>161</v>
      </c>
      <c r="AU253" s="177" t="s">
        <v>88</v>
      </c>
      <c r="AV253" s="13" t="s">
        <v>86</v>
      </c>
      <c r="AW253" s="13" t="s">
        <v>34</v>
      </c>
      <c r="AX253" s="13" t="s">
        <v>78</v>
      </c>
      <c r="AY253" s="177" t="s">
        <v>153</v>
      </c>
    </row>
    <row r="254" spans="1:65" s="14" customFormat="1" ht="10.199999999999999">
      <c r="B254" s="183"/>
      <c r="D254" s="176" t="s">
        <v>161</v>
      </c>
      <c r="E254" s="184" t="s">
        <v>1</v>
      </c>
      <c r="F254" s="185" t="s">
        <v>2416</v>
      </c>
      <c r="H254" s="186">
        <v>3.2000000000000001E-2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161</v>
      </c>
      <c r="AU254" s="184" t="s">
        <v>88</v>
      </c>
      <c r="AV254" s="14" t="s">
        <v>88</v>
      </c>
      <c r="AW254" s="14" t="s">
        <v>34</v>
      </c>
      <c r="AX254" s="14" t="s">
        <v>78</v>
      </c>
      <c r="AY254" s="184" t="s">
        <v>153</v>
      </c>
    </row>
    <row r="255" spans="1:65" s="14" customFormat="1" ht="10.199999999999999">
      <c r="B255" s="183"/>
      <c r="D255" s="176" t="s">
        <v>161</v>
      </c>
      <c r="E255" s="184" t="s">
        <v>1</v>
      </c>
      <c r="F255" s="185" t="s">
        <v>2417</v>
      </c>
      <c r="H255" s="186">
        <v>0.1</v>
      </c>
      <c r="I255" s="187"/>
      <c r="L255" s="183"/>
      <c r="M255" s="188"/>
      <c r="N255" s="189"/>
      <c r="O255" s="189"/>
      <c r="P255" s="189"/>
      <c r="Q255" s="189"/>
      <c r="R255" s="189"/>
      <c r="S255" s="189"/>
      <c r="T255" s="190"/>
      <c r="AT255" s="184" t="s">
        <v>161</v>
      </c>
      <c r="AU255" s="184" t="s">
        <v>88</v>
      </c>
      <c r="AV255" s="14" t="s">
        <v>88</v>
      </c>
      <c r="AW255" s="14" t="s">
        <v>34</v>
      </c>
      <c r="AX255" s="14" t="s">
        <v>78</v>
      </c>
      <c r="AY255" s="184" t="s">
        <v>153</v>
      </c>
    </row>
    <row r="256" spans="1:65" s="16" customFormat="1" ht="10.199999999999999">
      <c r="B256" s="202"/>
      <c r="D256" s="176" t="s">
        <v>161</v>
      </c>
      <c r="E256" s="203" t="s">
        <v>1</v>
      </c>
      <c r="F256" s="204" t="s">
        <v>321</v>
      </c>
      <c r="H256" s="205">
        <v>0.13200000000000001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161</v>
      </c>
      <c r="AU256" s="203" t="s">
        <v>88</v>
      </c>
      <c r="AV256" s="16" t="s">
        <v>169</v>
      </c>
      <c r="AW256" s="16" t="s">
        <v>34</v>
      </c>
      <c r="AX256" s="16" t="s">
        <v>78</v>
      </c>
      <c r="AY256" s="203" t="s">
        <v>153</v>
      </c>
    </row>
    <row r="257" spans="1:65" s="15" customFormat="1" ht="10.199999999999999">
      <c r="B257" s="191"/>
      <c r="D257" s="176" t="s">
        <v>161</v>
      </c>
      <c r="E257" s="192" t="s">
        <v>1</v>
      </c>
      <c r="F257" s="193" t="s">
        <v>165</v>
      </c>
      <c r="H257" s="194">
        <v>7.3650000000000002</v>
      </c>
      <c r="I257" s="195"/>
      <c r="L257" s="191"/>
      <c r="M257" s="196"/>
      <c r="N257" s="197"/>
      <c r="O257" s="197"/>
      <c r="P257" s="197"/>
      <c r="Q257" s="197"/>
      <c r="R257" s="197"/>
      <c r="S257" s="197"/>
      <c r="T257" s="198"/>
      <c r="AT257" s="192" t="s">
        <v>161</v>
      </c>
      <c r="AU257" s="192" t="s">
        <v>88</v>
      </c>
      <c r="AV257" s="15" t="s">
        <v>159</v>
      </c>
      <c r="AW257" s="15" t="s">
        <v>34</v>
      </c>
      <c r="AX257" s="15" t="s">
        <v>86</v>
      </c>
      <c r="AY257" s="192" t="s">
        <v>153</v>
      </c>
    </row>
    <row r="258" spans="1:65" s="2" customFormat="1" ht="24" customHeight="1">
      <c r="A258" s="33"/>
      <c r="B258" s="161"/>
      <c r="C258" s="162" t="s">
        <v>229</v>
      </c>
      <c r="D258" s="162" t="s">
        <v>155</v>
      </c>
      <c r="E258" s="163" t="s">
        <v>2429</v>
      </c>
      <c r="F258" s="164" t="s">
        <v>2430</v>
      </c>
      <c r="G258" s="165" t="s">
        <v>158</v>
      </c>
      <c r="H258" s="166">
        <v>0.254</v>
      </c>
      <c r="I258" s="167"/>
      <c r="J258" s="168">
        <f>ROUND(I258*H258,2)</f>
        <v>0</v>
      </c>
      <c r="K258" s="164" t="s">
        <v>254</v>
      </c>
      <c r="L258" s="34"/>
      <c r="M258" s="169" t="s">
        <v>1</v>
      </c>
      <c r="N258" s="170" t="s">
        <v>43</v>
      </c>
      <c r="O258" s="59"/>
      <c r="P258" s="171">
        <f>O258*H258</f>
        <v>0</v>
      </c>
      <c r="Q258" s="171">
        <v>1.8109599999999999</v>
      </c>
      <c r="R258" s="171">
        <f>Q258*H258</f>
        <v>0.45998383999999998</v>
      </c>
      <c r="S258" s="171">
        <v>0</v>
      </c>
      <c r="T258" s="172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173" t="s">
        <v>159</v>
      </c>
      <c r="AT258" s="173" t="s">
        <v>155</v>
      </c>
      <c r="AU258" s="173" t="s">
        <v>88</v>
      </c>
      <c r="AY258" s="18" t="s">
        <v>153</v>
      </c>
      <c r="BE258" s="174">
        <f>IF(N258="základní",J258,0)</f>
        <v>0</v>
      </c>
      <c r="BF258" s="174">
        <f>IF(N258="snížená",J258,0)</f>
        <v>0</v>
      </c>
      <c r="BG258" s="174">
        <f>IF(N258="zákl. přenesená",J258,0)</f>
        <v>0</v>
      </c>
      <c r="BH258" s="174">
        <f>IF(N258="sníž. přenesená",J258,0)</f>
        <v>0</v>
      </c>
      <c r="BI258" s="174">
        <f>IF(N258="nulová",J258,0)</f>
        <v>0</v>
      </c>
      <c r="BJ258" s="18" t="s">
        <v>86</v>
      </c>
      <c r="BK258" s="174">
        <f>ROUND(I258*H258,2)</f>
        <v>0</v>
      </c>
      <c r="BL258" s="18" t="s">
        <v>159</v>
      </c>
      <c r="BM258" s="173" t="s">
        <v>2431</v>
      </c>
    </row>
    <row r="259" spans="1:65" s="14" customFormat="1" ht="20.399999999999999">
      <c r="B259" s="183"/>
      <c r="D259" s="176" t="s">
        <v>161</v>
      </c>
      <c r="E259" s="184" t="s">
        <v>1</v>
      </c>
      <c r="F259" s="185" t="s">
        <v>2432</v>
      </c>
      <c r="H259" s="186">
        <v>0.20499999999999999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161</v>
      </c>
      <c r="AU259" s="184" t="s">
        <v>88</v>
      </c>
      <c r="AV259" s="14" t="s">
        <v>88</v>
      </c>
      <c r="AW259" s="14" t="s">
        <v>34</v>
      </c>
      <c r="AX259" s="14" t="s">
        <v>78</v>
      </c>
      <c r="AY259" s="184" t="s">
        <v>153</v>
      </c>
    </row>
    <row r="260" spans="1:65" s="14" customFormat="1" ht="20.399999999999999">
      <c r="B260" s="183"/>
      <c r="D260" s="176" t="s">
        <v>161</v>
      </c>
      <c r="E260" s="184" t="s">
        <v>1</v>
      </c>
      <c r="F260" s="185" t="s">
        <v>2433</v>
      </c>
      <c r="H260" s="186">
        <v>4.9000000000000002E-2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161</v>
      </c>
      <c r="AU260" s="184" t="s">
        <v>88</v>
      </c>
      <c r="AV260" s="14" t="s">
        <v>88</v>
      </c>
      <c r="AW260" s="14" t="s">
        <v>34</v>
      </c>
      <c r="AX260" s="14" t="s">
        <v>78</v>
      </c>
      <c r="AY260" s="184" t="s">
        <v>153</v>
      </c>
    </row>
    <row r="261" spans="1:65" s="15" customFormat="1" ht="10.199999999999999">
      <c r="B261" s="191"/>
      <c r="D261" s="176" t="s">
        <v>161</v>
      </c>
      <c r="E261" s="192" t="s">
        <v>1</v>
      </c>
      <c r="F261" s="193" t="s">
        <v>165</v>
      </c>
      <c r="H261" s="194">
        <v>0.254</v>
      </c>
      <c r="I261" s="195"/>
      <c r="L261" s="191"/>
      <c r="M261" s="196"/>
      <c r="N261" s="197"/>
      <c r="O261" s="197"/>
      <c r="P261" s="197"/>
      <c r="Q261" s="197"/>
      <c r="R261" s="197"/>
      <c r="S261" s="197"/>
      <c r="T261" s="198"/>
      <c r="AT261" s="192" t="s">
        <v>161</v>
      </c>
      <c r="AU261" s="192" t="s">
        <v>88</v>
      </c>
      <c r="AV261" s="15" t="s">
        <v>159</v>
      </c>
      <c r="AW261" s="15" t="s">
        <v>34</v>
      </c>
      <c r="AX261" s="15" t="s">
        <v>86</v>
      </c>
      <c r="AY261" s="192" t="s">
        <v>153</v>
      </c>
    </row>
    <row r="262" spans="1:65" s="2" customFormat="1" ht="24" customHeight="1">
      <c r="A262" s="33"/>
      <c r="B262" s="161"/>
      <c r="C262" s="162" t="s">
        <v>8</v>
      </c>
      <c r="D262" s="162" t="s">
        <v>155</v>
      </c>
      <c r="E262" s="163" t="s">
        <v>2002</v>
      </c>
      <c r="F262" s="164" t="s">
        <v>2003</v>
      </c>
      <c r="G262" s="165" t="s">
        <v>158</v>
      </c>
      <c r="H262" s="166">
        <v>0.153</v>
      </c>
      <c r="I262" s="167"/>
      <c r="J262" s="168">
        <f>ROUND(I262*H262,2)</f>
        <v>0</v>
      </c>
      <c r="K262" s="164" t="s">
        <v>254</v>
      </c>
      <c r="L262" s="34"/>
      <c r="M262" s="169" t="s">
        <v>1</v>
      </c>
      <c r="N262" s="170" t="s">
        <v>43</v>
      </c>
      <c r="O262" s="59"/>
      <c r="P262" s="171">
        <f>O262*H262</f>
        <v>0</v>
      </c>
      <c r="Q262" s="171">
        <v>2.2563399999999998</v>
      </c>
      <c r="R262" s="171">
        <f>Q262*H262</f>
        <v>0.34522001999999996</v>
      </c>
      <c r="S262" s="171">
        <v>0</v>
      </c>
      <c r="T262" s="172">
        <f>S262*H262</f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173" t="s">
        <v>159</v>
      </c>
      <c r="AT262" s="173" t="s">
        <v>155</v>
      </c>
      <c r="AU262" s="173" t="s">
        <v>88</v>
      </c>
      <c r="AY262" s="18" t="s">
        <v>153</v>
      </c>
      <c r="BE262" s="174">
        <f>IF(N262="základní",J262,0)</f>
        <v>0</v>
      </c>
      <c r="BF262" s="174">
        <f>IF(N262="snížená",J262,0)</f>
        <v>0</v>
      </c>
      <c r="BG262" s="174">
        <f>IF(N262="zákl. přenesená",J262,0)</f>
        <v>0</v>
      </c>
      <c r="BH262" s="174">
        <f>IF(N262="sníž. přenesená",J262,0)</f>
        <v>0</v>
      </c>
      <c r="BI262" s="174">
        <f>IF(N262="nulová",J262,0)</f>
        <v>0</v>
      </c>
      <c r="BJ262" s="18" t="s">
        <v>86</v>
      </c>
      <c r="BK262" s="174">
        <f>ROUND(I262*H262,2)</f>
        <v>0</v>
      </c>
      <c r="BL262" s="18" t="s">
        <v>159</v>
      </c>
      <c r="BM262" s="173" t="s">
        <v>2434</v>
      </c>
    </row>
    <row r="263" spans="1:65" s="14" customFormat="1" ht="10.199999999999999">
      <c r="B263" s="183"/>
      <c r="D263" s="176" t="s">
        <v>161</v>
      </c>
      <c r="E263" s="184" t="s">
        <v>1</v>
      </c>
      <c r="F263" s="185" t="s">
        <v>2435</v>
      </c>
      <c r="H263" s="186">
        <v>2.3E-2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161</v>
      </c>
      <c r="AU263" s="184" t="s">
        <v>88</v>
      </c>
      <c r="AV263" s="14" t="s">
        <v>88</v>
      </c>
      <c r="AW263" s="14" t="s">
        <v>34</v>
      </c>
      <c r="AX263" s="14" t="s">
        <v>78</v>
      </c>
      <c r="AY263" s="184" t="s">
        <v>153</v>
      </c>
    </row>
    <row r="264" spans="1:65" s="14" customFormat="1" ht="10.199999999999999">
      <c r="B264" s="183"/>
      <c r="D264" s="176" t="s">
        <v>161</v>
      </c>
      <c r="E264" s="184" t="s">
        <v>1</v>
      </c>
      <c r="F264" s="185" t="s">
        <v>2436</v>
      </c>
      <c r="H264" s="186">
        <v>1.2999999999999999E-2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161</v>
      </c>
      <c r="AU264" s="184" t="s">
        <v>88</v>
      </c>
      <c r="AV264" s="14" t="s">
        <v>88</v>
      </c>
      <c r="AW264" s="14" t="s">
        <v>34</v>
      </c>
      <c r="AX264" s="14" t="s">
        <v>78</v>
      </c>
      <c r="AY264" s="184" t="s">
        <v>153</v>
      </c>
    </row>
    <row r="265" spans="1:65" s="14" customFormat="1" ht="10.199999999999999">
      <c r="B265" s="183"/>
      <c r="D265" s="176" t="s">
        <v>161</v>
      </c>
      <c r="E265" s="184" t="s">
        <v>1</v>
      </c>
      <c r="F265" s="185" t="s">
        <v>2437</v>
      </c>
      <c r="H265" s="186">
        <v>0.11700000000000001</v>
      </c>
      <c r="I265" s="187"/>
      <c r="L265" s="183"/>
      <c r="M265" s="188"/>
      <c r="N265" s="189"/>
      <c r="O265" s="189"/>
      <c r="P265" s="189"/>
      <c r="Q265" s="189"/>
      <c r="R265" s="189"/>
      <c r="S265" s="189"/>
      <c r="T265" s="190"/>
      <c r="AT265" s="184" t="s">
        <v>161</v>
      </c>
      <c r="AU265" s="184" t="s">
        <v>88</v>
      </c>
      <c r="AV265" s="14" t="s">
        <v>88</v>
      </c>
      <c r="AW265" s="14" t="s">
        <v>34</v>
      </c>
      <c r="AX265" s="14" t="s">
        <v>78</v>
      </c>
      <c r="AY265" s="184" t="s">
        <v>153</v>
      </c>
    </row>
    <row r="266" spans="1:65" s="15" customFormat="1" ht="10.199999999999999">
      <c r="B266" s="191"/>
      <c r="D266" s="176" t="s">
        <v>161</v>
      </c>
      <c r="E266" s="192" t="s">
        <v>1</v>
      </c>
      <c r="F266" s="193" t="s">
        <v>165</v>
      </c>
      <c r="H266" s="194">
        <v>0.153</v>
      </c>
      <c r="I266" s="195"/>
      <c r="L266" s="191"/>
      <c r="M266" s="196"/>
      <c r="N266" s="197"/>
      <c r="O266" s="197"/>
      <c r="P266" s="197"/>
      <c r="Q266" s="197"/>
      <c r="R266" s="197"/>
      <c r="S266" s="197"/>
      <c r="T266" s="198"/>
      <c r="AT266" s="192" t="s">
        <v>161</v>
      </c>
      <c r="AU266" s="192" t="s">
        <v>88</v>
      </c>
      <c r="AV266" s="15" t="s">
        <v>159</v>
      </c>
      <c r="AW266" s="15" t="s">
        <v>34</v>
      </c>
      <c r="AX266" s="15" t="s">
        <v>86</v>
      </c>
      <c r="AY266" s="192" t="s">
        <v>153</v>
      </c>
    </row>
    <row r="267" spans="1:65" s="2" customFormat="1" ht="24" customHeight="1">
      <c r="A267" s="33"/>
      <c r="B267" s="161"/>
      <c r="C267" s="162" t="s">
        <v>239</v>
      </c>
      <c r="D267" s="162" t="s">
        <v>155</v>
      </c>
      <c r="E267" s="163" t="s">
        <v>2438</v>
      </c>
      <c r="F267" s="164" t="s">
        <v>2439</v>
      </c>
      <c r="G267" s="165" t="s">
        <v>158</v>
      </c>
      <c r="H267" s="166">
        <v>0.35199999999999998</v>
      </c>
      <c r="I267" s="167"/>
      <c r="J267" s="168">
        <f>ROUND(I267*H267,2)</f>
        <v>0</v>
      </c>
      <c r="K267" s="164" t="s">
        <v>254</v>
      </c>
      <c r="L267" s="34"/>
      <c r="M267" s="169" t="s">
        <v>1</v>
      </c>
      <c r="N267" s="170" t="s">
        <v>43</v>
      </c>
      <c r="O267" s="59"/>
      <c r="P267" s="171">
        <f>O267*H267</f>
        <v>0</v>
      </c>
      <c r="Q267" s="171">
        <v>2.45329</v>
      </c>
      <c r="R267" s="171">
        <f>Q267*H267</f>
        <v>0.86355807999999989</v>
      </c>
      <c r="S267" s="171">
        <v>0</v>
      </c>
      <c r="T267" s="172">
        <f>S267*H267</f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173" t="s">
        <v>159</v>
      </c>
      <c r="AT267" s="173" t="s">
        <v>155</v>
      </c>
      <c r="AU267" s="173" t="s">
        <v>88</v>
      </c>
      <c r="AY267" s="18" t="s">
        <v>153</v>
      </c>
      <c r="BE267" s="174">
        <f>IF(N267="základní",J267,0)</f>
        <v>0</v>
      </c>
      <c r="BF267" s="174">
        <f>IF(N267="snížená",J267,0)</f>
        <v>0</v>
      </c>
      <c r="BG267" s="174">
        <f>IF(N267="zákl. přenesená",J267,0)</f>
        <v>0</v>
      </c>
      <c r="BH267" s="174">
        <f>IF(N267="sníž. přenesená",J267,0)</f>
        <v>0</v>
      </c>
      <c r="BI267" s="174">
        <f>IF(N267="nulová",J267,0)</f>
        <v>0</v>
      </c>
      <c r="BJ267" s="18" t="s">
        <v>86</v>
      </c>
      <c r="BK267" s="174">
        <f>ROUND(I267*H267,2)</f>
        <v>0</v>
      </c>
      <c r="BL267" s="18" t="s">
        <v>159</v>
      </c>
      <c r="BM267" s="173" t="s">
        <v>2440</v>
      </c>
    </row>
    <row r="268" spans="1:65" s="14" customFormat="1" ht="10.199999999999999">
      <c r="B268" s="183"/>
      <c r="D268" s="176" t="s">
        <v>161</v>
      </c>
      <c r="E268" s="184" t="s">
        <v>1</v>
      </c>
      <c r="F268" s="185" t="s">
        <v>2441</v>
      </c>
      <c r="H268" s="186">
        <v>0.35199999999999998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161</v>
      </c>
      <c r="AU268" s="184" t="s">
        <v>88</v>
      </c>
      <c r="AV268" s="14" t="s">
        <v>88</v>
      </c>
      <c r="AW268" s="14" t="s">
        <v>34</v>
      </c>
      <c r="AX268" s="14" t="s">
        <v>78</v>
      </c>
      <c r="AY268" s="184" t="s">
        <v>153</v>
      </c>
    </row>
    <row r="269" spans="1:65" s="15" customFormat="1" ht="10.199999999999999">
      <c r="B269" s="191"/>
      <c r="D269" s="176" t="s">
        <v>161</v>
      </c>
      <c r="E269" s="192" t="s">
        <v>1</v>
      </c>
      <c r="F269" s="193" t="s">
        <v>165</v>
      </c>
      <c r="H269" s="194">
        <v>0.35199999999999998</v>
      </c>
      <c r="I269" s="195"/>
      <c r="L269" s="191"/>
      <c r="M269" s="196"/>
      <c r="N269" s="197"/>
      <c r="O269" s="197"/>
      <c r="P269" s="197"/>
      <c r="Q269" s="197"/>
      <c r="R269" s="197"/>
      <c r="S269" s="197"/>
      <c r="T269" s="198"/>
      <c r="AT269" s="192" t="s">
        <v>161</v>
      </c>
      <c r="AU269" s="192" t="s">
        <v>88</v>
      </c>
      <c r="AV269" s="15" t="s">
        <v>159</v>
      </c>
      <c r="AW269" s="15" t="s">
        <v>34</v>
      </c>
      <c r="AX269" s="15" t="s">
        <v>86</v>
      </c>
      <c r="AY269" s="192" t="s">
        <v>153</v>
      </c>
    </row>
    <row r="270" spans="1:65" s="2" customFormat="1" ht="24" customHeight="1">
      <c r="A270" s="33"/>
      <c r="B270" s="161"/>
      <c r="C270" s="162" t="s">
        <v>244</v>
      </c>
      <c r="D270" s="162" t="s">
        <v>155</v>
      </c>
      <c r="E270" s="163" t="s">
        <v>2442</v>
      </c>
      <c r="F270" s="164" t="s">
        <v>2443</v>
      </c>
      <c r="G270" s="165" t="s">
        <v>158</v>
      </c>
      <c r="H270" s="166">
        <v>0.53600000000000003</v>
      </c>
      <c r="I270" s="167"/>
      <c r="J270" s="168">
        <f>ROUND(I270*H270,2)</f>
        <v>0</v>
      </c>
      <c r="K270" s="164" t="s">
        <v>254</v>
      </c>
      <c r="L270" s="34"/>
      <c r="M270" s="169" t="s">
        <v>1</v>
      </c>
      <c r="N270" s="170" t="s">
        <v>43</v>
      </c>
      <c r="O270" s="59"/>
      <c r="P270" s="171">
        <f>O270*H270</f>
        <v>0</v>
      </c>
      <c r="Q270" s="171">
        <v>2.45329</v>
      </c>
      <c r="R270" s="171">
        <f>Q270*H270</f>
        <v>1.3149634400000001</v>
      </c>
      <c r="S270" s="171">
        <v>0</v>
      </c>
      <c r="T270" s="172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73" t="s">
        <v>159</v>
      </c>
      <c r="AT270" s="173" t="s">
        <v>155</v>
      </c>
      <c r="AU270" s="173" t="s">
        <v>88</v>
      </c>
      <c r="AY270" s="18" t="s">
        <v>153</v>
      </c>
      <c r="BE270" s="174">
        <f>IF(N270="základní",J270,0)</f>
        <v>0</v>
      </c>
      <c r="BF270" s="174">
        <f>IF(N270="snížená",J270,0)</f>
        <v>0</v>
      </c>
      <c r="BG270" s="174">
        <f>IF(N270="zákl. přenesená",J270,0)</f>
        <v>0</v>
      </c>
      <c r="BH270" s="174">
        <f>IF(N270="sníž. přenesená",J270,0)</f>
        <v>0</v>
      </c>
      <c r="BI270" s="174">
        <f>IF(N270="nulová",J270,0)</f>
        <v>0</v>
      </c>
      <c r="BJ270" s="18" t="s">
        <v>86</v>
      </c>
      <c r="BK270" s="174">
        <f>ROUND(I270*H270,2)</f>
        <v>0</v>
      </c>
      <c r="BL270" s="18" t="s">
        <v>159</v>
      </c>
      <c r="BM270" s="173" t="s">
        <v>2444</v>
      </c>
    </row>
    <row r="271" spans="1:65" s="14" customFormat="1" ht="10.199999999999999">
      <c r="B271" s="183"/>
      <c r="D271" s="176" t="s">
        <v>161</v>
      </c>
      <c r="E271" s="184" t="s">
        <v>1</v>
      </c>
      <c r="F271" s="185" t="s">
        <v>2445</v>
      </c>
      <c r="H271" s="186">
        <v>0.36099999999999999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161</v>
      </c>
      <c r="AU271" s="184" t="s">
        <v>88</v>
      </c>
      <c r="AV271" s="14" t="s">
        <v>88</v>
      </c>
      <c r="AW271" s="14" t="s">
        <v>34</v>
      </c>
      <c r="AX271" s="14" t="s">
        <v>78</v>
      </c>
      <c r="AY271" s="184" t="s">
        <v>153</v>
      </c>
    </row>
    <row r="272" spans="1:65" s="14" customFormat="1" ht="10.199999999999999">
      <c r="B272" s="183"/>
      <c r="D272" s="176" t="s">
        <v>161</v>
      </c>
      <c r="E272" s="184" t="s">
        <v>1</v>
      </c>
      <c r="F272" s="185" t="s">
        <v>2446</v>
      </c>
      <c r="H272" s="186">
        <v>0.17499999999999999</v>
      </c>
      <c r="I272" s="187"/>
      <c r="L272" s="183"/>
      <c r="M272" s="188"/>
      <c r="N272" s="189"/>
      <c r="O272" s="189"/>
      <c r="P272" s="189"/>
      <c r="Q272" s="189"/>
      <c r="R272" s="189"/>
      <c r="S272" s="189"/>
      <c r="T272" s="190"/>
      <c r="AT272" s="184" t="s">
        <v>161</v>
      </c>
      <c r="AU272" s="184" t="s">
        <v>88</v>
      </c>
      <c r="AV272" s="14" t="s">
        <v>88</v>
      </c>
      <c r="AW272" s="14" t="s">
        <v>34</v>
      </c>
      <c r="AX272" s="14" t="s">
        <v>78</v>
      </c>
      <c r="AY272" s="184" t="s">
        <v>153</v>
      </c>
    </row>
    <row r="273" spans="1:65" s="15" customFormat="1" ht="10.199999999999999">
      <c r="B273" s="191"/>
      <c r="D273" s="176" t="s">
        <v>161</v>
      </c>
      <c r="E273" s="192" t="s">
        <v>1</v>
      </c>
      <c r="F273" s="193" t="s">
        <v>165</v>
      </c>
      <c r="H273" s="194">
        <v>0.53600000000000003</v>
      </c>
      <c r="I273" s="195"/>
      <c r="L273" s="191"/>
      <c r="M273" s="196"/>
      <c r="N273" s="197"/>
      <c r="O273" s="197"/>
      <c r="P273" s="197"/>
      <c r="Q273" s="197"/>
      <c r="R273" s="197"/>
      <c r="S273" s="197"/>
      <c r="T273" s="198"/>
      <c r="AT273" s="192" t="s">
        <v>161</v>
      </c>
      <c r="AU273" s="192" t="s">
        <v>88</v>
      </c>
      <c r="AV273" s="15" t="s">
        <v>159</v>
      </c>
      <c r="AW273" s="15" t="s">
        <v>34</v>
      </c>
      <c r="AX273" s="15" t="s">
        <v>86</v>
      </c>
      <c r="AY273" s="192" t="s">
        <v>153</v>
      </c>
    </row>
    <row r="274" spans="1:65" s="2" customFormat="1" ht="16.5" customHeight="1">
      <c r="A274" s="33"/>
      <c r="B274" s="161"/>
      <c r="C274" s="162" t="s">
        <v>251</v>
      </c>
      <c r="D274" s="162" t="s">
        <v>155</v>
      </c>
      <c r="E274" s="163" t="s">
        <v>2016</v>
      </c>
      <c r="F274" s="164" t="s">
        <v>2017</v>
      </c>
      <c r="G274" s="165" t="s">
        <v>235</v>
      </c>
      <c r="H274" s="166">
        <v>5.84</v>
      </c>
      <c r="I274" s="167"/>
      <c r="J274" s="168">
        <f>ROUND(I274*H274,2)</f>
        <v>0</v>
      </c>
      <c r="K274" s="164" t="s">
        <v>254</v>
      </c>
      <c r="L274" s="34"/>
      <c r="M274" s="169" t="s">
        <v>1</v>
      </c>
      <c r="N274" s="170" t="s">
        <v>43</v>
      </c>
      <c r="O274" s="59"/>
      <c r="P274" s="171">
        <f>O274*H274</f>
        <v>0</v>
      </c>
      <c r="Q274" s="171">
        <v>2.47E-3</v>
      </c>
      <c r="R274" s="171">
        <f>Q274*H274</f>
        <v>1.44248E-2</v>
      </c>
      <c r="S274" s="171">
        <v>0</v>
      </c>
      <c r="T274" s="172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173" t="s">
        <v>159</v>
      </c>
      <c r="AT274" s="173" t="s">
        <v>155</v>
      </c>
      <c r="AU274" s="173" t="s">
        <v>88</v>
      </c>
      <c r="AY274" s="18" t="s">
        <v>153</v>
      </c>
      <c r="BE274" s="174">
        <f>IF(N274="základní",J274,0)</f>
        <v>0</v>
      </c>
      <c r="BF274" s="174">
        <f>IF(N274="snížená",J274,0)</f>
        <v>0</v>
      </c>
      <c r="BG274" s="174">
        <f>IF(N274="zákl. přenesená",J274,0)</f>
        <v>0</v>
      </c>
      <c r="BH274" s="174">
        <f>IF(N274="sníž. přenesená",J274,0)</f>
        <v>0</v>
      </c>
      <c r="BI274" s="174">
        <f>IF(N274="nulová",J274,0)</f>
        <v>0</v>
      </c>
      <c r="BJ274" s="18" t="s">
        <v>86</v>
      </c>
      <c r="BK274" s="174">
        <f>ROUND(I274*H274,2)</f>
        <v>0</v>
      </c>
      <c r="BL274" s="18" t="s">
        <v>159</v>
      </c>
      <c r="BM274" s="173" t="s">
        <v>2447</v>
      </c>
    </row>
    <row r="275" spans="1:65" s="14" customFormat="1" ht="10.199999999999999">
      <c r="B275" s="183"/>
      <c r="D275" s="176" t="s">
        <v>161</v>
      </c>
      <c r="E275" s="184" t="s">
        <v>1</v>
      </c>
      <c r="F275" s="185" t="s">
        <v>2448</v>
      </c>
      <c r="H275" s="186">
        <v>3.04</v>
      </c>
      <c r="I275" s="187"/>
      <c r="L275" s="183"/>
      <c r="M275" s="188"/>
      <c r="N275" s="189"/>
      <c r="O275" s="189"/>
      <c r="P275" s="189"/>
      <c r="Q275" s="189"/>
      <c r="R275" s="189"/>
      <c r="S275" s="189"/>
      <c r="T275" s="190"/>
      <c r="AT275" s="184" t="s">
        <v>161</v>
      </c>
      <c r="AU275" s="184" t="s">
        <v>88</v>
      </c>
      <c r="AV275" s="14" t="s">
        <v>88</v>
      </c>
      <c r="AW275" s="14" t="s">
        <v>34</v>
      </c>
      <c r="AX275" s="14" t="s">
        <v>78</v>
      </c>
      <c r="AY275" s="184" t="s">
        <v>153</v>
      </c>
    </row>
    <row r="276" spans="1:65" s="14" customFormat="1" ht="10.199999999999999">
      <c r="B276" s="183"/>
      <c r="D276" s="176" t="s">
        <v>161</v>
      </c>
      <c r="E276" s="184" t="s">
        <v>1</v>
      </c>
      <c r="F276" s="185" t="s">
        <v>2449</v>
      </c>
      <c r="H276" s="186">
        <v>2.8</v>
      </c>
      <c r="I276" s="187"/>
      <c r="L276" s="183"/>
      <c r="M276" s="188"/>
      <c r="N276" s="189"/>
      <c r="O276" s="189"/>
      <c r="P276" s="189"/>
      <c r="Q276" s="189"/>
      <c r="R276" s="189"/>
      <c r="S276" s="189"/>
      <c r="T276" s="190"/>
      <c r="AT276" s="184" t="s">
        <v>161</v>
      </c>
      <c r="AU276" s="184" t="s">
        <v>88</v>
      </c>
      <c r="AV276" s="14" t="s">
        <v>88</v>
      </c>
      <c r="AW276" s="14" t="s">
        <v>34</v>
      </c>
      <c r="AX276" s="14" t="s">
        <v>78</v>
      </c>
      <c r="AY276" s="184" t="s">
        <v>153</v>
      </c>
    </row>
    <row r="277" spans="1:65" s="15" customFormat="1" ht="10.199999999999999">
      <c r="B277" s="191"/>
      <c r="D277" s="176" t="s">
        <v>161</v>
      </c>
      <c r="E277" s="192" t="s">
        <v>1</v>
      </c>
      <c r="F277" s="193" t="s">
        <v>165</v>
      </c>
      <c r="H277" s="194">
        <v>5.84</v>
      </c>
      <c r="I277" s="195"/>
      <c r="L277" s="191"/>
      <c r="M277" s="196"/>
      <c r="N277" s="197"/>
      <c r="O277" s="197"/>
      <c r="P277" s="197"/>
      <c r="Q277" s="197"/>
      <c r="R277" s="197"/>
      <c r="S277" s="197"/>
      <c r="T277" s="198"/>
      <c r="AT277" s="192" t="s">
        <v>161</v>
      </c>
      <c r="AU277" s="192" t="s">
        <v>88</v>
      </c>
      <c r="AV277" s="15" t="s">
        <v>159</v>
      </c>
      <c r="AW277" s="15" t="s">
        <v>34</v>
      </c>
      <c r="AX277" s="15" t="s">
        <v>86</v>
      </c>
      <c r="AY277" s="192" t="s">
        <v>153</v>
      </c>
    </row>
    <row r="278" spans="1:65" s="2" customFormat="1" ht="16.5" customHeight="1">
      <c r="A278" s="33"/>
      <c r="B278" s="161"/>
      <c r="C278" s="162" t="s">
        <v>256</v>
      </c>
      <c r="D278" s="162" t="s">
        <v>155</v>
      </c>
      <c r="E278" s="163" t="s">
        <v>2021</v>
      </c>
      <c r="F278" s="164" t="s">
        <v>2022</v>
      </c>
      <c r="G278" s="165" t="s">
        <v>235</v>
      </c>
      <c r="H278" s="166">
        <v>5.84</v>
      </c>
      <c r="I278" s="167"/>
      <c r="J278" s="168">
        <f>ROUND(I278*H278,2)</f>
        <v>0</v>
      </c>
      <c r="K278" s="164" t="s">
        <v>254</v>
      </c>
      <c r="L278" s="34"/>
      <c r="M278" s="169" t="s">
        <v>1</v>
      </c>
      <c r="N278" s="170" t="s">
        <v>43</v>
      </c>
      <c r="O278" s="59"/>
      <c r="P278" s="171">
        <f>O278*H278</f>
        <v>0</v>
      </c>
      <c r="Q278" s="171">
        <v>0</v>
      </c>
      <c r="R278" s="171">
        <f>Q278*H278</f>
        <v>0</v>
      </c>
      <c r="S278" s="171">
        <v>0</v>
      </c>
      <c r="T278" s="172">
        <f>S278*H278</f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173" t="s">
        <v>159</v>
      </c>
      <c r="AT278" s="173" t="s">
        <v>155</v>
      </c>
      <c r="AU278" s="173" t="s">
        <v>88</v>
      </c>
      <c r="AY278" s="18" t="s">
        <v>153</v>
      </c>
      <c r="BE278" s="174">
        <f>IF(N278="základní",J278,0)</f>
        <v>0</v>
      </c>
      <c r="BF278" s="174">
        <f>IF(N278="snížená",J278,0)</f>
        <v>0</v>
      </c>
      <c r="BG278" s="174">
        <f>IF(N278="zákl. přenesená",J278,0)</f>
        <v>0</v>
      </c>
      <c r="BH278" s="174">
        <f>IF(N278="sníž. přenesená",J278,0)</f>
        <v>0</v>
      </c>
      <c r="BI278" s="174">
        <f>IF(N278="nulová",J278,0)</f>
        <v>0</v>
      </c>
      <c r="BJ278" s="18" t="s">
        <v>86</v>
      </c>
      <c r="BK278" s="174">
        <f>ROUND(I278*H278,2)</f>
        <v>0</v>
      </c>
      <c r="BL278" s="18" t="s">
        <v>159</v>
      </c>
      <c r="BM278" s="173" t="s">
        <v>2450</v>
      </c>
    </row>
    <row r="279" spans="1:65" s="14" customFormat="1" ht="10.199999999999999">
      <c r="B279" s="183"/>
      <c r="D279" s="176" t="s">
        <v>161</v>
      </c>
      <c r="E279" s="184" t="s">
        <v>1</v>
      </c>
      <c r="F279" s="185" t="s">
        <v>2448</v>
      </c>
      <c r="H279" s="186">
        <v>3.04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161</v>
      </c>
      <c r="AU279" s="184" t="s">
        <v>88</v>
      </c>
      <c r="AV279" s="14" t="s">
        <v>88</v>
      </c>
      <c r="AW279" s="14" t="s">
        <v>34</v>
      </c>
      <c r="AX279" s="14" t="s">
        <v>78</v>
      </c>
      <c r="AY279" s="184" t="s">
        <v>153</v>
      </c>
    </row>
    <row r="280" spans="1:65" s="14" customFormat="1" ht="10.199999999999999">
      <c r="B280" s="183"/>
      <c r="D280" s="176" t="s">
        <v>161</v>
      </c>
      <c r="E280" s="184" t="s">
        <v>1</v>
      </c>
      <c r="F280" s="185" t="s">
        <v>2449</v>
      </c>
      <c r="H280" s="186">
        <v>2.8</v>
      </c>
      <c r="I280" s="187"/>
      <c r="L280" s="183"/>
      <c r="M280" s="188"/>
      <c r="N280" s="189"/>
      <c r="O280" s="189"/>
      <c r="P280" s="189"/>
      <c r="Q280" s="189"/>
      <c r="R280" s="189"/>
      <c r="S280" s="189"/>
      <c r="T280" s="190"/>
      <c r="AT280" s="184" t="s">
        <v>161</v>
      </c>
      <c r="AU280" s="184" t="s">
        <v>88</v>
      </c>
      <c r="AV280" s="14" t="s">
        <v>88</v>
      </c>
      <c r="AW280" s="14" t="s">
        <v>34</v>
      </c>
      <c r="AX280" s="14" t="s">
        <v>78</v>
      </c>
      <c r="AY280" s="184" t="s">
        <v>153</v>
      </c>
    </row>
    <row r="281" spans="1:65" s="15" customFormat="1" ht="10.199999999999999">
      <c r="B281" s="191"/>
      <c r="D281" s="176" t="s">
        <v>161</v>
      </c>
      <c r="E281" s="192" t="s">
        <v>1</v>
      </c>
      <c r="F281" s="193" t="s">
        <v>165</v>
      </c>
      <c r="H281" s="194">
        <v>5.84</v>
      </c>
      <c r="I281" s="195"/>
      <c r="L281" s="191"/>
      <c r="M281" s="196"/>
      <c r="N281" s="197"/>
      <c r="O281" s="197"/>
      <c r="P281" s="197"/>
      <c r="Q281" s="197"/>
      <c r="R281" s="197"/>
      <c r="S281" s="197"/>
      <c r="T281" s="198"/>
      <c r="AT281" s="192" t="s">
        <v>161</v>
      </c>
      <c r="AU281" s="192" t="s">
        <v>88</v>
      </c>
      <c r="AV281" s="15" t="s">
        <v>159</v>
      </c>
      <c r="AW281" s="15" t="s">
        <v>34</v>
      </c>
      <c r="AX281" s="15" t="s">
        <v>86</v>
      </c>
      <c r="AY281" s="192" t="s">
        <v>153</v>
      </c>
    </row>
    <row r="282" spans="1:65" s="2" customFormat="1" ht="24" customHeight="1">
      <c r="A282" s="33"/>
      <c r="B282" s="161"/>
      <c r="C282" s="162" t="s">
        <v>260</v>
      </c>
      <c r="D282" s="162" t="s">
        <v>155</v>
      </c>
      <c r="E282" s="163" t="s">
        <v>2451</v>
      </c>
      <c r="F282" s="164" t="s">
        <v>2452</v>
      </c>
      <c r="G282" s="165" t="s">
        <v>158</v>
      </c>
      <c r="H282" s="166">
        <v>0.312</v>
      </c>
      <c r="I282" s="167"/>
      <c r="J282" s="168">
        <f>ROUND(I282*H282,2)</f>
        <v>0</v>
      </c>
      <c r="K282" s="164" t="s">
        <v>254</v>
      </c>
      <c r="L282" s="34"/>
      <c r="M282" s="169" t="s">
        <v>1</v>
      </c>
      <c r="N282" s="170" t="s">
        <v>43</v>
      </c>
      <c r="O282" s="59"/>
      <c r="P282" s="171">
        <f>O282*H282</f>
        <v>0</v>
      </c>
      <c r="Q282" s="171">
        <v>2.45329</v>
      </c>
      <c r="R282" s="171">
        <f>Q282*H282</f>
        <v>0.76542648000000002</v>
      </c>
      <c r="S282" s="171">
        <v>0</v>
      </c>
      <c r="T282" s="172">
        <f>S282*H282</f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173" t="s">
        <v>159</v>
      </c>
      <c r="AT282" s="173" t="s">
        <v>155</v>
      </c>
      <c r="AU282" s="173" t="s">
        <v>88</v>
      </c>
      <c r="AY282" s="18" t="s">
        <v>153</v>
      </c>
      <c r="BE282" s="174">
        <f>IF(N282="základní",J282,0)</f>
        <v>0</v>
      </c>
      <c r="BF282" s="174">
        <f>IF(N282="snížená",J282,0)</f>
        <v>0</v>
      </c>
      <c r="BG282" s="174">
        <f>IF(N282="zákl. přenesená",J282,0)</f>
        <v>0</v>
      </c>
      <c r="BH282" s="174">
        <f>IF(N282="sníž. přenesená",J282,0)</f>
        <v>0</v>
      </c>
      <c r="BI282" s="174">
        <f>IF(N282="nulová",J282,0)</f>
        <v>0</v>
      </c>
      <c r="BJ282" s="18" t="s">
        <v>86</v>
      </c>
      <c r="BK282" s="174">
        <f>ROUND(I282*H282,2)</f>
        <v>0</v>
      </c>
      <c r="BL282" s="18" t="s">
        <v>159</v>
      </c>
      <c r="BM282" s="173" t="s">
        <v>2453</v>
      </c>
    </row>
    <row r="283" spans="1:65" s="14" customFormat="1" ht="10.199999999999999">
      <c r="B283" s="183"/>
      <c r="D283" s="176" t="s">
        <v>161</v>
      </c>
      <c r="E283" s="184" t="s">
        <v>1</v>
      </c>
      <c r="F283" s="185" t="s">
        <v>2454</v>
      </c>
      <c r="H283" s="186">
        <v>0.128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161</v>
      </c>
      <c r="AU283" s="184" t="s">
        <v>88</v>
      </c>
      <c r="AV283" s="14" t="s">
        <v>88</v>
      </c>
      <c r="AW283" s="14" t="s">
        <v>34</v>
      </c>
      <c r="AX283" s="14" t="s">
        <v>78</v>
      </c>
      <c r="AY283" s="184" t="s">
        <v>153</v>
      </c>
    </row>
    <row r="284" spans="1:65" s="14" customFormat="1" ht="10.199999999999999">
      <c r="B284" s="183"/>
      <c r="D284" s="176" t="s">
        <v>161</v>
      </c>
      <c r="E284" s="184" t="s">
        <v>1</v>
      </c>
      <c r="F284" s="185" t="s">
        <v>2455</v>
      </c>
      <c r="H284" s="186">
        <v>9.1999999999999998E-2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161</v>
      </c>
      <c r="AU284" s="184" t="s">
        <v>88</v>
      </c>
      <c r="AV284" s="14" t="s">
        <v>88</v>
      </c>
      <c r="AW284" s="14" t="s">
        <v>34</v>
      </c>
      <c r="AX284" s="14" t="s">
        <v>78</v>
      </c>
      <c r="AY284" s="184" t="s">
        <v>153</v>
      </c>
    </row>
    <row r="285" spans="1:65" s="14" customFormat="1" ht="10.199999999999999">
      <c r="B285" s="183"/>
      <c r="D285" s="176" t="s">
        <v>161</v>
      </c>
      <c r="E285" s="184" t="s">
        <v>1</v>
      </c>
      <c r="F285" s="185" t="s">
        <v>2455</v>
      </c>
      <c r="H285" s="186">
        <v>9.1999999999999998E-2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161</v>
      </c>
      <c r="AU285" s="184" t="s">
        <v>88</v>
      </c>
      <c r="AV285" s="14" t="s">
        <v>88</v>
      </c>
      <c r="AW285" s="14" t="s">
        <v>34</v>
      </c>
      <c r="AX285" s="14" t="s">
        <v>78</v>
      </c>
      <c r="AY285" s="184" t="s">
        <v>153</v>
      </c>
    </row>
    <row r="286" spans="1:65" s="15" customFormat="1" ht="10.199999999999999">
      <c r="B286" s="191"/>
      <c r="D286" s="176" t="s">
        <v>161</v>
      </c>
      <c r="E286" s="192" t="s">
        <v>1</v>
      </c>
      <c r="F286" s="193" t="s">
        <v>165</v>
      </c>
      <c r="H286" s="194">
        <v>0.312</v>
      </c>
      <c r="I286" s="195"/>
      <c r="L286" s="191"/>
      <c r="M286" s="196"/>
      <c r="N286" s="197"/>
      <c r="O286" s="197"/>
      <c r="P286" s="197"/>
      <c r="Q286" s="197"/>
      <c r="R286" s="197"/>
      <c r="S286" s="197"/>
      <c r="T286" s="198"/>
      <c r="AT286" s="192" t="s">
        <v>161</v>
      </c>
      <c r="AU286" s="192" t="s">
        <v>88</v>
      </c>
      <c r="AV286" s="15" t="s">
        <v>159</v>
      </c>
      <c r="AW286" s="15" t="s">
        <v>34</v>
      </c>
      <c r="AX286" s="15" t="s">
        <v>86</v>
      </c>
      <c r="AY286" s="192" t="s">
        <v>153</v>
      </c>
    </row>
    <row r="287" spans="1:65" s="2" customFormat="1" ht="24" customHeight="1">
      <c r="A287" s="33"/>
      <c r="B287" s="161"/>
      <c r="C287" s="162" t="s">
        <v>7</v>
      </c>
      <c r="D287" s="162" t="s">
        <v>155</v>
      </c>
      <c r="E287" s="163" t="s">
        <v>2456</v>
      </c>
      <c r="F287" s="164" t="s">
        <v>2457</v>
      </c>
      <c r="G287" s="165" t="s">
        <v>235</v>
      </c>
      <c r="H287" s="166">
        <v>5.4080000000000004</v>
      </c>
      <c r="I287" s="167"/>
      <c r="J287" s="168">
        <f>ROUND(I287*H287,2)</f>
        <v>0</v>
      </c>
      <c r="K287" s="164" t="s">
        <v>254</v>
      </c>
      <c r="L287" s="34"/>
      <c r="M287" s="169" t="s">
        <v>1</v>
      </c>
      <c r="N287" s="170" t="s">
        <v>43</v>
      </c>
      <c r="O287" s="59"/>
      <c r="P287" s="171">
        <f>O287*H287</f>
        <v>0</v>
      </c>
      <c r="Q287" s="171">
        <v>2.7499999999999998E-3</v>
      </c>
      <c r="R287" s="171">
        <f>Q287*H287</f>
        <v>1.4872E-2</v>
      </c>
      <c r="S287" s="171">
        <v>0</v>
      </c>
      <c r="T287" s="172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173" t="s">
        <v>159</v>
      </c>
      <c r="AT287" s="173" t="s">
        <v>155</v>
      </c>
      <c r="AU287" s="173" t="s">
        <v>88</v>
      </c>
      <c r="AY287" s="18" t="s">
        <v>153</v>
      </c>
      <c r="BE287" s="174">
        <f>IF(N287="základní",J287,0)</f>
        <v>0</v>
      </c>
      <c r="BF287" s="174">
        <f>IF(N287="snížená",J287,0)</f>
        <v>0</v>
      </c>
      <c r="BG287" s="174">
        <f>IF(N287="zákl. přenesená",J287,0)</f>
        <v>0</v>
      </c>
      <c r="BH287" s="174">
        <f>IF(N287="sníž. přenesená",J287,0)</f>
        <v>0</v>
      </c>
      <c r="BI287" s="174">
        <f>IF(N287="nulová",J287,0)</f>
        <v>0</v>
      </c>
      <c r="BJ287" s="18" t="s">
        <v>86</v>
      </c>
      <c r="BK287" s="174">
        <f>ROUND(I287*H287,2)</f>
        <v>0</v>
      </c>
      <c r="BL287" s="18" t="s">
        <v>159</v>
      </c>
      <c r="BM287" s="173" t="s">
        <v>2458</v>
      </c>
    </row>
    <row r="288" spans="1:65" s="14" customFormat="1" ht="10.199999999999999">
      <c r="B288" s="183"/>
      <c r="D288" s="176" t="s">
        <v>161</v>
      </c>
      <c r="E288" s="184" t="s">
        <v>1</v>
      </c>
      <c r="F288" s="185" t="s">
        <v>2459</v>
      </c>
      <c r="H288" s="186">
        <v>2.21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161</v>
      </c>
      <c r="AU288" s="184" t="s">
        <v>88</v>
      </c>
      <c r="AV288" s="14" t="s">
        <v>88</v>
      </c>
      <c r="AW288" s="14" t="s">
        <v>34</v>
      </c>
      <c r="AX288" s="14" t="s">
        <v>78</v>
      </c>
      <c r="AY288" s="184" t="s">
        <v>153</v>
      </c>
    </row>
    <row r="289" spans="1:65" s="14" customFormat="1" ht="10.199999999999999">
      <c r="B289" s="183"/>
      <c r="D289" s="176" t="s">
        <v>161</v>
      </c>
      <c r="E289" s="184" t="s">
        <v>1</v>
      </c>
      <c r="F289" s="185" t="s">
        <v>2460</v>
      </c>
      <c r="H289" s="186">
        <v>1.599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161</v>
      </c>
      <c r="AU289" s="184" t="s">
        <v>88</v>
      </c>
      <c r="AV289" s="14" t="s">
        <v>88</v>
      </c>
      <c r="AW289" s="14" t="s">
        <v>34</v>
      </c>
      <c r="AX289" s="14" t="s">
        <v>78</v>
      </c>
      <c r="AY289" s="184" t="s">
        <v>153</v>
      </c>
    </row>
    <row r="290" spans="1:65" s="14" customFormat="1" ht="10.199999999999999">
      <c r="B290" s="183"/>
      <c r="D290" s="176" t="s">
        <v>161</v>
      </c>
      <c r="E290" s="184" t="s">
        <v>1</v>
      </c>
      <c r="F290" s="185" t="s">
        <v>2460</v>
      </c>
      <c r="H290" s="186">
        <v>1.599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161</v>
      </c>
      <c r="AU290" s="184" t="s">
        <v>88</v>
      </c>
      <c r="AV290" s="14" t="s">
        <v>88</v>
      </c>
      <c r="AW290" s="14" t="s">
        <v>34</v>
      </c>
      <c r="AX290" s="14" t="s">
        <v>78</v>
      </c>
      <c r="AY290" s="184" t="s">
        <v>153</v>
      </c>
    </row>
    <row r="291" spans="1:65" s="15" customFormat="1" ht="10.199999999999999">
      <c r="B291" s="191"/>
      <c r="D291" s="176" t="s">
        <v>161</v>
      </c>
      <c r="E291" s="192" t="s">
        <v>1</v>
      </c>
      <c r="F291" s="193" t="s">
        <v>165</v>
      </c>
      <c r="H291" s="194">
        <v>5.4080000000000004</v>
      </c>
      <c r="I291" s="195"/>
      <c r="L291" s="191"/>
      <c r="M291" s="196"/>
      <c r="N291" s="197"/>
      <c r="O291" s="197"/>
      <c r="P291" s="197"/>
      <c r="Q291" s="197"/>
      <c r="R291" s="197"/>
      <c r="S291" s="197"/>
      <c r="T291" s="198"/>
      <c r="AT291" s="192" t="s">
        <v>161</v>
      </c>
      <c r="AU291" s="192" t="s">
        <v>88</v>
      </c>
      <c r="AV291" s="15" t="s">
        <v>159</v>
      </c>
      <c r="AW291" s="15" t="s">
        <v>34</v>
      </c>
      <c r="AX291" s="15" t="s">
        <v>86</v>
      </c>
      <c r="AY291" s="192" t="s">
        <v>153</v>
      </c>
    </row>
    <row r="292" spans="1:65" s="2" customFormat="1" ht="24" customHeight="1">
      <c r="A292" s="33"/>
      <c r="B292" s="161"/>
      <c r="C292" s="162" t="s">
        <v>273</v>
      </c>
      <c r="D292" s="162" t="s">
        <v>155</v>
      </c>
      <c r="E292" s="163" t="s">
        <v>2461</v>
      </c>
      <c r="F292" s="164" t="s">
        <v>2462</v>
      </c>
      <c r="G292" s="165" t="s">
        <v>235</v>
      </c>
      <c r="H292" s="166">
        <v>5.4080000000000004</v>
      </c>
      <c r="I292" s="167"/>
      <c r="J292" s="168">
        <f>ROUND(I292*H292,2)</f>
        <v>0</v>
      </c>
      <c r="K292" s="164" t="s">
        <v>254</v>
      </c>
      <c r="L292" s="34"/>
      <c r="M292" s="169" t="s">
        <v>1</v>
      </c>
      <c r="N292" s="170" t="s">
        <v>43</v>
      </c>
      <c r="O292" s="59"/>
      <c r="P292" s="171">
        <f>O292*H292</f>
        <v>0</v>
      </c>
      <c r="Q292" s="171">
        <v>0</v>
      </c>
      <c r="R292" s="171">
        <f>Q292*H292</f>
        <v>0</v>
      </c>
      <c r="S292" s="171">
        <v>0</v>
      </c>
      <c r="T292" s="172">
        <f>S292*H292</f>
        <v>0</v>
      </c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R292" s="173" t="s">
        <v>159</v>
      </c>
      <c r="AT292" s="173" t="s">
        <v>155</v>
      </c>
      <c r="AU292" s="173" t="s">
        <v>88</v>
      </c>
      <c r="AY292" s="18" t="s">
        <v>153</v>
      </c>
      <c r="BE292" s="174">
        <f>IF(N292="základní",J292,0)</f>
        <v>0</v>
      </c>
      <c r="BF292" s="174">
        <f>IF(N292="snížená",J292,0)</f>
        <v>0</v>
      </c>
      <c r="BG292" s="174">
        <f>IF(N292="zákl. přenesená",J292,0)</f>
        <v>0</v>
      </c>
      <c r="BH292" s="174">
        <f>IF(N292="sníž. přenesená",J292,0)</f>
        <v>0</v>
      </c>
      <c r="BI292" s="174">
        <f>IF(N292="nulová",J292,0)</f>
        <v>0</v>
      </c>
      <c r="BJ292" s="18" t="s">
        <v>86</v>
      </c>
      <c r="BK292" s="174">
        <f>ROUND(I292*H292,2)</f>
        <v>0</v>
      </c>
      <c r="BL292" s="18" t="s">
        <v>159</v>
      </c>
      <c r="BM292" s="173" t="s">
        <v>2463</v>
      </c>
    </row>
    <row r="293" spans="1:65" s="14" customFormat="1" ht="10.199999999999999">
      <c r="B293" s="183"/>
      <c r="D293" s="176" t="s">
        <v>161</v>
      </c>
      <c r="E293" s="184" t="s">
        <v>1</v>
      </c>
      <c r="F293" s="185" t="s">
        <v>2459</v>
      </c>
      <c r="H293" s="186">
        <v>2.21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161</v>
      </c>
      <c r="AU293" s="184" t="s">
        <v>88</v>
      </c>
      <c r="AV293" s="14" t="s">
        <v>88</v>
      </c>
      <c r="AW293" s="14" t="s">
        <v>34</v>
      </c>
      <c r="AX293" s="14" t="s">
        <v>78</v>
      </c>
      <c r="AY293" s="184" t="s">
        <v>153</v>
      </c>
    </row>
    <row r="294" spans="1:65" s="14" customFormat="1" ht="10.199999999999999">
      <c r="B294" s="183"/>
      <c r="D294" s="176" t="s">
        <v>161</v>
      </c>
      <c r="E294" s="184" t="s">
        <v>1</v>
      </c>
      <c r="F294" s="185" t="s">
        <v>2460</v>
      </c>
      <c r="H294" s="186">
        <v>1.599</v>
      </c>
      <c r="I294" s="187"/>
      <c r="L294" s="183"/>
      <c r="M294" s="188"/>
      <c r="N294" s="189"/>
      <c r="O294" s="189"/>
      <c r="P294" s="189"/>
      <c r="Q294" s="189"/>
      <c r="R294" s="189"/>
      <c r="S294" s="189"/>
      <c r="T294" s="190"/>
      <c r="AT294" s="184" t="s">
        <v>161</v>
      </c>
      <c r="AU294" s="184" t="s">
        <v>88</v>
      </c>
      <c r="AV294" s="14" t="s">
        <v>88</v>
      </c>
      <c r="AW294" s="14" t="s">
        <v>34</v>
      </c>
      <c r="AX294" s="14" t="s">
        <v>78</v>
      </c>
      <c r="AY294" s="184" t="s">
        <v>153</v>
      </c>
    </row>
    <row r="295" spans="1:65" s="14" customFormat="1" ht="10.199999999999999">
      <c r="B295" s="183"/>
      <c r="D295" s="176" t="s">
        <v>161</v>
      </c>
      <c r="E295" s="184" t="s">
        <v>1</v>
      </c>
      <c r="F295" s="185" t="s">
        <v>2460</v>
      </c>
      <c r="H295" s="186">
        <v>1.599</v>
      </c>
      <c r="I295" s="187"/>
      <c r="L295" s="183"/>
      <c r="M295" s="188"/>
      <c r="N295" s="189"/>
      <c r="O295" s="189"/>
      <c r="P295" s="189"/>
      <c r="Q295" s="189"/>
      <c r="R295" s="189"/>
      <c r="S295" s="189"/>
      <c r="T295" s="190"/>
      <c r="AT295" s="184" t="s">
        <v>161</v>
      </c>
      <c r="AU295" s="184" t="s">
        <v>88</v>
      </c>
      <c r="AV295" s="14" t="s">
        <v>88</v>
      </c>
      <c r="AW295" s="14" t="s">
        <v>34</v>
      </c>
      <c r="AX295" s="14" t="s">
        <v>78</v>
      </c>
      <c r="AY295" s="184" t="s">
        <v>153</v>
      </c>
    </row>
    <row r="296" spans="1:65" s="15" customFormat="1" ht="10.199999999999999">
      <c r="B296" s="191"/>
      <c r="D296" s="176" t="s">
        <v>161</v>
      </c>
      <c r="E296" s="192" t="s">
        <v>1</v>
      </c>
      <c r="F296" s="193" t="s">
        <v>165</v>
      </c>
      <c r="H296" s="194">
        <v>5.4080000000000004</v>
      </c>
      <c r="I296" s="195"/>
      <c r="L296" s="191"/>
      <c r="M296" s="196"/>
      <c r="N296" s="197"/>
      <c r="O296" s="197"/>
      <c r="P296" s="197"/>
      <c r="Q296" s="197"/>
      <c r="R296" s="197"/>
      <c r="S296" s="197"/>
      <c r="T296" s="198"/>
      <c r="AT296" s="192" t="s">
        <v>161</v>
      </c>
      <c r="AU296" s="192" t="s">
        <v>88</v>
      </c>
      <c r="AV296" s="15" t="s">
        <v>159</v>
      </c>
      <c r="AW296" s="15" t="s">
        <v>34</v>
      </c>
      <c r="AX296" s="15" t="s">
        <v>86</v>
      </c>
      <c r="AY296" s="192" t="s">
        <v>153</v>
      </c>
    </row>
    <row r="297" spans="1:65" s="2" customFormat="1" ht="48" customHeight="1">
      <c r="A297" s="33"/>
      <c r="B297" s="161"/>
      <c r="C297" s="162" t="s">
        <v>279</v>
      </c>
      <c r="D297" s="162" t="s">
        <v>155</v>
      </c>
      <c r="E297" s="163" t="s">
        <v>2464</v>
      </c>
      <c r="F297" s="164" t="s">
        <v>2465</v>
      </c>
      <c r="G297" s="165" t="s">
        <v>189</v>
      </c>
      <c r="H297" s="166">
        <v>1.7999999999999999E-2</v>
      </c>
      <c r="I297" s="167"/>
      <c r="J297" s="168">
        <f>ROUND(I297*H297,2)</f>
        <v>0</v>
      </c>
      <c r="K297" s="164" t="s">
        <v>254</v>
      </c>
      <c r="L297" s="34"/>
      <c r="M297" s="169" t="s">
        <v>1</v>
      </c>
      <c r="N297" s="170" t="s">
        <v>43</v>
      </c>
      <c r="O297" s="59"/>
      <c r="P297" s="171">
        <f>O297*H297</f>
        <v>0</v>
      </c>
      <c r="Q297" s="171">
        <v>1.06277</v>
      </c>
      <c r="R297" s="171">
        <f>Q297*H297</f>
        <v>1.9129859999999999E-2</v>
      </c>
      <c r="S297" s="171">
        <v>0</v>
      </c>
      <c r="T297" s="172">
        <f>S297*H297</f>
        <v>0</v>
      </c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R297" s="173" t="s">
        <v>159</v>
      </c>
      <c r="AT297" s="173" t="s">
        <v>155</v>
      </c>
      <c r="AU297" s="173" t="s">
        <v>88</v>
      </c>
      <c r="AY297" s="18" t="s">
        <v>153</v>
      </c>
      <c r="BE297" s="174">
        <f>IF(N297="základní",J297,0)</f>
        <v>0</v>
      </c>
      <c r="BF297" s="174">
        <f>IF(N297="snížená",J297,0)</f>
        <v>0</v>
      </c>
      <c r="BG297" s="174">
        <f>IF(N297="zákl. přenesená",J297,0)</f>
        <v>0</v>
      </c>
      <c r="BH297" s="174">
        <f>IF(N297="sníž. přenesená",J297,0)</f>
        <v>0</v>
      </c>
      <c r="BI297" s="174">
        <f>IF(N297="nulová",J297,0)</f>
        <v>0</v>
      </c>
      <c r="BJ297" s="18" t="s">
        <v>86</v>
      </c>
      <c r="BK297" s="174">
        <f>ROUND(I297*H297,2)</f>
        <v>0</v>
      </c>
      <c r="BL297" s="18" t="s">
        <v>159</v>
      </c>
      <c r="BM297" s="173" t="s">
        <v>2466</v>
      </c>
    </row>
    <row r="298" spans="1:65" s="13" customFormat="1" ht="10.199999999999999">
      <c r="B298" s="175"/>
      <c r="D298" s="176" t="s">
        <v>161</v>
      </c>
      <c r="E298" s="177" t="s">
        <v>1</v>
      </c>
      <c r="F298" s="178" t="s">
        <v>2467</v>
      </c>
      <c r="H298" s="177" t="s">
        <v>1</v>
      </c>
      <c r="I298" s="179"/>
      <c r="L298" s="175"/>
      <c r="M298" s="180"/>
      <c r="N298" s="181"/>
      <c r="O298" s="181"/>
      <c r="P298" s="181"/>
      <c r="Q298" s="181"/>
      <c r="R298" s="181"/>
      <c r="S298" s="181"/>
      <c r="T298" s="182"/>
      <c r="AT298" s="177" t="s">
        <v>161</v>
      </c>
      <c r="AU298" s="177" t="s">
        <v>88</v>
      </c>
      <c r="AV298" s="13" t="s">
        <v>86</v>
      </c>
      <c r="AW298" s="13" t="s">
        <v>34</v>
      </c>
      <c r="AX298" s="13" t="s">
        <v>78</v>
      </c>
      <c r="AY298" s="177" t="s">
        <v>153</v>
      </c>
    </row>
    <row r="299" spans="1:65" s="14" customFormat="1" ht="10.199999999999999">
      <c r="B299" s="183"/>
      <c r="D299" s="176" t="s">
        <v>161</v>
      </c>
      <c r="E299" s="184" t="s">
        <v>1</v>
      </c>
      <c r="F299" s="185" t="s">
        <v>2468</v>
      </c>
      <c r="H299" s="186">
        <v>1.4999999999999999E-2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161</v>
      </c>
      <c r="AU299" s="184" t="s">
        <v>88</v>
      </c>
      <c r="AV299" s="14" t="s">
        <v>88</v>
      </c>
      <c r="AW299" s="14" t="s">
        <v>34</v>
      </c>
      <c r="AX299" s="14" t="s">
        <v>78</v>
      </c>
      <c r="AY299" s="184" t="s">
        <v>153</v>
      </c>
    </row>
    <row r="300" spans="1:65" s="14" customFormat="1" ht="10.199999999999999">
      <c r="B300" s="183"/>
      <c r="D300" s="176" t="s">
        <v>161</v>
      </c>
      <c r="E300" s="184" t="s">
        <v>1</v>
      </c>
      <c r="F300" s="185" t="s">
        <v>2469</v>
      </c>
      <c r="H300" s="186">
        <v>2E-3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161</v>
      </c>
      <c r="AU300" s="184" t="s">
        <v>88</v>
      </c>
      <c r="AV300" s="14" t="s">
        <v>88</v>
      </c>
      <c r="AW300" s="14" t="s">
        <v>34</v>
      </c>
      <c r="AX300" s="14" t="s">
        <v>78</v>
      </c>
      <c r="AY300" s="184" t="s">
        <v>153</v>
      </c>
    </row>
    <row r="301" spans="1:65" s="14" customFormat="1" ht="10.199999999999999">
      <c r="B301" s="183"/>
      <c r="D301" s="176" t="s">
        <v>161</v>
      </c>
      <c r="E301" s="184" t="s">
        <v>1</v>
      </c>
      <c r="F301" s="185" t="s">
        <v>2470</v>
      </c>
      <c r="H301" s="186">
        <v>1E-3</v>
      </c>
      <c r="I301" s="187"/>
      <c r="L301" s="183"/>
      <c r="M301" s="188"/>
      <c r="N301" s="189"/>
      <c r="O301" s="189"/>
      <c r="P301" s="189"/>
      <c r="Q301" s="189"/>
      <c r="R301" s="189"/>
      <c r="S301" s="189"/>
      <c r="T301" s="190"/>
      <c r="AT301" s="184" t="s">
        <v>161</v>
      </c>
      <c r="AU301" s="184" t="s">
        <v>88</v>
      </c>
      <c r="AV301" s="14" t="s">
        <v>88</v>
      </c>
      <c r="AW301" s="14" t="s">
        <v>34</v>
      </c>
      <c r="AX301" s="14" t="s">
        <v>78</v>
      </c>
      <c r="AY301" s="184" t="s">
        <v>153</v>
      </c>
    </row>
    <row r="302" spans="1:65" s="15" customFormat="1" ht="10.199999999999999">
      <c r="B302" s="191"/>
      <c r="D302" s="176" t="s">
        <v>161</v>
      </c>
      <c r="E302" s="192" t="s">
        <v>1</v>
      </c>
      <c r="F302" s="193" t="s">
        <v>165</v>
      </c>
      <c r="H302" s="194">
        <v>1.7999999999999999E-2</v>
      </c>
      <c r="I302" s="195"/>
      <c r="L302" s="191"/>
      <c r="M302" s="196"/>
      <c r="N302" s="197"/>
      <c r="O302" s="197"/>
      <c r="P302" s="197"/>
      <c r="Q302" s="197"/>
      <c r="R302" s="197"/>
      <c r="S302" s="197"/>
      <c r="T302" s="198"/>
      <c r="AT302" s="192" t="s">
        <v>161</v>
      </c>
      <c r="AU302" s="192" t="s">
        <v>88</v>
      </c>
      <c r="AV302" s="15" t="s">
        <v>159</v>
      </c>
      <c r="AW302" s="15" t="s">
        <v>34</v>
      </c>
      <c r="AX302" s="15" t="s">
        <v>86</v>
      </c>
      <c r="AY302" s="192" t="s">
        <v>153</v>
      </c>
    </row>
    <row r="303" spans="1:65" s="2" customFormat="1" ht="48" customHeight="1">
      <c r="A303" s="33"/>
      <c r="B303" s="161"/>
      <c r="C303" s="162" t="s">
        <v>284</v>
      </c>
      <c r="D303" s="162" t="s">
        <v>155</v>
      </c>
      <c r="E303" s="163" t="s">
        <v>2471</v>
      </c>
      <c r="F303" s="164" t="s">
        <v>2472</v>
      </c>
      <c r="G303" s="165" t="s">
        <v>189</v>
      </c>
      <c r="H303" s="166">
        <v>0.08</v>
      </c>
      <c r="I303" s="167"/>
      <c r="J303" s="168">
        <f>ROUND(I303*H303,2)</f>
        <v>0</v>
      </c>
      <c r="K303" s="164" t="s">
        <v>254</v>
      </c>
      <c r="L303" s="34"/>
      <c r="M303" s="169" t="s">
        <v>1</v>
      </c>
      <c r="N303" s="170" t="s">
        <v>43</v>
      </c>
      <c r="O303" s="59"/>
      <c r="P303" s="171">
        <f>O303*H303</f>
        <v>0</v>
      </c>
      <c r="Q303" s="171">
        <v>1.05871</v>
      </c>
      <c r="R303" s="171">
        <f>Q303*H303</f>
        <v>8.4696800000000003E-2</v>
      </c>
      <c r="S303" s="171">
        <v>0</v>
      </c>
      <c r="T303" s="172">
        <f>S303*H303</f>
        <v>0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R303" s="173" t="s">
        <v>159</v>
      </c>
      <c r="AT303" s="173" t="s">
        <v>155</v>
      </c>
      <c r="AU303" s="173" t="s">
        <v>88</v>
      </c>
      <c r="AY303" s="18" t="s">
        <v>153</v>
      </c>
      <c r="BE303" s="174">
        <f>IF(N303="základní",J303,0)</f>
        <v>0</v>
      </c>
      <c r="BF303" s="174">
        <f>IF(N303="snížená",J303,0)</f>
        <v>0</v>
      </c>
      <c r="BG303" s="174">
        <f>IF(N303="zákl. přenesená",J303,0)</f>
        <v>0</v>
      </c>
      <c r="BH303" s="174">
        <f>IF(N303="sníž. přenesená",J303,0)</f>
        <v>0</v>
      </c>
      <c r="BI303" s="174">
        <f>IF(N303="nulová",J303,0)</f>
        <v>0</v>
      </c>
      <c r="BJ303" s="18" t="s">
        <v>86</v>
      </c>
      <c r="BK303" s="174">
        <f>ROUND(I303*H303,2)</f>
        <v>0</v>
      </c>
      <c r="BL303" s="18" t="s">
        <v>159</v>
      </c>
      <c r="BM303" s="173" t="s">
        <v>2473</v>
      </c>
    </row>
    <row r="304" spans="1:65" s="13" customFormat="1" ht="10.199999999999999">
      <c r="B304" s="175"/>
      <c r="D304" s="176" t="s">
        <v>161</v>
      </c>
      <c r="E304" s="177" t="s">
        <v>1</v>
      </c>
      <c r="F304" s="178" t="s">
        <v>2467</v>
      </c>
      <c r="H304" s="177" t="s">
        <v>1</v>
      </c>
      <c r="I304" s="179"/>
      <c r="L304" s="175"/>
      <c r="M304" s="180"/>
      <c r="N304" s="181"/>
      <c r="O304" s="181"/>
      <c r="P304" s="181"/>
      <c r="Q304" s="181"/>
      <c r="R304" s="181"/>
      <c r="S304" s="181"/>
      <c r="T304" s="182"/>
      <c r="AT304" s="177" t="s">
        <v>161</v>
      </c>
      <c r="AU304" s="177" t="s">
        <v>88</v>
      </c>
      <c r="AV304" s="13" t="s">
        <v>86</v>
      </c>
      <c r="AW304" s="13" t="s">
        <v>34</v>
      </c>
      <c r="AX304" s="13" t="s">
        <v>78</v>
      </c>
      <c r="AY304" s="177" t="s">
        <v>153</v>
      </c>
    </row>
    <row r="305" spans="1:65" s="14" customFormat="1" ht="10.199999999999999">
      <c r="B305" s="183"/>
      <c r="D305" s="176" t="s">
        <v>161</v>
      </c>
      <c r="E305" s="184" t="s">
        <v>1</v>
      </c>
      <c r="F305" s="185" t="s">
        <v>2474</v>
      </c>
      <c r="H305" s="186">
        <v>2.7E-2</v>
      </c>
      <c r="I305" s="187"/>
      <c r="L305" s="183"/>
      <c r="M305" s="188"/>
      <c r="N305" s="189"/>
      <c r="O305" s="189"/>
      <c r="P305" s="189"/>
      <c r="Q305" s="189"/>
      <c r="R305" s="189"/>
      <c r="S305" s="189"/>
      <c r="T305" s="190"/>
      <c r="AT305" s="184" t="s">
        <v>161</v>
      </c>
      <c r="AU305" s="184" t="s">
        <v>88</v>
      </c>
      <c r="AV305" s="14" t="s">
        <v>88</v>
      </c>
      <c r="AW305" s="14" t="s">
        <v>34</v>
      </c>
      <c r="AX305" s="14" t="s">
        <v>78</v>
      </c>
      <c r="AY305" s="184" t="s">
        <v>153</v>
      </c>
    </row>
    <row r="306" spans="1:65" s="14" customFormat="1" ht="10.199999999999999">
      <c r="B306" s="183"/>
      <c r="D306" s="176" t="s">
        <v>161</v>
      </c>
      <c r="E306" s="184" t="s">
        <v>1</v>
      </c>
      <c r="F306" s="185" t="s">
        <v>2475</v>
      </c>
      <c r="H306" s="186">
        <v>3.0000000000000001E-3</v>
      </c>
      <c r="I306" s="187"/>
      <c r="L306" s="183"/>
      <c r="M306" s="188"/>
      <c r="N306" s="189"/>
      <c r="O306" s="189"/>
      <c r="P306" s="189"/>
      <c r="Q306" s="189"/>
      <c r="R306" s="189"/>
      <c r="S306" s="189"/>
      <c r="T306" s="190"/>
      <c r="AT306" s="184" t="s">
        <v>161</v>
      </c>
      <c r="AU306" s="184" t="s">
        <v>88</v>
      </c>
      <c r="AV306" s="14" t="s">
        <v>88</v>
      </c>
      <c r="AW306" s="14" t="s">
        <v>34</v>
      </c>
      <c r="AX306" s="14" t="s">
        <v>78</v>
      </c>
      <c r="AY306" s="184" t="s">
        <v>153</v>
      </c>
    </row>
    <row r="307" spans="1:65" s="14" customFormat="1" ht="10.199999999999999">
      <c r="B307" s="183"/>
      <c r="D307" s="176" t="s">
        <v>161</v>
      </c>
      <c r="E307" s="184" t="s">
        <v>1</v>
      </c>
      <c r="F307" s="185" t="s">
        <v>2476</v>
      </c>
      <c r="H307" s="186">
        <v>1E-3</v>
      </c>
      <c r="I307" s="187"/>
      <c r="L307" s="183"/>
      <c r="M307" s="188"/>
      <c r="N307" s="189"/>
      <c r="O307" s="189"/>
      <c r="P307" s="189"/>
      <c r="Q307" s="189"/>
      <c r="R307" s="189"/>
      <c r="S307" s="189"/>
      <c r="T307" s="190"/>
      <c r="AT307" s="184" t="s">
        <v>161</v>
      </c>
      <c r="AU307" s="184" t="s">
        <v>88</v>
      </c>
      <c r="AV307" s="14" t="s">
        <v>88</v>
      </c>
      <c r="AW307" s="14" t="s">
        <v>34</v>
      </c>
      <c r="AX307" s="14" t="s">
        <v>78</v>
      </c>
      <c r="AY307" s="184" t="s">
        <v>153</v>
      </c>
    </row>
    <row r="308" spans="1:65" s="16" customFormat="1" ht="10.199999999999999">
      <c r="B308" s="202"/>
      <c r="D308" s="176" t="s">
        <v>161</v>
      </c>
      <c r="E308" s="203" t="s">
        <v>1</v>
      </c>
      <c r="F308" s="204" t="s">
        <v>321</v>
      </c>
      <c r="H308" s="205">
        <v>3.1E-2</v>
      </c>
      <c r="I308" s="206"/>
      <c r="L308" s="202"/>
      <c r="M308" s="207"/>
      <c r="N308" s="208"/>
      <c r="O308" s="208"/>
      <c r="P308" s="208"/>
      <c r="Q308" s="208"/>
      <c r="R308" s="208"/>
      <c r="S308" s="208"/>
      <c r="T308" s="209"/>
      <c r="AT308" s="203" t="s">
        <v>161</v>
      </c>
      <c r="AU308" s="203" t="s">
        <v>88</v>
      </c>
      <c r="AV308" s="16" t="s">
        <v>169</v>
      </c>
      <c r="AW308" s="16" t="s">
        <v>34</v>
      </c>
      <c r="AX308" s="16" t="s">
        <v>78</v>
      </c>
      <c r="AY308" s="203" t="s">
        <v>153</v>
      </c>
    </row>
    <row r="309" spans="1:65" s="13" customFormat="1" ht="10.199999999999999">
      <c r="B309" s="175"/>
      <c r="D309" s="176" t="s">
        <v>161</v>
      </c>
      <c r="E309" s="177" t="s">
        <v>1</v>
      </c>
      <c r="F309" s="178" t="s">
        <v>2477</v>
      </c>
      <c r="H309" s="177" t="s">
        <v>1</v>
      </c>
      <c r="I309" s="179"/>
      <c r="L309" s="175"/>
      <c r="M309" s="180"/>
      <c r="N309" s="181"/>
      <c r="O309" s="181"/>
      <c r="P309" s="181"/>
      <c r="Q309" s="181"/>
      <c r="R309" s="181"/>
      <c r="S309" s="181"/>
      <c r="T309" s="182"/>
      <c r="AT309" s="177" t="s">
        <v>161</v>
      </c>
      <c r="AU309" s="177" t="s">
        <v>88</v>
      </c>
      <c r="AV309" s="13" t="s">
        <v>86</v>
      </c>
      <c r="AW309" s="13" t="s">
        <v>34</v>
      </c>
      <c r="AX309" s="13" t="s">
        <v>78</v>
      </c>
      <c r="AY309" s="177" t="s">
        <v>153</v>
      </c>
    </row>
    <row r="310" spans="1:65" s="14" customFormat="1" ht="10.199999999999999">
      <c r="B310" s="183"/>
      <c r="D310" s="176" t="s">
        <v>161</v>
      </c>
      <c r="E310" s="184" t="s">
        <v>1</v>
      </c>
      <c r="F310" s="185" t="s">
        <v>2478</v>
      </c>
      <c r="H310" s="186">
        <v>4.2999999999999997E-2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161</v>
      </c>
      <c r="AU310" s="184" t="s">
        <v>88</v>
      </c>
      <c r="AV310" s="14" t="s">
        <v>88</v>
      </c>
      <c r="AW310" s="14" t="s">
        <v>34</v>
      </c>
      <c r="AX310" s="14" t="s">
        <v>78</v>
      </c>
      <c r="AY310" s="184" t="s">
        <v>153</v>
      </c>
    </row>
    <row r="311" spans="1:65" s="14" customFormat="1" ht="10.199999999999999">
      <c r="B311" s="183"/>
      <c r="D311" s="176" t="s">
        <v>161</v>
      </c>
      <c r="E311" s="184" t="s">
        <v>1</v>
      </c>
      <c r="F311" s="185" t="s">
        <v>2479</v>
      </c>
      <c r="H311" s="186">
        <v>4.0000000000000001E-3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161</v>
      </c>
      <c r="AU311" s="184" t="s">
        <v>88</v>
      </c>
      <c r="AV311" s="14" t="s">
        <v>88</v>
      </c>
      <c r="AW311" s="14" t="s">
        <v>34</v>
      </c>
      <c r="AX311" s="14" t="s">
        <v>78</v>
      </c>
      <c r="AY311" s="184" t="s">
        <v>153</v>
      </c>
    </row>
    <row r="312" spans="1:65" s="14" customFormat="1" ht="10.199999999999999">
      <c r="B312" s="183"/>
      <c r="D312" s="176" t="s">
        <v>161</v>
      </c>
      <c r="E312" s="184" t="s">
        <v>1</v>
      </c>
      <c r="F312" s="185" t="s">
        <v>2480</v>
      </c>
      <c r="H312" s="186">
        <v>2E-3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161</v>
      </c>
      <c r="AU312" s="184" t="s">
        <v>88</v>
      </c>
      <c r="AV312" s="14" t="s">
        <v>88</v>
      </c>
      <c r="AW312" s="14" t="s">
        <v>34</v>
      </c>
      <c r="AX312" s="14" t="s">
        <v>78</v>
      </c>
      <c r="AY312" s="184" t="s">
        <v>153</v>
      </c>
    </row>
    <row r="313" spans="1:65" s="16" customFormat="1" ht="10.199999999999999">
      <c r="B313" s="202"/>
      <c r="D313" s="176" t="s">
        <v>161</v>
      </c>
      <c r="E313" s="203" t="s">
        <v>1</v>
      </c>
      <c r="F313" s="204" t="s">
        <v>321</v>
      </c>
      <c r="H313" s="205">
        <v>4.9000000000000002E-2</v>
      </c>
      <c r="I313" s="206"/>
      <c r="L313" s="202"/>
      <c r="M313" s="207"/>
      <c r="N313" s="208"/>
      <c r="O313" s="208"/>
      <c r="P313" s="208"/>
      <c r="Q313" s="208"/>
      <c r="R313" s="208"/>
      <c r="S313" s="208"/>
      <c r="T313" s="209"/>
      <c r="AT313" s="203" t="s">
        <v>161</v>
      </c>
      <c r="AU313" s="203" t="s">
        <v>88</v>
      </c>
      <c r="AV313" s="16" t="s">
        <v>169</v>
      </c>
      <c r="AW313" s="16" t="s">
        <v>34</v>
      </c>
      <c r="AX313" s="16" t="s">
        <v>78</v>
      </c>
      <c r="AY313" s="203" t="s">
        <v>153</v>
      </c>
    </row>
    <row r="314" spans="1:65" s="15" customFormat="1" ht="10.199999999999999">
      <c r="B314" s="191"/>
      <c r="D314" s="176" t="s">
        <v>161</v>
      </c>
      <c r="E314" s="192" t="s">
        <v>1</v>
      </c>
      <c r="F314" s="193" t="s">
        <v>165</v>
      </c>
      <c r="H314" s="194">
        <v>0.08</v>
      </c>
      <c r="I314" s="195"/>
      <c r="L314" s="191"/>
      <c r="M314" s="196"/>
      <c r="N314" s="197"/>
      <c r="O314" s="197"/>
      <c r="P314" s="197"/>
      <c r="Q314" s="197"/>
      <c r="R314" s="197"/>
      <c r="S314" s="197"/>
      <c r="T314" s="198"/>
      <c r="AT314" s="192" t="s">
        <v>161</v>
      </c>
      <c r="AU314" s="192" t="s">
        <v>88</v>
      </c>
      <c r="AV314" s="15" t="s">
        <v>159</v>
      </c>
      <c r="AW314" s="15" t="s">
        <v>34</v>
      </c>
      <c r="AX314" s="15" t="s">
        <v>86</v>
      </c>
      <c r="AY314" s="192" t="s">
        <v>153</v>
      </c>
    </row>
    <row r="315" spans="1:65" s="12" customFormat="1" ht="22.8" customHeight="1">
      <c r="B315" s="148"/>
      <c r="D315" s="149" t="s">
        <v>77</v>
      </c>
      <c r="E315" s="159" t="s">
        <v>178</v>
      </c>
      <c r="F315" s="159" t="s">
        <v>2481</v>
      </c>
      <c r="I315" s="151"/>
      <c r="J315" s="160">
        <f>BK315</f>
        <v>0</v>
      </c>
      <c r="L315" s="148"/>
      <c r="M315" s="153"/>
      <c r="N315" s="154"/>
      <c r="O315" s="154"/>
      <c r="P315" s="155">
        <f>SUM(P316:P359)</f>
        <v>0</v>
      </c>
      <c r="Q315" s="154"/>
      <c r="R315" s="155">
        <f>SUM(R316:R359)</f>
        <v>44.925831700000003</v>
      </c>
      <c r="S315" s="154"/>
      <c r="T315" s="156">
        <f>SUM(T316:T359)</f>
        <v>0</v>
      </c>
      <c r="AR315" s="149" t="s">
        <v>86</v>
      </c>
      <c r="AT315" s="157" t="s">
        <v>77</v>
      </c>
      <c r="AU315" s="157" t="s">
        <v>86</v>
      </c>
      <c r="AY315" s="149" t="s">
        <v>153</v>
      </c>
      <c r="BK315" s="158">
        <f>SUM(BK316:BK359)</f>
        <v>0</v>
      </c>
    </row>
    <row r="316" spans="1:65" s="2" customFormat="1" ht="24" customHeight="1">
      <c r="A316" s="33"/>
      <c r="B316" s="161"/>
      <c r="C316" s="162" t="s">
        <v>290</v>
      </c>
      <c r="D316" s="162" t="s">
        <v>155</v>
      </c>
      <c r="E316" s="163" t="s">
        <v>2482</v>
      </c>
      <c r="F316" s="164" t="s">
        <v>2483</v>
      </c>
      <c r="G316" s="165" t="s">
        <v>235</v>
      </c>
      <c r="H316" s="166">
        <v>169.441</v>
      </c>
      <c r="I316" s="167"/>
      <c r="J316" s="168">
        <f>ROUND(I316*H316,2)</f>
        <v>0</v>
      </c>
      <c r="K316" s="164" t="s">
        <v>254</v>
      </c>
      <c r="L316" s="34"/>
      <c r="M316" s="169" t="s">
        <v>1</v>
      </c>
      <c r="N316" s="170" t="s">
        <v>43</v>
      </c>
      <c r="O316" s="59"/>
      <c r="P316" s="171">
        <f>O316*H316</f>
        <v>0</v>
      </c>
      <c r="Q316" s="171">
        <v>0</v>
      </c>
      <c r="R316" s="171">
        <f>Q316*H316</f>
        <v>0</v>
      </c>
      <c r="S316" s="171">
        <v>0</v>
      </c>
      <c r="T316" s="172">
        <f>S316*H316</f>
        <v>0</v>
      </c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R316" s="173" t="s">
        <v>159</v>
      </c>
      <c r="AT316" s="173" t="s">
        <v>155</v>
      </c>
      <c r="AU316" s="173" t="s">
        <v>88</v>
      </c>
      <c r="AY316" s="18" t="s">
        <v>153</v>
      </c>
      <c r="BE316" s="174">
        <f>IF(N316="základní",J316,0)</f>
        <v>0</v>
      </c>
      <c r="BF316" s="174">
        <f>IF(N316="snížená",J316,0)</f>
        <v>0</v>
      </c>
      <c r="BG316" s="174">
        <f>IF(N316="zákl. přenesená",J316,0)</f>
        <v>0</v>
      </c>
      <c r="BH316" s="174">
        <f>IF(N316="sníž. přenesená",J316,0)</f>
        <v>0</v>
      </c>
      <c r="BI316" s="174">
        <f>IF(N316="nulová",J316,0)</f>
        <v>0</v>
      </c>
      <c r="BJ316" s="18" t="s">
        <v>86</v>
      </c>
      <c r="BK316" s="174">
        <f>ROUND(I316*H316,2)</f>
        <v>0</v>
      </c>
      <c r="BL316" s="18" t="s">
        <v>159</v>
      </c>
      <c r="BM316" s="173" t="s">
        <v>2484</v>
      </c>
    </row>
    <row r="317" spans="1:65" s="13" customFormat="1" ht="10.199999999999999">
      <c r="B317" s="175"/>
      <c r="D317" s="176" t="s">
        <v>161</v>
      </c>
      <c r="E317" s="177" t="s">
        <v>1</v>
      </c>
      <c r="F317" s="178" t="s">
        <v>2376</v>
      </c>
      <c r="H317" s="177" t="s">
        <v>1</v>
      </c>
      <c r="I317" s="179"/>
      <c r="L317" s="175"/>
      <c r="M317" s="180"/>
      <c r="N317" s="181"/>
      <c r="O317" s="181"/>
      <c r="P317" s="181"/>
      <c r="Q317" s="181"/>
      <c r="R317" s="181"/>
      <c r="S317" s="181"/>
      <c r="T317" s="182"/>
      <c r="AT317" s="177" t="s">
        <v>161</v>
      </c>
      <c r="AU317" s="177" t="s">
        <v>88</v>
      </c>
      <c r="AV317" s="13" t="s">
        <v>86</v>
      </c>
      <c r="AW317" s="13" t="s">
        <v>34</v>
      </c>
      <c r="AX317" s="13" t="s">
        <v>78</v>
      </c>
      <c r="AY317" s="177" t="s">
        <v>153</v>
      </c>
    </row>
    <row r="318" spans="1:65" s="14" customFormat="1" ht="10.199999999999999">
      <c r="B318" s="183"/>
      <c r="D318" s="176" t="s">
        <v>161</v>
      </c>
      <c r="E318" s="184" t="s">
        <v>1</v>
      </c>
      <c r="F318" s="185" t="s">
        <v>2485</v>
      </c>
      <c r="H318" s="186">
        <v>122.84099999999999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161</v>
      </c>
      <c r="AU318" s="184" t="s">
        <v>88</v>
      </c>
      <c r="AV318" s="14" t="s">
        <v>88</v>
      </c>
      <c r="AW318" s="14" t="s">
        <v>34</v>
      </c>
      <c r="AX318" s="14" t="s">
        <v>78</v>
      </c>
      <c r="AY318" s="184" t="s">
        <v>153</v>
      </c>
    </row>
    <row r="319" spans="1:65" s="16" customFormat="1" ht="10.199999999999999">
      <c r="B319" s="202"/>
      <c r="D319" s="176" t="s">
        <v>161</v>
      </c>
      <c r="E319" s="203" t="s">
        <v>1</v>
      </c>
      <c r="F319" s="204" t="s">
        <v>321</v>
      </c>
      <c r="H319" s="205">
        <v>122.84099999999999</v>
      </c>
      <c r="I319" s="206"/>
      <c r="L319" s="202"/>
      <c r="M319" s="207"/>
      <c r="N319" s="208"/>
      <c r="O319" s="208"/>
      <c r="P319" s="208"/>
      <c r="Q319" s="208"/>
      <c r="R319" s="208"/>
      <c r="S319" s="208"/>
      <c r="T319" s="209"/>
      <c r="AT319" s="203" t="s">
        <v>161</v>
      </c>
      <c r="AU319" s="203" t="s">
        <v>88</v>
      </c>
      <c r="AV319" s="16" t="s">
        <v>169</v>
      </c>
      <c r="AW319" s="16" t="s">
        <v>34</v>
      </c>
      <c r="AX319" s="16" t="s">
        <v>78</v>
      </c>
      <c r="AY319" s="203" t="s">
        <v>153</v>
      </c>
    </row>
    <row r="320" spans="1:65" s="13" customFormat="1" ht="10.199999999999999">
      <c r="B320" s="175"/>
      <c r="D320" s="176" t="s">
        <v>161</v>
      </c>
      <c r="E320" s="177" t="s">
        <v>1</v>
      </c>
      <c r="F320" s="178" t="s">
        <v>2381</v>
      </c>
      <c r="H320" s="177" t="s">
        <v>1</v>
      </c>
      <c r="I320" s="179"/>
      <c r="L320" s="175"/>
      <c r="M320" s="180"/>
      <c r="N320" s="181"/>
      <c r="O320" s="181"/>
      <c r="P320" s="181"/>
      <c r="Q320" s="181"/>
      <c r="R320" s="181"/>
      <c r="S320" s="181"/>
      <c r="T320" s="182"/>
      <c r="AT320" s="177" t="s">
        <v>161</v>
      </c>
      <c r="AU320" s="177" t="s">
        <v>88</v>
      </c>
      <c r="AV320" s="13" t="s">
        <v>86</v>
      </c>
      <c r="AW320" s="13" t="s">
        <v>34</v>
      </c>
      <c r="AX320" s="13" t="s">
        <v>78</v>
      </c>
      <c r="AY320" s="177" t="s">
        <v>153</v>
      </c>
    </row>
    <row r="321" spans="1:65" s="14" customFormat="1" ht="10.199999999999999">
      <c r="B321" s="183"/>
      <c r="D321" s="176" t="s">
        <v>161</v>
      </c>
      <c r="E321" s="184" t="s">
        <v>1</v>
      </c>
      <c r="F321" s="185" t="s">
        <v>2382</v>
      </c>
      <c r="H321" s="186">
        <v>46.6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161</v>
      </c>
      <c r="AU321" s="184" t="s">
        <v>88</v>
      </c>
      <c r="AV321" s="14" t="s">
        <v>88</v>
      </c>
      <c r="AW321" s="14" t="s">
        <v>34</v>
      </c>
      <c r="AX321" s="14" t="s">
        <v>78</v>
      </c>
      <c r="AY321" s="184" t="s">
        <v>153</v>
      </c>
    </row>
    <row r="322" spans="1:65" s="16" customFormat="1" ht="10.199999999999999">
      <c r="B322" s="202"/>
      <c r="D322" s="176" t="s">
        <v>161</v>
      </c>
      <c r="E322" s="203" t="s">
        <v>1</v>
      </c>
      <c r="F322" s="204" t="s">
        <v>321</v>
      </c>
      <c r="H322" s="205">
        <v>46.6</v>
      </c>
      <c r="I322" s="206"/>
      <c r="L322" s="202"/>
      <c r="M322" s="207"/>
      <c r="N322" s="208"/>
      <c r="O322" s="208"/>
      <c r="P322" s="208"/>
      <c r="Q322" s="208"/>
      <c r="R322" s="208"/>
      <c r="S322" s="208"/>
      <c r="T322" s="209"/>
      <c r="AT322" s="203" t="s">
        <v>161</v>
      </c>
      <c r="AU322" s="203" t="s">
        <v>88</v>
      </c>
      <c r="AV322" s="16" t="s">
        <v>169</v>
      </c>
      <c r="AW322" s="16" t="s">
        <v>34</v>
      </c>
      <c r="AX322" s="16" t="s">
        <v>78</v>
      </c>
      <c r="AY322" s="203" t="s">
        <v>153</v>
      </c>
    </row>
    <row r="323" spans="1:65" s="15" customFormat="1" ht="10.199999999999999">
      <c r="B323" s="191"/>
      <c r="D323" s="176" t="s">
        <v>161</v>
      </c>
      <c r="E323" s="192" t="s">
        <v>1</v>
      </c>
      <c r="F323" s="193" t="s">
        <v>165</v>
      </c>
      <c r="H323" s="194">
        <v>169.441</v>
      </c>
      <c r="I323" s="195"/>
      <c r="L323" s="191"/>
      <c r="M323" s="196"/>
      <c r="N323" s="197"/>
      <c r="O323" s="197"/>
      <c r="P323" s="197"/>
      <c r="Q323" s="197"/>
      <c r="R323" s="197"/>
      <c r="S323" s="197"/>
      <c r="T323" s="198"/>
      <c r="AT323" s="192" t="s">
        <v>161</v>
      </c>
      <c r="AU323" s="192" t="s">
        <v>88</v>
      </c>
      <c r="AV323" s="15" t="s">
        <v>159</v>
      </c>
      <c r="AW323" s="15" t="s">
        <v>34</v>
      </c>
      <c r="AX323" s="15" t="s">
        <v>86</v>
      </c>
      <c r="AY323" s="192" t="s">
        <v>153</v>
      </c>
    </row>
    <row r="324" spans="1:65" s="2" customFormat="1" ht="60" customHeight="1">
      <c r="A324" s="33"/>
      <c r="B324" s="161"/>
      <c r="C324" s="162" t="s">
        <v>296</v>
      </c>
      <c r="D324" s="162" t="s">
        <v>155</v>
      </c>
      <c r="E324" s="163" t="s">
        <v>2486</v>
      </c>
      <c r="F324" s="164" t="s">
        <v>2487</v>
      </c>
      <c r="G324" s="165" t="s">
        <v>235</v>
      </c>
      <c r="H324" s="166">
        <v>169.441</v>
      </c>
      <c r="I324" s="167"/>
      <c r="J324" s="168">
        <f>ROUND(I324*H324,2)</f>
        <v>0</v>
      </c>
      <c r="K324" s="164" t="s">
        <v>254</v>
      </c>
      <c r="L324" s="34"/>
      <c r="M324" s="169" t="s">
        <v>1</v>
      </c>
      <c r="N324" s="170" t="s">
        <v>43</v>
      </c>
      <c r="O324" s="59"/>
      <c r="P324" s="171">
        <f>O324*H324</f>
        <v>0</v>
      </c>
      <c r="Q324" s="171">
        <v>0.1837</v>
      </c>
      <c r="R324" s="171">
        <f>Q324*H324</f>
        <v>31.126311700000002</v>
      </c>
      <c r="S324" s="171">
        <v>0</v>
      </c>
      <c r="T324" s="172">
        <f>S324*H324</f>
        <v>0</v>
      </c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R324" s="173" t="s">
        <v>159</v>
      </c>
      <c r="AT324" s="173" t="s">
        <v>155</v>
      </c>
      <c r="AU324" s="173" t="s">
        <v>88</v>
      </c>
      <c r="AY324" s="18" t="s">
        <v>153</v>
      </c>
      <c r="BE324" s="174">
        <f>IF(N324="základní",J324,0)</f>
        <v>0</v>
      </c>
      <c r="BF324" s="174">
        <f>IF(N324="snížená",J324,0)</f>
        <v>0</v>
      </c>
      <c r="BG324" s="174">
        <f>IF(N324="zákl. přenesená",J324,0)</f>
        <v>0</v>
      </c>
      <c r="BH324" s="174">
        <f>IF(N324="sníž. přenesená",J324,0)</f>
        <v>0</v>
      </c>
      <c r="BI324" s="174">
        <f>IF(N324="nulová",J324,0)</f>
        <v>0</v>
      </c>
      <c r="BJ324" s="18" t="s">
        <v>86</v>
      </c>
      <c r="BK324" s="174">
        <f>ROUND(I324*H324,2)</f>
        <v>0</v>
      </c>
      <c r="BL324" s="18" t="s">
        <v>159</v>
      </c>
      <c r="BM324" s="173" t="s">
        <v>2488</v>
      </c>
    </row>
    <row r="325" spans="1:65" s="13" customFormat="1" ht="10.199999999999999">
      <c r="B325" s="175"/>
      <c r="D325" s="176" t="s">
        <v>161</v>
      </c>
      <c r="E325" s="177" t="s">
        <v>1</v>
      </c>
      <c r="F325" s="178" t="s">
        <v>2489</v>
      </c>
      <c r="H325" s="177" t="s">
        <v>1</v>
      </c>
      <c r="I325" s="179"/>
      <c r="L325" s="175"/>
      <c r="M325" s="180"/>
      <c r="N325" s="181"/>
      <c r="O325" s="181"/>
      <c r="P325" s="181"/>
      <c r="Q325" s="181"/>
      <c r="R325" s="181"/>
      <c r="S325" s="181"/>
      <c r="T325" s="182"/>
      <c r="AT325" s="177" t="s">
        <v>161</v>
      </c>
      <c r="AU325" s="177" t="s">
        <v>88</v>
      </c>
      <c r="AV325" s="13" t="s">
        <v>86</v>
      </c>
      <c r="AW325" s="13" t="s">
        <v>34</v>
      </c>
      <c r="AX325" s="13" t="s">
        <v>78</v>
      </c>
      <c r="AY325" s="177" t="s">
        <v>153</v>
      </c>
    </row>
    <row r="326" spans="1:65" s="14" customFormat="1" ht="10.199999999999999">
      <c r="B326" s="183"/>
      <c r="D326" s="176" t="s">
        <v>161</v>
      </c>
      <c r="E326" s="184" t="s">
        <v>1</v>
      </c>
      <c r="F326" s="185" t="s">
        <v>2377</v>
      </c>
      <c r="H326" s="186">
        <v>108.5</v>
      </c>
      <c r="I326" s="187"/>
      <c r="L326" s="183"/>
      <c r="M326" s="188"/>
      <c r="N326" s="189"/>
      <c r="O326" s="189"/>
      <c r="P326" s="189"/>
      <c r="Q326" s="189"/>
      <c r="R326" s="189"/>
      <c r="S326" s="189"/>
      <c r="T326" s="190"/>
      <c r="AT326" s="184" t="s">
        <v>161</v>
      </c>
      <c r="AU326" s="184" t="s">
        <v>88</v>
      </c>
      <c r="AV326" s="14" t="s">
        <v>88</v>
      </c>
      <c r="AW326" s="14" t="s">
        <v>34</v>
      </c>
      <c r="AX326" s="14" t="s">
        <v>78</v>
      </c>
      <c r="AY326" s="184" t="s">
        <v>153</v>
      </c>
    </row>
    <row r="327" spans="1:65" s="16" customFormat="1" ht="10.199999999999999">
      <c r="B327" s="202"/>
      <c r="D327" s="176" t="s">
        <v>161</v>
      </c>
      <c r="E327" s="203" t="s">
        <v>1</v>
      </c>
      <c r="F327" s="204" t="s">
        <v>321</v>
      </c>
      <c r="H327" s="205">
        <v>108.5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161</v>
      </c>
      <c r="AU327" s="203" t="s">
        <v>88</v>
      </c>
      <c r="AV327" s="16" t="s">
        <v>169</v>
      </c>
      <c r="AW327" s="16" t="s">
        <v>34</v>
      </c>
      <c r="AX327" s="16" t="s">
        <v>78</v>
      </c>
      <c r="AY327" s="203" t="s">
        <v>153</v>
      </c>
    </row>
    <row r="328" spans="1:65" s="13" customFormat="1" ht="10.199999999999999">
      <c r="B328" s="175"/>
      <c r="D328" s="176" t="s">
        <v>161</v>
      </c>
      <c r="E328" s="177" t="s">
        <v>1</v>
      </c>
      <c r="F328" s="178" t="s">
        <v>2490</v>
      </c>
      <c r="H328" s="177" t="s">
        <v>1</v>
      </c>
      <c r="I328" s="179"/>
      <c r="L328" s="175"/>
      <c r="M328" s="180"/>
      <c r="N328" s="181"/>
      <c r="O328" s="181"/>
      <c r="P328" s="181"/>
      <c r="Q328" s="181"/>
      <c r="R328" s="181"/>
      <c r="S328" s="181"/>
      <c r="T328" s="182"/>
      <c r="AT328" s="177" t="s">
        <v>161</v>
      </c>
      <c r="AU328" s="177" t="s">
        <v>88</v>
      </c>
      <c r="AV328" s="13" t="s">
        <v>86</v>
      </c>
      <c r="AW328" s="13" t="s">
        <v>34</v>
      </c>
      <c r="AX328" s="13" t="s">
        <v>78</v>
      </c>
      <c r="AY328" s="177" t="s">
        <v>153</v>
      </c>
    </row>
    <row r="329" spans="1:65" s="14" customFormat="1" ht="10.199999999999999">
      <c r="B329" s="183"/>
      <c r="D329" s="176" t="s">
        <v>161</v>
      </c>
      <c r="E329" s="184" t="s">
        <v>1</v>
      </c>
      <c r="F329" s="185" t="s">
        <v>2491</v>
      </c>
      <c r="H329" s="186">
        <v>60.941000000000003</v>
      </c>
      <c r="I329" s="187"/>
      <c r="L329" s="183"/>
      <c r="M329" s="188"/>
      <c r="N329" s="189"/>
      <c r="O329" s="189"/>
      <c r="P329" s="189"/>
      <c r="Q329" s="189"/>
      <c r="R329" s="189"/>
      <c r="S329" s="189"/>
      <c r="T329" s="190"/>
      <c r="AT329" s="184" t="s">
        <v>161</v>
      </c>
      <c r="AU329" s="184" t="s">
        <v>88</v>
      </c>
      <c r="AV329" s="14" t="s">
        <v>88</v>
      </c>
      <c r="AW329" s="14" t="s">
        <v>34</v>
      </c>
      <c r="AX329" s="14" t="s">
        <v>78</v>
      </c>
      <c r="AY329" s="184" t="s">
        <v>153</v>
      </c>
    </row>
    <row r="330" spans="1:65" s="16" customFormat="1" ht="10.199999999999999">
      <c r="B330" s="202"/>
      <c r="D330" s="176" t="s">
        <v>161</v>
      </c>
      <c r="E330" s="203" t="s">
        <v>1</v>
      </c>
      <c r="F330" s="204" t="s">
        <v>321</v>
      </c>
      <c r="H330" s="205">
        <v>60.941000000000003</v>
      </c>
      <c r="I330" s="206"/>
      <c r="L330" s="202"/>
      <c r="M330" s="207"/>
      <c r="N330" s="208"/>
      <c r="O330" s="208"/>
      <c r="P330" s="208"/>
      <c r="Q330" s="208"/>
      <c r="R330" s="208"/>
      <c r="S330" s="208"/>
      <c r="T330" s="209"/>
      <c r="AT330" s="203" t="s">
        <v>161</v>
      </c>
      <c r="AU330" s="203" t="s">
        <v>88</v>
      </c>
      <c r="AV330" s="16" t="s">
        <v>169</v>
      </c>
      <c r="AW330" s="16" t="s">
        <v>34</v>
      </c>
      <c r="AX330" s="16" t="s">
        <v>78</v>
      </c>
      <c r="AY330" s="203" t="s">
        <v>153</v>
      </c>
    </row>
    <row r="331" spans="1:65" s="15" customFormat="1" ht="10.199999999999999">
      <c r="B331" s="191"/>
      <c r="D331" s="176" t="s">
        <v>161</v>
      </c>
      <c r="E331" s="192" t="s">
        <v>1</v>
      </c>
      <c r="F331" s="193" t="s">
        <v>165</v>
      </c>
      <c r="H331" s="194">
        <v>169.441</v>
      </c>
      <c r="I331" s="195"/>
      <c r="L331" s="191"/>
      <c r="M331" s="196"/>
      <c r="N331" s="197"/>
      <c r="O331" s="197"/>
      <c r="P331" s="197"/>
      <c r="Q331" s="197"/>
      <c r="R331" s="197"/>
      <c r="S331" s="197"/>
      <c r="T331" s="198"/>
      <c r="AT331" s="192" t="s">
        <v>161</v>
      </c>
      <c r="AU331" s="192" t="s">
        <v>88</v>
      </c>
      <c r="AV331" s="15" t="s">
        <v>159</v>
      </c>
      <c r="AW331" s="15" t="s">
        <v>34</v>
      </c>
      <c r="AX331" s="15" t="s">
        <v>86</v>
      </c>
      <c r="AY331" s="192" t="s">
        <v>153</v>
      </c>
    </row>
    <row r="332" spans="1:65" s="2" customFormat="1" ht="16.5" customHeight="1">
      <c r="A332" s="33"/>
      <c r="B332" s="161"/>
      <c r="C332" s="211" t="s">
        <v>302</v>
      </c>
      <c r="D332" s="211" t="s">
        <v>707</v>
      </c>
      <c r="E332" s="212" t="s">
        <v>2492</v>
      </c>
      <c r="F332" s="213" t="s">
        <v>2493</v>
      </c>
      <c r="G332" s="214" t="s">
        <v>235</v>
      </c>
      <c r="H332" s="215">
        <v>62.16</v>
      </c>
      <c r="I332" s="216"/>
      <c r="J332" s="217">
        <f>ROUND(I332*H332,2)</f>
        <v>0</v>
      </c>
      <c r="K332" s="213" t="s">
        <v>254</v>
      </c>
      <c r="L332" s="218"/>
      <c r="M332" s="219" t="s">
        <v>1</v>
      </c>
      <c r="N332" s="220" t="s">
        <v>43</v>
      </c>
      <c r="O332" s="59"/>
      <c r="P332" s="171">
        <f>O332*H332</f>
        <v>0</v>
      </c>
      <c r="Q332" s="171">
        <v>0.222</v>
      </c>
      <c r="R332" s="171">
        <f>Q332*H332</f>
        <v>13.799519999999999</v>
      </c>
      <c r="S332" s="171">
        <v>0</v>
      </c>
      <c r="T332" s="172">
        <f>S332*H332</f>
        <v>0</v>
      </c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R332" s="173" t="s">
        <v>195</v>
      </c>
      <c r="AT332" s="173" t="s">
        <v>707</v>
      </c>
      <c r="AU332" s="173" t="s">
        <v>88</v>
      </c>
      <c r="AY332" s="18" t="s">
        <v>153</v>
      </c>
      <c r="BE332" s="174">
        <f>IF(N332="základní",J332,0)</f>
        <v>0</v>
      </c>
      <c r="BF332" s="174">
        <f>IF(N332="snížená",J332,0)</f>
        <v>0</v>
      </c>
      <c r="BG332" s="174">
        <f>IF(N332="zákl. přenesená",J332,0)</f>
        <v>0</v>
      </c>
      <c r="BH332" s="174">
        <f>IF(N332="sníž. přenesená",J332,0)</f>
        <v>0</v>
      </c>
      <c r="BI332" s="174">
        <f>IF(N332="nulová",J332,0)</f>
        <v>0</v>
      </c>
      <c r="BJ332" s="18" t="s">
        <v>86</v>
      </c>
      <c r="BK332" s="174">
        <f>ROUND(I332*H332,2)</f>
        <v>0</v>
      </c>
      <c r="BL332" s="18" t="s">
        <v>159</v>
      </c>
      <c r="BM332" s="173" t="s">
        <v>2494</v>
      </c>
    </row>
    <row r="333" spans="1:65" s="13" customFormat="1" ht="10.199999999999999">
      <c r="B333" s="175"/>
      <c r="D333" s="176" t="s">
        <v>161</v>
      </c>
      <c r="E333" s="177" t="s">
        <v>1</v>
      </c>
      <c r="F333" s="178" t="s">
        <v>2490</v>
      </c>
      <c r="H333" s="177" t="s">
        <v>1</v>
      </c>
      <c r="I333" s="179"/>
      <c r="L333" s="175"/>
      <c r="M333" s="180"/>
      <c r="N333" s="181"/>
      <c r="O333" s="181"/>
      <c r="P333" s="181"/>
      <c r="Q333" s="181"/>
      <c r="R333" s="181"/>
      <c r="S333" s="181"/>
      <c r="T333" s="182"/>
      <c r="AT333" s="177" t="s">
        <v>161</v>
      </c>
      <c r="AU333" s="177" t="s">
        <v>88</v>
      </c>
      <c r="AV333" s="13" t="s">
        <v>86</v>
      </c>
      <c r="AW333" s="13" t="s">
        <v>34</v>
      </c>
      <c r="AX333" s="13" t="s">
        <v>78</v>
      </c>
      <c r="AY333" s="177" t="s">
        <v>153</v>
      </c>
    </row>
    <row r="334" spans="1:65" s="14" customFormat="1" ht="10.199999999999999">
      <c r="B334" s="183"/>
      <c r="D334" s="176" t="s">
        <v>161</v>
      </c>
      <c r="E334" s="184" t="s">
        <v>1</v>
      </c>
      <c r="F334" s="185" t="s">
        <v>2491</v>
      </c>
      <c r="H334" s="186">
        <v>60.941000000000003</v>
      </c>
      <c r="I334" s="187"/>
      <c r="L334" s="183"/>
      <c r="M334" s="188"/>
      <c r="N334" s="189"/>
      <c r="O334" s="189"/>
      <c r="P334" s="189"/>
      <c r="Q334" s="189"/>
      <c r="R334" s="189"/>
      <c r="S334" s="189"/>
      <c r="T334" s="190"/>
      <c r="AT334" s="184" t="s">
        <v>161</v>
      </c>
      <c r="AU334" s="184" t="s">
        <v>88</v>
      </c>
      <c r="AV334" s="14" t="s">
        <v>88</v>
      </c>
      <c r="AW334" s="14" t="s">
        <v>34</v>
      </c>
      <c r="AX334" s="14" t="s">
        <v>78</v>
      </c>
      <c r="AY334" s="184" t="s">
        <v>153</v>
      </c>
    </row>
    <row r="335" spans="1:65" s="15" customFormat="1" ht="10.199999999999999">
      <c r="B335" s="191"/>
      <c r="D335" s="176" t="s">
        <v>161</v>
      </c>
      <c r="E335" s="192" t="s">
        <v>1</v>
      </c>
      <c r="F335" s="193" t="s">
        <v>165</v>
      </c>
      <c r="H335" s="194">
        <v>60.941000000000003</v>
      </c>
      <c r="I335" s="195"/>
      <c r="L335" s="191"/>
      <c r="M335" s="196"/>
      <c r="N335" s="197"/>
      <c r="O335" s="197"/>
      <c r="P335" s="197"/>
      <c r="Q335" s="197"/>
      <c r="R335" s="197"/>
      <c r="S335" s="197"/>
      <c r="T335" s="198"/>
      <c r="AT335" s="192" t="s">
        <v>161</v>
      </c>
      <c r="AU335" s="192" t="s">
        <v>88</v>
      </c>
      <c r="AV335" s="15" t="s">
        <v>159</v>
      </c>
      <c r="AW335" s="15" t="s">
        <v>34</v>
      </c>
      <c r="AX335" s="15" t="s">
        <v>86</v>
      </c>
      <c r="AY335" s="192" t="s">
        <v>153</v>
      </c>
    </row>
    <row r="336" spans="1:65" s="14" customFormat="1" ht="10.199999999999999">
      <c r="B336" s="183"/>
      <c r="D336" s="176" t="s">
        <v>161</v>
      </c>
      <c r="F336" s="185" t="s">
        <v>2495</v>
      </c>
      <c r="H336" s="186">
        <v>62.16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161</v>
      </c>
      <c r="AU336" s="184" t="s">
        <v>88</v>
      </c>
      <c r="AV336" s="14" t="s">
        <v>88</v>
      </c>
      <c r="AW336" s="14" t="s">
        <v>3</v>
      </c>
      <c r="AX336" s="14" t="s">
        <v>86</v>
      </c>
      <c r="AY336" s="184" t="s">
        <v>153</v>
      </c>
    </row>
    <row r="337" spans="1:65" s="2" customFormat="1" ht="36" customHeight="1">
      <c r="A337" s="33"/>
      <c r="B337" s="161"/>
      <c r="C337" s="162" t="s">
        <v>447</v>
      </c>
      <c r="D337" s="162" t="s">
        <v>155</v>
      </c>
      <c r="E337" s="163" t="s">
        <v>2496</v>
      </c>
      <c r="F337" s="164" t="s">
        <v>2497</v>
      </c>
      <c r="G337" s="165" t="s">
        <v>235</v>
      </c>
      <c r="H337" s="166">
        <v>169.441</v>
      </c>
      <c r="I337" s="167"/>
      <c r="J337" s="168">
        <f>ROUND(I337*H337,2)</f>
        <v>0</v>
      </c>
      <c r="K337" s="164" t="s">
        <v>254</v>
      </c>
      <c r="L337" s="34"/>
      <c r="M337" s="169" t="s">
        <v>1</v>
      </c>
      <c r="N337" s="170" t="s">
        <v>43</v>
      </c>
      <c r="O337" s="59"/>
      <c r="P337" s="171">
        <f>O337*H337</f>
        <v>0</v>
      </c>
      <c r="Q337" s="171">
        <v>0</v>
      </c>
      <c r="R337" s="171">
        <f>Q337*H337</f>
        <v>0</v>
      </c>
      <c r="S337" s="171">
        <v>0</v>
      </c>
      <c r="T337" s="172">
        <f>S337*H337</f>
        <v>0</v>
      </c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R337" s="173" t="s">
        <v>159</v>
      </c>
      <c r="AT337" s="173" t="s">
        <v>155</v>
      </c>
      <c r="AU337" s="173" t="s">
        <v>88</v>
      </c>
      <c r="AY337" s="18" t="s">
        <v>153</v>
      </c>
      <c r="BE337" s="174">
        <f>IF(N337="základní",J337,0)</f>
        <v>0</v>
      </c>
      <c r="BF337" s="174">
        <f>IF(N337="snížená",J337,0)</f>
        <v>0</v>
      </c>
      <c r="BG337" s="174">
        <f>IF(N337="zákl. přenesená",J337,0)</f>
        <v>0</v>
      </c>
      <c r="BH337" s="174">
        <f>IF(N337="sníž. přenesená",J337,0)</f>
        <v>0</v>
      </c>
      <c r="BI337" s="174">
        <f>IF(N337="nulová",J337,0)</f>
        <v>0</v>
      </c>
      <c r="BJ337" s="18" t="s">
        <v>86</v>
      </c>
      <c r="BK337" s="174">
        <f>ROUND(I337*H337,2)</f>
        <v>0</v>
      </c>
      <c r="BL337" s="18" t="s">
        <v>159</v>
      </c>
      <c r="BM337" s="173" t="s">
        <v>2498</v>
      </c>
    </row>
    <row r="338" spans="1:65" s="13" customFormat="1" ht="10.199999999999999">
      <c r="B338" s="175"/>
      <c r="D338" s="176" t="s">
        <v>161</v>
      </c>
      <c r="E338" s="177" t="s">
        <v>1</v>
      </c>
      <c r="F338" s="178" t="s">
        <v>2499</v>
      </c>
      <c r="H338" s="177" t="s">
        <v>1</v>
      </c>
      <c r="I338" s="179"/>
      <c r="L338" s="175"/>
      <c r="M338" s="180"/>
      <c r="N338" s="181"/>
      <c r="O338" s="181"/>
      <c r="P338" s="181"/>
      <c r="Q338" s="181"/>
      <c r="R338" s="181"/>
      <c r="S338" s="181"/>
      <c r="T338" s="182"/>
      <c r="AT338" s="177" t="s">
        <v>161</v>
      </c>
      <c r="AU338" s="177" t="s">
        <v>88</v>
      </c>
      <c r="AV338" s="13" t="s">
        <v>86</v>
      </c>
      <c r="AW338" s="13" t="s">
        <v>34</v>
      </c>
      <c r="AX338" s="13" t="s">
        <v>78</v>
      </c>
      <c r="AY338" s="177" t="s">
        <v>153</v>
      </c>
    </row>
    <row r="339" spans="1:65" s="14" customFormat="1" ht="10.199999999999999">
      <c r="B339" s="183"/>
      <c r="D339" s="176" t="s">
        <v>161</v>
      </c>
      <c r="E339" s="184" t="s">
        <v>1</v>
      </c>
      <c r="F339" s="185" t="s">
        <v>2485</v>
      </c>
      <c r="H339" s="186">
        <v>122.84099999999999</v>
      </c>
      <c r="I339" s="187"/>
      <c r="L339" s="183"/>
      <c r="M339" s="188"/>
      <c r="N339" s="189"/>
      <c r="O339" s="189"/>
      <c r="P339" s="189"/>
      <c r="Q339" s="189"/>
      <c r="R339" s="189"/>
      <c r="S339" s="189"/>
      <c r="T339" s="190"/>
      <c r="AT339" s="184" t="s">
        <v>161</v>
      </c>
      <c r="AU339" s="184" t="s">
        <v>88</v>
      </c>
      <c r="AV339" s="14" t="s">
        <v>88</v>
      </c>
      <c r="AW339" s="14" t="s">
        <v>34</v>
      </c>
      <c r="AX339" s="14" t="s">
        <v>78</v>
      </c>
      <c r="AY339" s="184" t="s">
        <v>153</v>
      </c>
    </row>
    <row r="340" spans="1:65" s="16" customFormat="1" ht="10.199999999999999">
      <c r="B340" s="202"/>
      <c r="D340" s="176" t="s">
        <v>161</v>
      </c>
      <c r="E340" s="203" t="s">
        <v>1</v>
      </c>
      <c r="F340" s="204" t="s">
        <v>321</v>
      </c>
      <c r="H340" s="205">
        <v>122.84099999999999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161</v>
      </c>
      <c r="AU340" s="203" t="s">
        <v>88</v>
      </c>
      <c r="AV340" s="16" t="s">
        <v>169</v>
      </c>
      <c r="AW340" s="16" t="s">
        <v>34</v>
      </c>
      <c r="AX340" s="16" t="s">
        <v>78</v>
      </c>
      <c r="AY340" s="203" t="s">
        <v>153</v>
      </c>
    </row>
    <row r="341" spans="1:65" s="13" customFormat="1" ht="10.199999999999999">
      <c r="B341" s="175"/>
      <c r="D341" s="176" t="s">
        <v>161</v>
      </c>
      <c r="E341" s="177" t="s">
        <v>1</v>
      </c>
      <c r="F341" s="178" t="s">
        <v>2381</v>
      </c>
      <c r="H341" s="177" t="s">
        <v>1</v>
      </c>
      <c r="I341" s="179"/>
      <c r="L341" s="175"/>
      <c r="M341" s="180"/>
      <c r="N341" s="181"/>
      <c r="O341" s="181"/>
      <c r="P341" s="181"/>
      <c r="Q341" s="181"/>
      <c r="R341" s="181"/>
      <c r="S341" s="181"/>
      <c r="T341" s="182"/>
      <c r="AT341" s="177" t="s">
        <v>161</v>
      </c>
      <c r="AU341" s="177" t="s">
        <v>88</v>
      </c>
      <c r="AV341" s="13" t="s">
        <v>86</v>
      </c>
      <c r="AW341" s="13" t="s">
        <v>34</v>
      </c>
      <c r="AX341" s="13" t="s">
        <v>78</v>
      </c>
      <c r="AY341" s="177" t="s">
        <v>153</v>
      </c>
    </row>
    <row r="342" spans="1:65" s="14" customFormat="1" ht="10.199999999999999">
      <c r="B342" s="183"/>
      <c r="D342" s="176" t="s">
        <v>161</v>
      </c>
      <c r="E342" s="184" t="s">
        <v>1</v>
      </c>
      <c r="F342" s="185" t="s">
        <v>2500</v>
      </c>
      <c r="H342" s="186">
        <v>46.6</v>
      </c>
      <c r="I342" s="187"/>
      <c r="L342" s="183"/>
      <c r="M342" s="188"/>
      <c r="N342" s="189"/>
      <c r="O342" s="189"/>
      <c r="P342" s="189"/>
      <c r="Q342" s="189"/>
      <c r="R342" s="189"/>
      <c r="S342" s="189"/>
      <c r="T342" s="190"/>
      <c r="AT342" s="184" t="s">
        <v>161</v>
      </c>
      <c r="AU342" s="184" t="s">
        <v>88</v>
      </c>
      <c r="AV342" s="14" t="s">
        <v>88</v>
      </c>
      <c r="AW342" s="14" t="s">
        <v>34</v>
      </c>
      <c r="AX342" s="14" t="s">
        <v>78</v>
      </c>
      <c r="AY342" s="184" t="s">
        <v>153</v>
      </c>
    </row>
    <row r="343" spans="1:65" s="16" customFormat="1" ht="10.199999999999999">
      <c r="B343" s="202"/>
      <c r="D343" s="176" t="s">
        <v>161</v>
      </c>
      <c r="E343" s="203" t="s">
        <v>1</v>
      </c>
      <c r="F343" s="204" t="s">
        <v>321</v>
      </c>
      <c r="H343" s="205">
        <v>46.6</v>
      </c>
      <c r="I343" s="206"/>
      <c r="L343" s="202"/>
      <c r="M343" s="207"/>
      <c r="N343" s="208"/>
      <c r="O343" s="208"/>
      <c r="P343" s="208"/>
      <c r="Q343" s="208"/>
      <c r="R343" s="208"/>
      <c r="S343" s="208"/>
      <c r="T343" s="209"/>
      <c r="AT343" s="203" t="s">
        <v>161</v>
      </c>
      <c r="AU343" s="203" t="s">
        <v>88</v>
      </c>
      <c r="AV343" s="16" t="s">
        <v>169</v>
      </c>
      <c r="AW343" s="16" t="s">
        <v>34</v>
      </c>
      <c r="AX343" s="16" t="s">
        <v>78</v>
      </c>
      <c r="AY343" s="203" t="s">
        <v>153</v>
      </c>
    </row>
    <row r="344" spans="1:65" s="15" customFormat="1" ht="10.199999999999999">
      <c r="B344" s="191"/>
      <c r="D344" s="176" t="s">
        <v>161</v>
      </c>
      <c r="E344" s="192" t="s">
        <v>1</v>
      </c>
      <c r="F344" s="193" t="s">
        <v>165</v>
      </c>
      <c r="H344" s="194">
        <v>169.441</v>
      </c>
      <c r="I344" s="195"/>
      <c r="L344" s="191"/>
      <c r="M344" s="196"/>
      <c r="N344" s="197"/>
      <c r="O344" s="197"/>
      <c r="P344" s="197"/>
      <c r="Q344" s="197"/>
      <c r="R344" s="197"/>
      <c r="S344" s="197"/>
      <c r="T344" s="198"/>
      <c r="AT344" s="192" t="s">
        <v>161</v>
      </c>
      <c r="AU344" s="192" t="s">
        <v>88</v>
      </c>
      <c r="AV344" s="15" t="s">
        <v>159</v>
      </c>
      <c r="AW344" s="15" t="s">
        <v>34</v>
      </c>
      <c r="AX344" s="15" t="s">
        <v>86</v>
      </c>
      <c r="AY344" s="192" t="s">
        <v>153</v>
      </c>
    </row>
    <row r="345" spans="1:65" s="2" customFormat="1" ht="36" customHeight="1">
      <c r="A345" s="33"/>
      <c r="B345" s="161"/>
      <c r="C345" s="162" t="s">
        <v>793</v>
      </c>
      <c r="D345" s="162" t="s">
        <v>155</v>
      </c>
      <c r="E345" s="163" t="s">
        <v>2501</v>
      </c>
      <c r="F345" s="164" t="s">
        <v>2502</v>
      </c>
      <c r="G345" s="165" t="s">
        <v>235</v>
      </c>
      <c r="H345" s="166">
        <v>43.106999999999999</v>
      </c>
      <c r="I345" s="167"/>
      <c r="J345" s="168">
        <f>ROUND(I345*H345,2)</f>
        <v>0</v>
      </c>
      <c r="K345" s="164" t="s">
        <v>254</v>
      </c>
      <c r="L345" s="34"/>
      <c r="M345" s="169" t="s">
        <v>1</v>
      </c>
      <c r="N345" s="170" t="s">
        <v>43</v>
      </c>
      <c r="O345" s="59"/>
      <c r="P345" s="171">
        <f>O345*H345</f>
        <v>0</v>
      </c>
      <c r="Q345" s="171">
        <v>0</v>
      </c>
      <c r="R345" s="171">
        <f>Q345*H345</f>
        <v>0</v>
      </c>
      <c r="S345" s="171">
        <v>0</v>
      </c>
      <c r="T345" s="172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159</v>
      </c>
      <c r="AT345" s="173" t="s">
        <v>155</v>
      </c>
      <c r="AU345" s="173" t="s">
        <v>88</v>
      </c>
      <c r="AY345" s="18" t="s">
        <v>153</v>
      </c>
      <c r="BE345" s="174">
        <f>IF(N345="základní",J345,0)</f>
        <v>0</v>
      </c>
      <c r="BF345" s="174">
        <f>IF(N345="snížená",J345,0)</f>
        <v>0</v>
      </c>
      <c r="BG345" s="174">
        <f>IF(N345="zákl. přenesená",J345,0)</f>
        <v>0</v>
      </c>
      <c r="BH345" s="174">
        <f>IF(N345="sníž. přenesená",J345,0)</f>
        <v>0</v>
      </c>
      <c r="BI345" s="174">
        <f>IF(N345="nulová",J345,0)</f>
        <v>0</v>
      </c>
      <c r="BJ345" s="18" t="s">
        <v>86</v>
      </c>
      <c r="BK345" s="174">
        <f>ROUND(I345*H345,2)</f>
        <v>0</v>
      </c>
      <c r="BL345" s="18" t="s">
        <v>159</v>
      </c>
      <c r="BM345" s="173" t="s">
        <v>2503</v>
      </c>
    </row>
    <row r="346" spans="1:65" s="13" customFormat="1" ht="10.199999999999999">
      <c r="B346" s="175"/>
      <c r="D346" s="176" t="s">
        <v>161</v>
      </c>
      <c r="E346" s="177" t="s">
        <v>1</v>
      </c>
      <c r="F346" s="178" t="s">
        <v>2504</v>
      </c>
      <c r="H346" s="177" t="s">
        <v>1</v>
      </c>
      <c r="I346" s="179"/>
      <c r="L346" s="175"/>
      <c r="M346" s="180"/>
      <c r="N346" s="181"/>
      <c r="O346" s="181"/>
      <c r="P346" s="181"/>
      <c r="Q346" s="181"/>
      <c r="R346" s="181"/>
      <c r="S346" s="181"/>
      <c r="T346" s="182"/>
      <c r="AT346" s="177" t="s">
        <v>161</v>
      </c>
      <c r="AU346" s="177" t="s">
        <v>88</v>
      </c>
      <c r="AV346" s="13" t="s">
        <v>86</v>
      </c>
      <c r="AW346" s="13" t="s">
        <v>34</v>
      </c>
      <c r="AX346" s="13" t="s">
        <v>78</v>
      </c>
      <c r="AY346" s="177" t="s">
        <v>153</v>
      </c>
    </row>
    <row r="347" spans="1:65" s="14" customFormat="1" ht="10.199999999999999">
      <c r="B347" s="183"/>
      <c r="D347" s="176" t="s">
        <v>161</v>
      </c>
      <c r="E347" s="184" t="s">
        <v>1</v>
      </c>
      <c r="F347" s="185" t="s">
        <v>2505</v>
      </c>
      <c r="H347" s="186">
        <v>43.106999999999999</v>
      </c>
      <c r="I347" s="187"/>
      <c r="L347" s="183"/>
      <c r="M347" s="188"/>
      <c r="N347" s="189"/>
      <c r="O347" s="189"/>
      <c r="P347" s="189"/>
      <c r="Q347" s="189"/>
      <c r="R347" s="189"/>
      <c r="S347" s="189"/>
      <c r="T347" s="190"/>
      <c r="AT347" s="184" t="s">
        <v>161</v>
      </c>
      <c r="AU347" s="184" t="s">
        <v>88</v>
      </c>
      <c r="AV347" s="14" t="s">
        <v>88</v>
      </c>
      <c r="AW347" s="14" t="s">
        <v>34</v>
      </c>
      <c r="AX347" s="14" t="s">
        <v>78</v>
      </c>
      <c r="AY347" s="184" t="s">
        <v>153</v>
      </c>
    </row>
    <row r="348" spans="1:65" s="15" customFormat="1" ht="10.199999999999999">
      <c r="B348" s="191"/>
      <c r="D348" s="176" t="s">
        <v>161</v>
      </c>
      <c r="E348" s="192" t="s">
        <v>1</v>
      </c>
      <c r="F348" s="193" t="s">
        <v>165</v>
      </c>
      <c r="H348" s="194">
        <v>43.106999999999999</v>
      </c>
      <c r="I348" s="195"/>
      <c r="L348" s="191"/>
      <c r="M348" s="196"/>
      <c r="N348" s="197"/>
      <c r="O348" s="197"/>
      <c r="P348" s="197"/>
      <c r="Q348" s="197"/>
      <c r="R348" s="197"/>
      <c r="S348" s="197"/>
      <c r="T348" s="198"/>
      <c r="AT348" s="192" t="s">
        <v>161</v>
      </c>
      <c r="AU348" s="192" t="s">
        <v>88</v>
      </c>
      <c r="AV348" s="15" t="s">
        <v>159</v>
      </c>
      <c r="AW348" s="15" t="s">
        <v>34</v>
      </c>
      <c r="AX348" s="15" t="s">
        <v>86</v>
      </c>
      <c r="AY348" s="192" t="s">
        <v>153</v>
      </c>
    </row>
    <row r="349" spans="1:65" s="2" customFormat="1" ht="36" customHeight="1">
      <c r="A349" s="33"/>
      <c r="B349" s="161"/>
      <c r="C349" s="162" t="s">
        <v>452</v>
      </c>
      <c r="D349" s="162" t="s">
        <v>155</v>
      </c>
      <c r="E349" s="163" t="s">
        <v>2506</v>
      </c>
      <c r="F349" s="164" t="s">
        <v>2507</v>
      </c>
      <c r="G349" s="165" t="s">
        <v>235</v>
      </c>
      <c r="H349" s="166">
        <v>212.548</v>
      </c>
      <c r="I349" s="167"/>
      <c r="J349" s="168">
        <f>ROUND(I349*H349,2)</f>
        <v>0</v>
      </c>
      <c r="K349" s="164" t="s">
        <v>254</v>
      </c>
      <c r="L349" s="34"/>
      <c r="M349" s="169" t="s">
        <v>1</v>
      </c>
      <c r="N349" s="170" t="s">
        <v>43</v>
      </c>
      <c r="O349" s="59"/>
      <c r="P349" s="171">
        <f>O349*H349</f>
        <v>0</v>
      </c>
      <c r="Q349" s="171">
        <v>0</v>
      </c>
      <c r="R349" s="171">
        <f>Q349*H349</f>
        <v>0</v>
      </c>
      <c r="S349" s="171">
        <v>0</v>
      </c>
      <c r="T349" s="172">
        <f>S349*H349</f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173" t="s">
        <v>159</v>
      </c>
      <c r="AT349" s="173" t="s">
        <v>155</v>
      </c>
      <c r="AU349" s="173" t="s">
        <v>88</v>
      </c>
      <c r="AY349" s="18" t="s">
        <v>153</v>
      </c>
      <c r="BE349" s="174">
        <f>IF(N349="základní",J349,0)</f>
        <v>0</v>
      </c>
      <c r="BF349" s="174">
        <f>IF(N349="snížená",J349,0)</f>
        <v>0</v>
      </c>
      <c r="BG349" s="174">
        <f>IF(N349="zákl. přenesená",J349,0)</f>
        <v>0</v>
      </c>
      <c r="BH349" s="174">
        <f>IF(N349="sníž. přenesená",J349,0)</f>
        <v>0</v>
      </c>
      <c r="BI349" s="174">
        <f>IF(N349="nulová",J349,0)</f>
        <v>0</v>
      </c>
      <c r="BJ349" s="18" t="s">
        <v>86</v>
      </c>
      <c r="BK349" s="174">
        <f>ROUND(I349*H349,2)</f>
        <v>0</v>
      </c>
      <c r="BL349" s="18" t="s">
        <v>159</v>
      </c>
      <c r="BM349" s="173" t="s">
        <v>2508</v>
      </c>
    </row>
    <row r="350" spans="1:65" s="13" customFormat="1" ht="10.199999999999999">
      <c r="B350" s="175"/>
      <c r="D350" s="176" t="s">
        <v>161</v>
      </c>
      <c r="E350" s="177" t="s">
        <v>1</v>
      </c>
      <c r="F350" s="178" t="s">
        <v>2499</v>
      </c>
      <c r="H350" s="177" t="s">
        <v>1</v>
      </c>
      <c r="I350" s="179"/>
      <c r="L350" s="175"/>
      <c r="M350" s="180"/>
      <c r="N350" s="181"/>
      <c r="O350" s="181"/>
      <c r="P350" s="181"/>
      <c r="Q350" s="181"/>
      <c r="R350" s="181"/>
      <c r="S350" s="181"/>
      <c r="T350" s="182"/>
      <c r="AT350" s="177" t="s">
        <v>161</v>
      </c>
      <c r="AU350" s="177" t="s">
        <v>88</v>
      </c>
      <c r="AV350" s="13" t="s">
        <v>86</v>
      </c>
      <c r="AW350" s="13" t="s">
        <v>34</v>
      </c>
      <c r="AX350" s="13" t="s">
        <v>78</v>
      </c>
      <c r="AY350" s="177" t="s">
        <v>153</v>
      </c>
    </row>
    <row r="351" spans="1:65" s="14" customFormat="1" ht="10.199999999999999">
      <c r="B351" s="183"/>
      <c r="D351" s="176" t="s">
        <v>161</v>
      </c>
      <c r="E351" s="184" t="s">
        <v>1</v>
      </c>
      <c r="F351" s="185" t="s">
        <v>2485</v>
      </c>
      <c r="H351" s="186">
        <v>122.84099999999999</v>
      </c>
      <c r="I351" s="187"/>
      <c r="L351" s="183"/>
      <c r="M351" s="188"/>
      <c r="N351" s="189"/>
      <c r="O351" s="189"/>
      <c r="P351" s="189"/>
      <c r="Q351" s="189"/>
      <c r="R351" s="189"/>
      <c r="S351" s="189"/>
      <c r="T351" s="190"/>
      <c r="AT351" s="184" t="s">
        <v>161</v>
      </c>
      <c r="AU351" s="184" t="s">
        <v>88</v>
      </c>
      <c r="AV351" s="14" t="s">
        <v>88</v>
      </c>
      <c r="AW351" s="14" t="s">
        <v>34</v>
      </c>
      <c r="AX351" s="14" t="s">
        <v>78</v>
      </c>
      <c r="AY351" s="184" t="s">
        <v>153</v>
      </c>
    </row>
    <row r="352" spans="1:65" s="16" customFormat="1" ht="10.199999999999999">
      <c r="B352" s="202"/>
      <c r="D352" s="176" t="s">
        <v>161</v>
      </c>
      <c r="E352" s="203" t="s">
        <v>1</v>
      </c>
      <c r="F352" s="204" t="s">
        <v>321</v>
      </c>
      <c r="H352" s="205">
        <v>122.84099999999999</v>
      </c>
      <c r="I352" s="206"/>
      <c r="L352" s="202"/>
      <c r="M352" s="207"/>
      <c r="N352" s="208"/>
      <c r="O352" s="208"/>
      <c r="P352" s="208"/>
      <c r="Q352" s="208"/>
      <c r="R352" s="208"/>
      <c r="S352" s="208"/>
      <c r="T352" s="209"/>
      <c r="AT352" s="203" t="s">
        <v>161</v>
      </c>
      <c r="AU352" s="203" t="s">
        <v>88</v>
      </c>
      <c r="AV352" s="16" t="s">
        <v>169</v>
      </c>
      <c r="AW352" s="16" t="s">
        <v>34</v>
      </c>
      <c r="AX352" s="16" t="s">
        <v>78</v>
      </c>
      <c r="AY352" s="203" t="s">
        <v>153</v>
      </c>
    </row>
    <row r="353" spans="1:65" s="13" customFormat="1" ht="10.199999999999999">
      <c r="B353" s="175"/>
      <c r="D353" s="176" t="s">
        <v>161</v>
      </c>
      <c r="E353" s="177" t="s">
        <v>1</v>
      </c>
      <c r="F353" s="178" t="s">
        <v>2381</v>
      </c>
      <c r="H353" s="177" t="s">
        <v>1</v>
      </c>
      <c r="I353" s="179"/>
      <c r="L353" s="175"/>
      <c r="M353" s="180"/>
      <c r="N353" s="181"/>
      <c r="O353" s="181"/>
      <c r="P353" s="181"/>
      <c r="Q353" s="181"/>
      <c r="R353" s="181"/>
      <c r="S353" s="181"/>
      <c r="T353" s="182"/>
      <c r="AT353" s="177" t="s">
        <v>161</v>
      </c>
      <c r="AU353" s="177" t="s">
        <v>88</v>
      </c>
      <c r="AV353" s="13" t="s">
        <v>86</v>
      </c>
      <c r="AW353" s="13" t="s">
        <v>34</v>
      </c>
      <c r="AX353" s="13" t="s">
        <v>78</v>
      </c>
      <c r="AY353" s="177" t="s">
        <v>153</v>
      </c>
    </row>
    <row r="354" spans="1:65" s="14" customFormat="1" ht="10.199999999999999">
      <c r="B354" s="183"/>
      <c r="D354" s="176" t="s">
        <v>161</v>
      </c>
      <c r="E354" s="184" t="s">
        <v>1</v>
      </c>
      <c r="F354" s="185" t="s">
        <v>2500</v>
      </c>
      <c r="H354" s="186">
        <v>46.6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161</v>
      </c>
      <c r="AU354" s="184" t="s">
        <v>88</v>
      </c>
      <c r="AV354" s="14" t="s">
        <v>88</v>
      </c>
      <c r="AW354" s="14" t="s">
        <v>34</v>
      </c>
      <c r="AX354" s="14" t="s">
        <v>78</v>
      </c>
      <c r="AY354" s="184" t="s">
        <v>153</v>
      </c>
    </row>
    <row r="355" spans="1:65" s="16" customFormat="1" ht="10.199999999999999">
      <c r="B355" s="202"/>
      <c r="D355" s="176" t="s">
        <v>161</v>
      </c>
      <c r="E355" s="203" t="s">
        <v>1</v>
      </c>
      <c r="F355" s="204" t="s">
        <v>321</v>
      </c>
      <c r="H355" s="205">
        <v>46.6</v>
      </c>
      <c r="I355" s="206"/>
      <c r="L355" s="202"/>
      <c r="M355" s="207"/>
      <c r="N355" s="208"/>
      <c r="O355" s="208"/>
      <c r="P355" s="208"/>
      <c r="Q355" s="208"/>
      <c r="R355" s="208"/>
      <c r="S355" s="208"/>
      <c r="T355" s="209"/>
      <c r="AT355" s="203" t="s">
        <v>161</v>
      </c>
      <c r="AU355" s="203" t="s">
        <v>88</v>
      </c>
      <c r="AV355" s="16" t="s">
        <v>169</v>
      </c>
      <c r="AW355" s="16" t="s">
        <v>34</v>
      </c>
      <c r="AX355" s="16" t="s">
        <v>78</v>
      </c>
      <c r="AY355" s="203" t="s">
        <v>153</v>
      </c>
    </row>
    <row r="356" spans="1:65" s="13" customFormat="1" ht="10.199999999999999">
      <c r="B356" s="175"/>
      <c r="D356" s="176" t="s">
        <v>161</v>
      </c>
      <c r="E356" s="177" t="s">
        <v>1</v>
      </c>
      <c r="F356" s="178" t="s">
        <v>2504</v>
      </c>
      <c r="H356" s="177" t="s">
        <v>1</v>
      </c>
      <c r="I356" s="179"/>
      <c r="L356" s="175"/>
      <c r="M356" s="180"/>
      <c r="N356" s="181"/>
      <c r="O356" s="181"/>
      <c r="P356" s="181"/>
      <c r="Q356" s="181"/>
      <c r="R356" s="181"/>
      <c r="S356" s="181"/>
      <c r="T356" s="182"/>
      <c r="AT356" s="177" t="s">
        <v>161</v>
      </c>
      <c r="AU356" s="177" t="s">
        <v>88</v>
      </c>
      <c r="AV356" s="13" t="s">
        <v>86</v>
      </c>
      <c r="AW356" s="13" t="s">
        <v>34</v>
      </c>
      <c r="AX356" s="13" t="s">
        <v>78</v>
      </c>
      <c r="AY356" s="177" t="s">
        <v>153</v>
      </c>
    </row>
    <row r="357" spans="1:65" s="14" customFormat="1" ht="10.199999999999999">
      <c r="B357" s="183"/>
      <c r="D357" s="176" t="s">
        <v>161</v>
      </c>
      <c r="E357" s="184" t="s">
        <v>1</v>
      </c>
      <c r="F357" s="185" t="s">
        <v>2505</v>
      </c>
      <c r="H357" s="186">
        <v>43.106999999999999</v>
      </c>
      <c r="I357" s="187"/>
      <c r="L357" s="183"/>
      <c r="M357" s="188"/>
      <c r="N357" s="189"/>
      <c r="O357" s="189"/>
      <c r="P357" s="189"/>
      <c r="Q357" s="189"/>
      <c r="R357" s="189"/>
      <c r="S357" s="189"/>
      <c r="T357" s="190"/>
      <c r="AT357" s="184" t="s">
        <v>161</v>
      </c>
      <c r="AU357" s="184" t="s">
        <v>88</v>
      </c>
      <c r="AV357" s="14" t="s">
        <v>88</v>
      </c>
      <c r="AW357" s="14" t="s">
        <v>34</v>
      </c>
      <c r="AX357" s="14" t="s">
        <v>78</v>
      </c>
      <c r="AY357" s="184" t="s">
        <v>153</v>
      </c>
    </row>
    <row r="358" spans="1:65" s="16" customFormat="1" ht="10.199999999999999">
      <c r="B358" s="202"/>
      <c r="D358" s="176" t="s">
        <v>161</v>
      </c>
      <c r="E358" s="203" t="s">
        <v>1</v>
      </c>
      <c r="F358" s="204" t="s">
        <v>321</v>
      </c>
      <c r="H358" s="205">
        <v>43.106999999999999</v>
      </c>
      <c r="I358" s="206"/>
      <c r="L358" s="202"/>
      <c r="M358" s="207"/>
      <c r="N358" s="208"/>
      <c r="O358" s="208"/>
      <c r="P358" s="208"/>
      <c r="Q358" s="208"/>
      <c r="R358" s="208"/>
      <c r="S358" s="208"/>
      <c r="T358" s="209"/>
      <c r="AT358" s="203" t="s">
        <v>161</v>
      </c>
      <c r="AU358" s="203" t="s">
        <v>88</v>
      </c>
      <c r="AV358" s="16" t="s">
        <v>169</v>
      </c>
      <c r="AW358" s="16" t="s">
        <v>34</v>
      </c>
      <c r="AX358" s="16" t="s">
        <v>78</v>
      </c>
      <c r="AY358" s="203" t="s">
        <v>153</v>
      </c>
    </row>
    <row r="359" spans="1:65" s="15" customFormat="1" ht="10.199999999999999">
      <c r="B359" s="191"/>
      <c r="D359" s="176" t="s">
        <v>161</v>
      </c>
      <c r="E359" s="192" t="s">
        <v>1</v>
      </c>
      <c r="F359" s="193" t="s">
        <v>165</v>
      </c>
      <c r="H359" s="194">
        <v>212.548</v>
      </c>
      <c r="I359" s="195"/>
      <c r="L359" s="191"/>
      <c r="M359" s="196"/>
      <c r="N359" s="197"/>
      <c r="O359" s="197"/>
      <c r="P359" s="197"/>
      <c r="Q359" s="197"/>
      <c r="R359" s="197"/>
      <c r="S359" s="197"/>
      <c r="T359" s="198"/>
      <c r="AT359" s="192" t="s">
        <v>161</v>
      </c>
      <c r="AU359" s="192" t="s">
        <v>88</v>
      </c>
      <c r="AV359" s="15" t="s">
        <v>159</v>
      </c>
      <c r="AW359" s="15" t="s">
        <v>34</v>
      </c>
      <c r="AX359" s="15" t="s">
        <v>86</v>
      </c>
      <c r="AY359" s="192" t="s">
        <v>153</v>
      </c>
    </row>
    <row r="360" spans="1:65" s="12" customFormat="1" ht="22.8" customHeight="1">
      <c r="B360" s="148"/>
      <c r="D360" s="149" t="s">
        <v>77</v>
      </c>
      <c r="E360" s="159" t="s">
        <v>193</v>
      </c>
      <c r="F360" s="159" t="s">
        <v>194</v>
      </c>
      <c r="I360" s="151"/>
      <c r="J360" s="160">
        <f>BK360</f>
        <v>0</v>
      </c>
      <c r="L360" s="148"/>
      <c r="M360" s="153"/>
      <c r="N360" s="154"/>
      <c r="O360" s="154"/>
      <c r="P360" s="155">
        <f>SUM(P361:P404)</f>
        <v>0</v>
      </c>
      <c r="Q360" s="154"/>
      <c r="R360" s="155">
        <f>SUM(R361:R404)</f>
        <v>4.3440989999999999</v>
      </c>
      <c r="S360" s="154"/>
      <c r="T360" s="156">
        <f>SUM(T361:T404)</f>
        <v>81.109899999999996</v>
      </c>
      <c r="AR360" s="149" t="s">
        <v>86</v>
      </c>
      <c r="AT360" s="157" t="s">
        <v>77</v>
      </c>
      <c r="AU360" s="157" t="s">
        <v>86</v>
      </c>
      <c r="AY360" s="149" t="s">
        <v>153</v>
      </c>
      <c r="BK360" s="158">
        <f>SUM(BK361:BK404)</f>
        <v>0</v>
      </c>
    </row>
    <row r="361" spans="1:65" s="2" customFormat="1" ht="48" customHeight="1">
      <c r="A361" s="33"/>
      <c r="B361" s="161"/>
      <c r="C361" s="162" t="s">
        <v>458</v>
      </c>
      <c r="D361" s="162" t="s">
        <v>155</v>
      </c>
      <c r="E361" s="163" t="s">
        <v>2509</v>
      </c>
      <c r="F361" s="164" t="s">
        <v>2510</v>
      </c>
      <c r="G361" s="165" t="s">
        <v>416</v>
      </c>
      <c r="H361" s="166">
        <v>34.049999999999997</v>
      </c>
      <c r="I361" s="167"/>
      <c r="J361" s="168">
        <f>ROUND(I361*H361,2)</f>
        <v>0</v>
      </c>
      <c r="K361" s="164" t="s">
        <v>254</v>
      </c>
      <c r="L361" s="34"/>
      <c r="M361" s="169" t="s">
        <v>1</v>
      </c>
      <c r="N361" s="170" t="s">
        <v>43</v>
      </c>
      <c r="O361" s="59"/>
      <c r="P361" s="171">
        <f>O361*H361</f>
        <v>0</v>
      </c>
      <c r="Q361" s="171">
        <v>0.11808</v>
      </c>
      <c r="R361" s="171">
        <f>Q361*H361</f>
        <v>4.0206239999999998</v>
      </c>
      <c r="S361" s="171">
        <v>0</v>
      </c>
      <c r="T361" s="172">
        <f>S361*H361</f>
        <v>0</v>
      </c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R361" s="173" t="s">
        <v>159</v>
      </c>
      <c r="AT361" s="173" t="s">
        <v>155</v>
      </c>
      <c r="AU361" s="173" t="s">
        <v>88</v>
      </c>
      <c r="AY361" s="18" t="s">
        <v>153</v>
      </c>
      <c r="BE361" s="174">
        <f>IF(N361="základní",J361,0)</f>
        <v>0</v>
      </c>
      <c r="BF361" s="174">
        <f>IF(N361="snížená",J361,0)</f>
        <v>0</v>
      </c>
      <c r="BG361" s="174">
        <f>IF(N361="zákl. přenesená",J361,0)</f>
        <v>0</v>
      </c>
      <c r="BH361" s="174">
        <f>IF(N361="sníž. přenesená",J361,0)</f>
        <v>0</v>
      </c>
      <c r="BI361" s="174">
        <f>IF(N361="nulová",J361,0)</f>
        <v>0</v>
      </c>
      <c r="BJ361" s="18" t="s">
        <v>86</v>
      </c>
      <c r="BK361" s="174">
        <f>ROUND(I361*H361,2)</f>
        <v>0</v>
      </c>
      <c r="BL361" s="18" t="s">
        <v>159</v>
      </c>
      <c r="BM361" s="173" t="s">
        <v>2511</v>
      </c>
    </row>
    <row r="362" spans="1:65" s="13" customFormat="1" ht="10.199999999999999">
      <c r="B362" s="175"/>
      <c r="D362" s="176" t="s">
        <v>161</v>
      </c>
      <c r="E362" s="177" t="s">
        <v>1</v>
      </c>
      <c r="F362" s="178" t="s">
        <v>2512</v>
      </c>
      <c r="H362" s="177" t="s">
        <v>1</v>
      </c>
      <c r="I362" s="179"/>
      <c r="L362" s="175"/>
      <c r="M362" s="180"/>
      <c r="N362" s="181"/>
      <c r="O362" s="181"/>
      <c r="P362" s="181"/>
      <c r="Q362" s="181"/>
      <c r="R362" s="181"/>
      <c r="S362" s="181"/>
      <c r="T362" s="182"/>
      <c r="AT362" s="177" t="s">
        <v>161</v>
      </c>
      <c r="AU362" s="177" t="s">
        <v>88</v>
      </c>
      <c r="AV362" s="13" t="s">
        <v>86</v>
      </c>
      <c r="AW362" s="13" t="s">
        <v>34</v>
      </c>
      <c r="AX362" s="13" t="s">
        <v>78</v>
      </c>
      <c r="AY362" s="177" t="s">
        <v>153</v>
      </c>
    </row>
    <row r="363" spans="1:65" s="14" customFormat="1" ht="10.199999999999999">
      <c r="B363" s="183"/>
      <c r="D363" s="176" t="s">
        <v>161</v>
      </c>
      <c r="E363" s="184" t="s">
        <v>1</v>
      </c>
      <c r="F363" s="185" t="s">
        <v>2513</v>
      </c>
      <c r="H363" s="186">
        <v>34.049999999999997</v>
      </c>
      <c r="I363" s="187"/>
      <c r="L363" s="183"/>
      <c r="M363" s="188"/>
      <c r="N363" s="189"/>
      <c r="O363" s="189"/>
      <c r="P363" s="189"/>
      <c r="Q363" s="189"/>
      <c r="R363" s="189"/>
      <c r="S363" s="189"/>
      <c r="T363" s="190"/>
      <c r="AT363" s="184" t="s">
        <v>161</v>
      </c>
      <c r="AU363" s="184" t="s">
        <v>88</v>
      </c>
      <c r="AV363" s="14" t="s">
        <v>88</v>
      </c>
      <c r="AW363" s="14" t="s">
        <v>34</v>
      </c>
      <c r="AX363" s="14" t="s">
        <v>78</v>
      </c>
      <c r="AY363" s="184" t="s">
        <v>153</v>
      </c>
    </row>
    <row r="364" spans="1:65" s="15" customFormat="1" ht="10.199999999999999">
      <c r="B364" s="191"/>
      <c r="D364" s="176" t="s">
        <v>161</v>
      </c>
      <c r="E364" s="192" t="s">
        <v>1</v>
      </c>
      <c r="F364" s="193" t="s">
        <v>165</v>
      </c>
      <c r="H364" s="194">
        <v>34.049999999999997</v>
      </c>
      <c r="I364" s="195"/>
      <c r="L364" s="191"/>
      <c r="M364" s="196"/>
      <c r="N364" s="197"/>
      <c r="O364" s="197"/>
      <c r="P364" s="197"/>
      <c r="Q364" s="197"/>
      <c r="R364" s="197"/>
      <c r="S364" s="197"/>
      <c r="T364" s="198"/>
      <c r="AT364" s="192" t="s">
        <v>161</v>
      </c>
      <c r="AU364" s="192" t="s">
        <v>88</v>
      </c>
      <c r="AV364" s="15" t="s">
        <v>159</v>
      </c>
      <c r="AW364" s="15" t="s">
        <v>34</v>
      </c>
      <c r="AX364" s="15" t="s">
        <v>86</v>
      </c>
      <c r="AY364" s="192" t="s">
        <v>153</v>
      </c>
    </row>
    <row r="365" spans="1:65" s="2" customFormat="1" ht="16.5" customHeight="1">
      <c r="A365" s="33"/>
      <c r="B365" s="161"/>
      <c r="C365" s="211" t="s">
        <v>462</v>
      </c>
      <c r="D365" s="211" t="s">
        <v>707</v>
      </c>
      <c r="E365" s="212" t="s">
        <v>2514</v>
      </c>
      <c r="F365" s="213" t="s">
        <v>2515</v>
      </c>
      <c r="G365" s="214" t="s">
        <v>479</v>
      </c>
      <c r="H365" s="215">
        <v>34.049999999999997</v>
      </c>
      <c r="I365" s="216"/>
      <c r="J365" s="217">
        <f>ROUND(I365*H365,2)</f>
        <v>0</v>
      </c>
      <c r="K365" s="213" t="s">
        <v>1</v>
      </c>
      <c r="L365" s="218"/>
      <c r="M365" s="219" t="s">
        <v>1</v>
      </c>
      <c r="N365" s="220" t="s">
        <v>43</v>
      </c>
      <c r="O365" s="59"/>
      <c r="P365" s="171">
        <f>O365*H365</f>
        <v>0</v>
      </c>
      <c r="Q365" s="171">
        <v>9.4999999999999998E-3</v>
      </c>
      <c r="R365" s="171">
        <f>Q365*H365</f>
        <v>0.32347499999999996</v>
      </c>
      <c r="S365" s="171">
        <v>0</v>
      </c>
      <c r="T365" s="172">
        <f>S365*H365</f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173" t="s">
        <v>195</v>
      </c>
      <c r="AT365" s="173" t="s">
        <v>707</v>
      </c>
      <c r="AU365" s="173" t="s">
        <v>88</v>
      </c>
      <c r="AY365" s="18" t="s">
        <v>153</v>
      </c>
      <c r="BE365" s="174">
        <f>IF(N365="základní",J365,0)</f>
        <v>0</v>
      </c>
      <c r="BF365" s="174">
        <f>IF(N365="snížená",J365,0)</f>
        <v>0</v>
      </c>
      <c r="BG365" s="174">
        <f>IF(N365="zákl. přenesená",J365,0)</f>
        <v>0</v>
      </c>
      <c r="BH365" s="174">
        <f>IF(N365="sníž. přenesená",J365,0)</f>
        <v>0</v>
      </c>
      <c r="BI365" s="174">
        <f>IF(N365="nulová",J365,0)</f>
        <v>0</v>
      </c>
      <c r="BJ365" s="18" t="s">
        <v>86</v>
      </c>
      <c r="BK365" s="174">
        <f>ROUND(I365*H365,2)</f>
        <v>0</v>
      </c>
      <c r="BL365" s="18" t="s">
        <v>159</v>
      </c>
      <c r="BM365" s="173" t="s">
        <v>2516</v>
      </c>
    </row>
    <row r="366" spans="1:65" s="13" customFormat="1" ht="10.199999999999999">
      <c r="B366" s="175"/>
      <c r="D366" s="176" t="s">
        <v>161</v>
      </c>
      <c r="E366" s="177" t="s">
        <v>1</v>
      </c>
      <c r="F366" s="178" t="s">
        <v>2512</v>
      </c>
      <c r="H366" s="177" t="s">
        <v>1</v>
      </c>
      <c r="I366" s="179"/>
      <c r="L366" s="175"/>
      <c r="M366" s="180"/>
      <c r="N366" s="181"/>
      <c r="O366" s="181"/>
      <c r="P366" s="181"/>
      <c r="Q366" s="181"/>
      <c r="R366" s="181"/>
      <c r="S366" s="181"/>
      <c r="T366" s="182"/>
      <c r="AT366" s="177" t="s">
        <v>161</v>
      </c>
      <c r="AU366" s="177" t="s">
        <v>88</v>
      </c>
      <c r="AV366" s="13" t="s">
        <v>86</v>
      </c>
      <c r="AW366" s="13" t="s">
        <v>34</v>
      </c>
      <c r="AX366" s="13" t="s">
        <v>78</v>
      </c>
      <c r="AY366" s="177" t="s">
        <v>153</v>
      </c>
    </row>
    <row r="367" spans="1:65" s="14" customFormat="1" ht="10.199999999999999">
      <c r="B367" s="183"/>
      <c r="D367" s="176" t="s">
        <v>161</v>
      </c>
      <c r="E367" s="184" t="s">
        <v>1</v>
      </c>
      <c r="F367" s="185" t="s">
        <v>2513</v>
      </c>
      <c r="H367" s="186">
        <v>34.049999999999997</v>
      </c>
      <c r="I367" s="187"/>
      <c r="L367" s="183"/>
      <c r="M367" s="188"/>
      <c r="N367" s="189"/>
      <c r="O367" s="189"/>
      <c r="P367" s="189"/>
      <c r="Q367" s="189"/>
      <c r="R367" s="189"/>
      <c r="S367" s="189"/>
      <c r="T367" s="190"/>
      <c r="AT367" s="184" t="s">
        <v>161</v>
      </c>
      <c r="AU367" s="184" t="s">
        <v>88</v>
      </c>
      <c r="AV367" s="14" t="s">
        <v>88</v>
      </c>
      <c r="AW367" s="14" t="s">
        <v>34</v>
      </c>
      <c r="AX367" s="14" t="s">
        <v>78</v>
      </c>
      <c r="AY367" s="184" t="s">
        <v>153</v>
      </c>
    </row>
    <row r="368" spans="1:65" s="15" customFormat="1" ht="10.199999999999999">
      <c r="B368" s="191"/>
      <c r="D368" s="176" t="s">
        <v>161</v>
      </c>
      <c r="E368" s="192" t="s">
        <v>1</v>
      </c>
      <c r="F368" s="193" t="s">
        <v>165</v>
      </c>
      <c r="H368" s="194">
        <v>34.049999999999997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161</v>
      </c>
      <c r="AU368" s="192" t="s">
        <v>88</v>
      </c>
      <c r="AV368" s="15" t="s">
        <v>159</v>
      </c>
      <c r="AW368" s="15" t="s">
        <v>34</v>
      </c>
      <c r="AX368" s="15" t="s">
        <v>86</v>
      </c>
      <c r="AY368" s="192" t="s">
        <v>153</v>
      </c>
    </row>
    <row r="369" spans="1:65" s="2" customFormat="1" ht="24" customHeight="1">
      <c r="A369" s="33"/>
      <c r="B369" s="161"/>
      <c r="C369" s="162" t="s">
        <v>467</v>
      </c>
      <c r="D369" s="162" t="s">
        <v>155</v>
      </c>
      <c r="E369" s="163" t="s">
        <v>2517</v>
      </c>
      <c r="F369" s="164" t="s">
        <v>2518</v>
      </c>
      <c r="G369" s="165" t="s">
        <v>505</v>
      </c>
      <c r="H369" s="166">
        <v>3</v>
      </c>
      <c r="I369" s="167"/>
      <c r="J369" s="168">
        <f>ROUND(I369*H369,2)</f>
        <v>0</v>
      </c>
      <c r="K369" s="164" t="s">
        <v>1</v>
      </c>
      <c r="L369" s="34"/>
      <c r="M369" s="169" t="s">
        <v>1</v>
      </c>
      <c r="N369" s="170" t="s">
        <v>43</v>
      </c>
      <c r="O369" s="59"/>
      <c r="P369" s="171">
        <f>O369*H369</f>
        <v>0</v>
      </c>
      <c r="Q369" s="171">
        <v>0</v>
      </c>
      <c r="R369" s="171">
        <f>Q369*H369</f>
        <v>0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159</v>
      </c>
      <c r="AT369" s="173" t="s">
        <v>155</v>
      </c>
      <c r="AU369" s="173" t="s">
        <v>88</v>
      </c>
      <c r="AY369" s="18" t="s">
        <v>153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86</v>
      </c>
      <c r="BK369" s="174">
        <f>ROUND(I369*H369,2)</f>
        <v>0</v>
      </c>
      <c r="BL369" s="18" t="s">
        <v>159</v>
      </c>
      <c r="BM369" s="173" t="s">
        <v>2519</v>
      </c>
    </row>
    <row r="370" spans="1:65" s="13" customFormat="1" ht="10.199999999999999">
      <c r="B370" s="175"/>
      <c r="D370" s="176" t="s">
        <v>161</v>
      </c>
      <c r="E370" s="177" t="s">
        <v>1</v>
      </c>
      <c r="F370" s="178" t="s">
        <v>2512</v>
      </c>
      <c r="H370" s="177" t="s">
        <v>1</v>
      </c>
      <c r="I370" s="179"/>
      <c r="L370" s="175"/>
      <c r="M370" s="180"/>
      <c r="N370" s="181"/>
      <c r="O370" s="181"/>
      <c r="P370" s="181"/>
      <c r="Q370" s="181"/>
      <c r="R370" s="181"/>
      <c r="S370" s="181"/>
      <c r="T370" s="182"/>
      <c r="AT370" s="177" t="s">
        <v>161</v>
      </c>
      <c r="AU370" s="177" t="s">
        <v>88</v>
      </c>
      <c r="AV370" s="13" t="s">
        <v>86</v>
      </c>
      <c r="AW370" s="13" t="s">
        <v>34</v>
      </c>
      <c r="AX370" s="13" t="s">
        <v>78</v>
      </c>
      <c r="AY370" s="177" t="s">
        <v>153</v>
      </c>
    </row>
    <row r="371" spans="1:65" s="14" customFormat="1" ht="10.199999999999999">
      <c r="B371" s="183"/>
      <c r="D371" s="176" t="s">
        <v>161</v>
      </c>
      <c r="E371" s="184" t="s">
        <v>1</v>
      </c>
      <c r="F371" s="185" t="s">
        <v>169</v>
      </c>
      <c r="H371" s="186">
        <v>3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161</v>
      </c>
      <c r="AU371" s="184" t="s">
        <v>88</v>
      </c>
      <c r="AV371" s="14" t="s">
        <v>88</v>
      </c>
      <c r="AW371" s="14" t="s">
        <v>34</v>
      </c>
      <c r="AX371" s="14" t="s">
        <v>78</v>
      </c>
      <c r="AY371" s="184" t="s">
        <v>153</v>
      </c>
    </row>
    <row r="372" spans="1:65" s="15" customFormat="1" ht="10.199999999999999">
      <c r="B372" s="191"/>
      <c r="D372" s="176" t="s">
        <v>161</v>
      </c>
      <c r="E372" s="192" t="s">
        <v>1</v>
      </c>
      <c r="F372" s="193" t="s">
        <v>165</v>
      </c>
      <c r="H372" s="194">
        <v>3</v>
      </c>
      <c r="I372" s="195"/>
      <c r="L372" s="191"/>
      <c r="M372" s="196"/>
      <c r="N372" s="197"/>
      <c r="O372" s="197"/>
      <c r="P372" s="197"/>
      <c r="Q372" s="197"/>
      <c r="R372" s="197"/>
      <c r="S372" s="197"/>
      <c r="T372" s="198"/>
      <c r="AT372" s="192" t="s">
        <v>161</v>
      </c>
      <c r="AU372" s="192" t="s">
        <v>88</v>
      </c>
      <c r="AV372" s="15" t="s">
        <v>159</v>
      </c>
      <c r="AW372" s="15" t="s">
        <v>34</v>
      </c>
      <c r="AX372" s="15" t="s">
        <v>86</v>
      </c>
      <c r="AY372" s="192" t="s">
        <v>153</v>
      </c>
    </row>
    <row r="373" spans="1:65" s="2" customFormat="1" ht="24" customHeight="1">
      <c r="A373" s="33"/>
      <c r="B373" s="161"/>
      <c r="C373" s="162" t="s">
        <v>472</v>
      </c>
      <c r="D373" s="162" t="s">
        <v>155</v>
      </c>
      <c r="E373" s="163" t="s">
        <v>2520</v>
      </c>
      <c r="F373" s="164" t="s">
        <v>2521</v>
      </c>
      <c r="G373" s="165" t="s">
        <v>158</v>
      </c>
      <c r="H373" s="166">
        <v>0.85199999999999998</v>
      </c>
      <c r="I373" s="167"/>
      <c r="J373" s="168">
        <f>ROUND(I373*H373,2)</f>
        <v>0</v>
      </c>
      <c r="K373" s="164" t="s">
        <v>254</v>
      </c>
      <c r="L373" s="34"/>
      <c r="M373" s="169" t="s">
        <v>1</v>
      </c>
      <c r="N373" s="170" t="s">
        <v>43</v>
      </c>
      <c r="O373" s="59"/>
      <c r="P373" s="171">
        <f>O373*H373</f>
        <v>0</v>
      </c>
      <c r="Q373" s="171">
        <v>0</v>
      </c>
      <c r="R373" s="171">
        <f>Q373*H373</f>
        <v>0</v>
      </c>
      <c r="S373" s="171">
        <v>1.8</v>
      </c>
      <c r="T373" s="172">
        <f>S373*H373</f>
        <v>1.5336000000000001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R373" s="173" t="s">
        <v>159</v>
      </c>
      <c r="AT373" s="173" t="s">
        <v>155</v>
      </c>
      <c r="AU373" s="173" t="s">
        <v>88</v>
      </c>
      <c r="AY373" s="18" t="s">
        <v>153</v>
      </c>
      <c r="BE373" s="174">
        <f>IF(N373="základní",J373,0)</f>
        <v>0</v>
      </c>
      <c r="BF373" s="174">
        <f>IF(N373="snížená",J373,0)</f>
        <v>0</v>
      </c>
      <c r="BG373" s="174">
        <f>IF(N373="zákl. přenesená",J373,0)</f>
        <v>0</v>
      </c>
      <c r="BH373" s="174">
        <f>IF(N373="sníž. přenesená",J373,0)</f>
        <v>0</v>
      </c>
      <c r="BI373" s="174">
        <f>IF(N373="nulová",J373,0)</f>
        <v>0</v>
      </c>
      <c r="BJ373" s="18" t="s">
        <v>86</v>
      </c>
      <c r="BK373" s="174">
        <f>ROUND(I373*H373,2)</f>
        <v>0</v>
      </c>
      <c r="BL373" s="18" t="s">
        <v>159</v>
      </c>
      <c r="BM373" s="173" t="s">
        <v>2522</v>
      </c>
    </row>
    <row r="374" spans="1:65" s="13" customFormat="1" ht="10.199999999999999">
      <c r="B374" s="175"/>
      <c r="D374" s="176" t="s">
        <v>161</v>
      </c>
      <c r="E374" s="177" t="s">
        <v>1</v>
      </c>
      <c r="F374" s="178" t="s">
        <v>2523</v>
      </c>
      <c r="H374" s="177" t="s">
        <v>1</v>
      </c>
      <c r="I374" s="179"/>
      <c r="L374" s="175"/>
      <c r="M374" s="180"/>
      <c r="N374" s="181"/>
      <c r="O374" s="181"/>
      <c r="P374" s="181"/>
      <c r="Q374" s="181"/>
      <c r="R374" s="181"/>
      <c r="S374" s="181"/>
      <c r="T374" s="182"/>
      <c r="AT374" s="177" t="s">
        <v>161</v>
      </c>
      <c r="AU374" s="177" t="s">
        <v>88</v>
      </c>
      <c r="AV374" s="13" t="s">
        <v>86</v>
      </c>
      <c r="AW374" s="13" t="s">
        <v>34</v>
      </c>
      <c r="AX374" s="13" t="s">
        <v>78</v>
      </c>
      <c r="AY374" s="177" t="s">
        <v>153</v>
      </c>
    </row>
    <row r="375" spans="1:65" s="14" customFormat="1" ht="20.399999999999999">
      <c r="B375" s="183"/>
      <c r="D375" s="176" t="s">
        <v>161</v>
      </c>
      <c r="E375" s="184" t="s">
        <v>1</v>
      </c>
      <c r="F375" s="185" t="s">
        <v>2524</v>
      </c>
      <c r="H375" s="186">
        <v>0.73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161</v>
      </c>
      <c r="AU375" s="184" t="s">
        <v>88</v>
      </c>
      <c r="AV375" s="14" t="s">
        <v>88</v>
      </c>
      <c r="AW375" s="14" t="s">
        <v>34</v>
      </c>
      <c r="AX375" s="14" t="s">
        <v>78</v>
      </c>
      <c r="AY375" s="184" t="s">
        <v>153</v>
      </c>
    </row>
    <row r="376" spans="1:65" s="14" customFormat="1" ht="20.399999999999999">
      <c r="B376" s="183"/>
      <c r="D376" s="176" t="s">
        <v>161</v>
      </c>
      <c r="E376" s="184" t="s">
        <v>1</v>
      </c>
      <c r="F376" s="185" t="s">
        <v>2525</v>
      </c>
      <c r="H376" s="186">
        <v>0.122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161</v>
      </c>
      <c r="AU376" s="184" t="s">
        <v>88</v>
      </c>
      <c r="AV376" s="14" t="s">
        <v>88</v>
      </c>
      <c r="AW376" s="14" t="s">
        <v>34</v>
      </c>
      <c r="AX376" s="14" t="s">
        <v>78</v>
      </c>
      <c r="AY376" s="184" t="s">
        <v>153</v>
      </c>
    </row>
    <row r="377" spans="1:65" s="15" customFormat="1" ht="10.199999999999999">
      <c r="B377" s="191"/>
      <c r="D377" s="176" t="s">
        <v>161</v>
      </c>
      <c r="E377" s="192" t="s">
        <v>1</v>
      </c>
      <c r="F377" s="193" t="s">
        <v>165</v>
      </c>
      <c r="H377" s="194">
        <v>0.85199999999999998</v>
      </c>
      <c r="I377" s="195"/>
      <c r="L377" s="191"/>
      <c r="M377" s="196"/>
      <c r="N377" s="197"/>
      <c r="O377" s="197"/>
      <c r="P377" s="197"/>
      <c r="Q377" s="197"/>
      <c r="R377" s="197"/>
      <c r="S377" s="197"/>
      <c r="T377" s="198"/>
      <c r="AT377" s="192" t="s">
        <v>161</v>
      </c>
      <c r="AU377" s="192" t="s">
        <v>88</v>
      </c>
      <c r="AV377" s="15" t="s">
        <v>159</v>
      </c>
      <c r="AW377" s="15" t="s">
        <v>34</v>
      </c>
      <c r="AX377" s="15" t="s">
        <v>86</v>
      </c>
      <c r="AY377" s="192" t="s">
        <v>153</v>
      </c>
    </row>
    <row r="378" spans="1:65" s="2" customFormat="1" ht="24" customHeight="1">
      <c r="A378" s="33"/>
      <c r="B378" s="161"/>
      <c r="C378" s="162" t="s">
        <v>476</v>
      </c>
      <c r="D378" s="162" t="s">
        <v>155</v>
      </c>
      <c r="E378" s="163" t="s">
        <v>2526</v>
      </c>
      <c r="F378" s="164" t="s">
        <v>2527</v>
      </c>
      <c r="G378" s="165" t="s">
        <v>465</v>
      </c>
      <c r="H378" s="166">
        <v>1</v>
      </c>
      <c r="I378" s="167"/>
      <c r="J378" s="168">
        <f>ROUND(I378*H378,2)</f>
        <v>0</v>
      </c>
      <c r="K378" s="164" t="s">
        <v>1</v>
      </c>
      <c r="L378" s="34"/>
      <c r="M378" s="169" t="s">
        <v>1</v>
      </c>
      <c r="N378" s="170" t="s">
        <v>43</v>
      </c>
      <c r="O378" s="59"/>
      <c r="P378" s="171">
        <f>O378*H378</f>
        <v>0</v>
      </c>
      <c r="Q378" s="171">
        <v>0</v>
      </c>
      <c r="R378" s="171">
        <f>Q378*H378</f>
        <v>0</v>
      </c>
      <c r="S378" s="171">
        <v>0</v>
      </c>
      <c r="T378" s="172">
        <f>S378*H378</f>
        <v>0</v>
      </c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R378" s="173" t="s">
        <v>159</v>
      </c>
      <c r="AT378" s="173" t="s">
        <v>155</v>
      </c>
      <c r="AU378" s="173" t="s">
        <v>88</v>
      </c>
      <c r="AY378" s="18" t="s">
        <v>153</v>
      </c>
      <c r="BE378" s="174">
        <f>IF(N378="základní",J378,0)</f>
        <v>0</v>
      </c>
      <c r="BF378" s="174">
        <f>IF(N378="snížená",J378,0)</f>
        <v>0</v>
      </c>
      <c r="BG378" s="174">
        <f>IF(N378="zákl. přenesená",J378,0)</f>
        <v>0</v>
      </c>
      <c r="BH378" s="174">
        <f>IF(N378="sníž. přenesená",J378,0)</f>
        <v>0</v>
      </c>
      <c r="BI378" s="174">
        <f>IF(N378="nulová",J378,0)</f>
        <v>0</v>
      </c>
      <c r="BJ378" s="18" t="s">
        <v>86</v>
      </c>
      <c r="BK378" s="174">
        <f>ROUND(I378*H378,2)</f>
        <v>0</v>
      </c>
      <c r="BL378" s="18" t="s">
        <v>159</v>
      </c>
      <c r="BM378" s="173" t="s">
        <v>2528</v>
      </c>
    </row>
    <row r="379" spans="1:65" s="14" customFormat="1" ht="10.199999999999999">
      <c r="B379" s="183"/>
      <c r="D379" s="176" t="s">
        <v>161</v>
      </c>
      <c r="E379" s="184" t="s">
        <v>1</v>
      </c>
      <c r="F379" s="185" t="s">
        <v>86</v>
      </c>
      <c r="H379" s="186">
        <v>1</v>
      </c>
      <c r="I379" s="187"/>
      <c r="L379" s="183"/>
      <c r="M379" s="188"/>
      <c r="N379" s="189"/>
      <c r="O379" s="189"/>
      <c r="P379" s="189"/>
      <c r="Q379" s="189"/>
      <c r="R379" s="189"/>
      <c r="S379" s="189"/>
      <c r="T379" s="190"/>
      <c r="AT379" s="184" t="s">
        <v>161</v>
      </c>
      <c r="AU379" s="184" t="s">
        <v>88</v>
      </c>
      <c r="AV379" s="14" t="s">
        <v>88</v>
      </c>
      <c r="AW379" s="14" t="s">
        <v>34</v>
      </c>
      <c r="AX379" s="14" t="s">
        <v>78</v>
      </c>
      <c r="AY379" s="184" t="s">
        <v>153</v>
      </c>
    </row>
    <row r="380" spans="1:65" s="15" customFormat="1" ht="10.199999999999999">
      <c r="B380" s="191"/>
      <c r="D380" s="176" t="s">
        <v>161</v>
      </c>
      <c r="E380" s="192" t="s">
        <v>1</v>
      </c>
      <c r="F380" s="193" t="s">
        <v>165</v>
      </c>
      <c r="H380" s="194">
        <v>1</v>
      </c>
      <c r="I380" s="195"/>
      <c r="L380" s="191"/>
      <c r="M380" s="196"/>
      <c r="N380" s="197"/>
      <c r="O380" s="197"/>
      <c r="P380" s="197"/>
      <c r="Q380" s="197"/>
      <c r="R380" s="197"/>
      <c r="S380" s="197"/>
      <c r="T380" s="198"/>
      <c r="AT380" s="192" t="s">
        <v>161</v>
      </c>
      <c r="AU380" s="192" t="s">
        <v>88</v>
      </c>
      <c r="AV380" s="15" t="s">
        <v>159</v>
      </c>
      <c r="AW380" s="15" t="s">
        <v>34</v>
      </c>
      <c r="AX380" s="15" t="s">
        <v>86</v>
      </c>
      <c r="AY380" s="192" t="s">
        <v>153</v>
      </c>
    </row>
    <row r="381" spans="1:65" s="2" customFormat="1" ht="16.5" customHeight="1">
      <c r="A381" s="33"/>
      <c r="B381" s="161"/>
      <c r="C381" s="162" t="s">
        <v>482</v>
      </c>
      <c r="D381" s="162" t="s">
        <v>155</v>
      </c>
      <c r="E381" s="163" t="s">
        <v>201</v>
      </c>
      <c r="F381" s="164" t="s">
        <v>2529</v>
      </c>
      <c r="G381" s="165" t="s">
        <v>158</v>
      </c>
      <c r="H381" s="166">
        <v>0.75900000000000001</v>
      </c>
      <c r="I381" s="167"/>
      <c r="J381" s="168">
        <f>ROUND(I381*H381,2)</f>
        <v>0</v>
      </c>
      <c r="K381" s="164" t="s">
        <v>254</v>
      </c>
      <c r="L381" s="34"/>
      <c r="M381" s="169" t="s">
        <v>1</v>
      </c>
      <c r="N381" s="170" t="s">
        <v>43</v>
      </c>
      <c r="O381" s="59"/>
      <c r="P381" s="171">
        <f>O381*H381</f>
        <v>0</v>
      </c>
      <c r="Q381" s="171">
        <v>0</v>
      </c>
      <c r="R381" s="171">
        <f>Q381*H381</f>
        <v>0</v>
      </c>
      <c r="S381" s="171">
        <v>2.4</v>
      </c>
      <c r="T381" s="172">
        <f>S381*H381</f>
        <v>1.8215999999999999</v>
      </c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R381" s="173" t="s">
        <v>159</v>
      </c>
      <c r="AT381" s="173" t="s">
        <v>155</v>
      </c>
      <c r="AU381" s="173" t="s">
        <v>88</v>
      </c>
      <c r="AY381" s="18" t="s">
        <v>153</v>
      </c>
      <c r="BE381" s="174">
        <f>IF(N381="základní",J381,0)</f>
        <v>0</v>
      </c>
      <c r="BF381" s="174">
        <f>IF(N381="snížená",J381,0)</f>
        <v>0</v>
      </c>
      <c r="BG381" s="174">
        <f>IF(N381="zákl. přenesená",J381,0)</f>
        <v>0</v>
      </c>
      <c r="BH381" s="174">
        <f>IF(N381="sníž. přenesená",J381,0)</f>
        <v>0</v>
      </c>
      <c r="BI381" s="174">
        <f>IF(N381="nulová",J381,0)</f>
        <v>0</v>
      </c>
      <c r="BJ381" s="18" t="s">
        <v>86</v>
      </c>
      <c r="BK381" s="174">
        <f>ROUND(I381*H381,2)</f>
        <v>0</v>
      </c>
      <c r="BL381" s="18" t="s">
        <v>159</v>
      </c>
      <c r="BM381" s="173" t="s">
        <v>2530</v>
      </c>
    </row>
    <row r="382" spans="1:65" s="13" customFormat="1" ht="10.199999999999999">
      <c r="B382" s="175"/>
      <c r="D382" s="176" t="s">
        <v>161</v>
      </c>
      <c r="E382" s="177" t="s">
        <v>1</v>
      </c>
      <c r="F382" s="178" t="s">
        <v>2531</v>
      </c>
      <c r="H382" s="177" t="s">
        <v>1</v>
      </c>
      <c r="I382" s="179"/>
      <c r="L382" s="175"/>
      <c r="M382" s="180"/>
      <c r="N382" s="181"/>
      <c r="O382" s="181"/>
      <c r="P382" s="181"/>
      <c r="Q382" s="181"/>
      <c r="R382" s="181"/>
      <c r="S382" s="181"/>
      <c r="T382" s="182"/>
      <c r="AT382" s="177" t="s">
        <v>161</v>
      </c>
      <c r="AU382" s="177" t="s">
        <v>88</v>
      </c>
      <c r="AV382" s="13" t="s">
        <v>86</v>
      </c>
      <c r="AW382" s="13" t="s">
        <v>34</v>
      </c>
      <c r="AX382" s="13" t="s">
        <v>78</v>
      </c>
      <c r="AY382" s="177" t="s">
        <v>153</v>
      </c>
    </row>
    <row r="383" spans="1:65" s="14" customFormat="1" ht="10.199999999999999">
      <c r="B383" s="183"/>
      <c r="D383" s="176" t="s">
        <v>161</v>
      </c>
      <c r="E383" s="184" t="s">
        <v>1</v>
      </c>
      <c r="F383" s="185" t="s">
        <v>2532</v>
      </c>
      <c r="H383" s="186">
        <v>0.21299999999999999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161</v>
      </c>
      <c r="AU383" s="184" t="s">
        <v>88</v>
      </c>
      <c r="AV383" s="14" t="s">
        <v>88</v>
      </c>
      <c r="AW383" s="14" t="s">
        <v>34</v>
      </c>
      <c r="AX383" s="14" t="s">
        <v>78</v>
      </c>
      <c r="AY383" s="184" t="s">
        <v>153</v>
      </c>
    </row>
    <row r="384" spans="1:65" s="14" customFormat="1" ht="10.199999999999999">
      <c r="B384" s="183"/>
      <c r="D384" s="176" t="s">
        <v>161</v>
      </c>
      <c r="E384" s="184" t="s">
        <v>1</v>
      </c>
      <c r="F384" s="185" t="s">
        <v>2533</v>
      </c>
      <c r="H384" s="186">
        <v>0.54600000000000004</v>
      </c>
      <c r="I384" s="187"/>
      <c r="L384" s="183"/>
      <c r="M384" s="188"/>
      <c r="N384" s="189"/>
      <c r="O384" s="189"/>
      <c r="P384" s="189"/>
      <c r="Q384" s="189"/>
      <c r="R384" s="189"/>
      <c r="S384" s="189"/>
      <c r="T384" s="190"/>
      <c r="AT384" s="184" t="s">
        <v>161</v>
      </c>
      <c r="AU384" s="184" t="s">
        <v>88</v>
      </c>
      <c r="AV384" s="14" t="s">
        <v>88</v>
      </c>
      <c r="AW384" s="14" t="s">
        <v>34</v>
      </c>
      <c r="AX384" s="14" t="s">
        <v>78</v>
      </c>
      <c r="AY384" s="184" t="s">
        <v>153</v>
      </c>
    </row>
    <row r="385" spans="1:65" s="15" customFormat="1" ht="10.199999999999999">
      <c r="B385" s="191"/>
      <c r="D385" s="176" t="s">
        <v>161</v>
      </c>
      <c r="E385" s="192" t="s">
        <v>1</v>
      </c>
      <c r="F385" s="193" t="s">
        <v>165</v>
      </c>
      <c r="H385" s="194">
        <v>0.75900000000000001</v>
      </c>
      <c r="I385" s="195"/>
      <c r="L385" s="191"/>
      <c r="M385" s="196"/>
      <c r="N385" s="197"/>
      <c r="O385" s="197"/>
      <c r="P385" s="197"/>
      <c r="Q385" s="197"/>
      <c r="R385" s="197"/>
      <c r="S385" s="197"/>
      <c r="T385" s="198"/>
      <c r="AT385" s="192" t="s">
        <v>161</v>
      </c>
      <c r="AU385" s="192" t="s">
        <v>88</v>
      </c>
      <c r="AV385" s="15" t="s">
        <v>159</v>
      </c>
      <c r="AW385" s="15" t="s">
        <v>34</v>
      </c>
      <c r="AX385" s="15" t="s">
        <v>86</v>
      </c>
      <c r="AY385" s="192" t="s">
        <v>153</v>
      </c>
    </row>
    <row r="386" spans="1:65" s="2" customFormat="1" ht="24" customHeight="1">
      <c r="A386" s="33"/>
      <c r="B386" s="161"/>
      <c r="C386" s="162" t="s">
        <v>488</v>
      </c>
      <c r="D386" s="162" t="s">
        <v>155</v>
      </c>
      <c r="E386" s="163" t="s">
        <v>2534</v>
      </c>
      <c r="F386" s="164" t="s">
        <v>2535</v>
      </c>
      <c r="G386" s="165" t="s">
        <v>158</v>
      </c>
      <c r="H386" s="166">
        <v>19.34</v>
      </c>
      <c r="I386" s="167"/>
      <c r="J386" s="168">
        <f>ROUND(I386*H386,2)</f>
        <v>0</v>
      </c>
      <c r="K386" s="164" t="s">
        <v>254</v>
      </c>
      <c r="L386" s="34"/>
      <c r="M386" s="169" t="s">
        <v>1</v>
      </c>
      <c r="N386" s="170" t="s">
        <v>43</v>
      </c>
      <c r="O386" s="59"/>
      <c r="P386" s="171">
        <f>O386*H386</f>
        <v>0</v>
      </c>
      <c r="Q386" s="171">
        <v>0</v>
      </c>
      <c r="R386" s="171">
        <f>Q386*H386</f>
        <v>0</v>
      </c>
      <c r="S386" s="171">
        <v>2.4</v>
      </c>
      <c r="T386" s="172">
        <f>S386*H386</f>
        <v>46.415999999999997</v>
      </c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R386" s="173" t="s">
        <v>159</v>
      </c>
      <c r="AT386" s="173" t="s">
        <v>155</v>
      </c>
      <c r="AU386" s="173" t="s">
        <v>88</v>
      </c>
      <c r="AY386" s="18" t="s">
        <v>153</v>
      </c>
      <c r="BE386" s="174">
        <f>IF(N386="základní",J386,0)</f>
        <v>0</v>
      </c>
      <c r="BF386" s="174">
        <f>IF(N386="snížená",J386,0)</f>
        <v>0</v>
      </c>
      <c r="BG386" s="174">
        <f>IF(N386="zákl. přenesená",J386,0)</f>
        <v>0</v>
      </c>
      <c r="BH386" s="174">
        <f>IF(N386="sníž. přenesená",J386,0)</f>
        <v>0</v>
      </c>
      <c r="BI386" s="174">
        <f>IF(N386="nulová",J386,0)</f>
        <v>0</v>
      </c>
      <c r="BJ386" s="18" t="s">
        <v>86</v>
      </c>
      <c r="BK386" s="174">
        <f>ROUND(I386*H386,2)</f>
        <v>0</v>
      </c>
      <c r="BL386" s="18" t="s">
        <v>159</v>
      </c>
      <c r="BM386" s="173" t="s">
        <v>2536</v>
      </c>
    </row>
    <row r="387" spans="1:65" s="13" customFormat="1" ht="10.199999999999999">
      <c r="B387" s="175"/>
      <c r="D387" s="176" t="s">
        <v>161</v>
      </c>
      <c r="E387" s="177" t="s">
        <v>1</v>
      </c>
      <c r="F387" s="178" t="s">
        <v>2537</v>
      </c>
      <c r="H387" s="177" t="s">
        <v>1</v>
      </c>
      <c r="I387" s="179"/>
      <c r="L387" s="175"/>
      <c r="M387" s="180"/>
      <c r="N387" s="181"/>
      <c r="O387" s="181"/>
      <c r="P387" s="181"/>
      <c r="Q387" s="181"/>
      <c r="R387" s="181"/>
      <c r="S387" s="181"/>
      <c r="T387" s="182"/>
      <c r="AT387" s="177" t="s">
        <v>161</v>
      </c>
      <c r="AU387" s="177" t="s">
        <v>88</v>
      </c>
      <c r="AV387" s="13" t="s">
        <v>86</v>
      </c>
      <c r="AW387" s="13" t="s">
        <v>34</v>
      </c>
      <c r="AX387" s="13" t="s">
        <v>78</v>
      </c>
      <c r="AY387" s="177" t="s">
        <v>153</v>
      </c>
    </row>
    <row r="388" spans="1:65" s="14" customFormat="1" ht="10.199999999999999">
      <c r="B388" s="183"/>
      <c r="D388" s="176" t="s">
        <v>161</v>
      </c>
      <c r="E388" s="184" t="s">
        <v>1</v>
      </c>
      <c r="F388" s="185" t="s">
        <v>2538</v>
      </c>
      <c r="H388" s="186">
        <v>0.72</v>
      </c>
      <c r="I388" s="187"/>
      <c r="L388" s="183"/>
      <c r="M388" s="188"/>
      <c r="N388" s="189"/>
      <c r="O388" s="189"/>
      <c r="P388" s="189"/>
      <c r="Q388" s="189"/>
      <c r="R388" s="189"/>
      <c r="S388" s="189"/>
      <c r="T388" s="190"/>
      <c r="AT388" s="184" t="s">
        <v>161</v>
      </c>
      <c r="AU388" s="184" t="s">
        <v>88</v>
      </c>
      <c r="AV388" s="14" t="s">
        <v>88</v>
      </c>
      <c r="AW388" s="14" t="s">
        <v>34</v>
      </c>
      <c r="AX388" s="14" t="s">
        <v>78</v>
      </c>
      <c r="AY388" s="184" t="s">
        <v>153</v>
      </c>
    </row>
    <row r="389" spans="1:65" s="14" customFormat="1" ht="10.199999999999999">
      <c r="B389" s="183"/>
      <c r="D389" s="176" t="s">
        <v>161</v>
      </c>
      <c r="E389" s="184" t="s">
        <v>1</v>
      </c>
      <c r="F389" s="185" t="s">
        <v>2538</v>
      </c>
      <c r="H389" s="186">
        <v>0.72</v>
      </c>
      <c r="I389" s="187"/>
      <c r="L389" s="183"/>
      <c r="M389" s="188"/>
      <c r="N389" s="189"/>
      <c r="O389" s="189"/>
      <c r="P389" s="189"/>
      <c r="Q389" s="189"/>
      <c r="R389" s="189"/>
      <c r="S389" s="189"/>
      <c r="T389" s="190"/>
      <c r="AT389" s="184" t="s">
        <v>161</v>
      </c>
      <c r="AU389" s="184" t="s">
        <v>88</v>
      </c>
      <c r="AV389" s="14" t="s">
        <v>88</v>
      </c>
      <c r="AW389" s="14" t="s">
        <v>34</v>
      </c>
      <c r="AX389" s="14" t="s">
        <v>78</v>
      </c>
      <c r="AY389" s="184" t="s">
        <v>153</v>
      </c>
    </row>
    <row r="390" spans="1:65" s="14" customFormat="1" ht="10.199999999999999">
      <c r="B390" s="183"/>
      <c r="D390" s="176" t="s">
        <v>161</v>
      </c>
      <c r="E390" s="184" t="s">
        <v>1</v>
      </c>
      <c r="F390" s="185" t="s">
        <v>2539</v>
      </c>
      <c r="H390" s="186">
        <v>2.7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161</v>
      </c>
      <c r="AU390" s="184" t="s">
        <v>88</v>
      </c>
      <c r="AV390" s="14" t="s">
        <v>88</v>
      </c>
      <c r="AW390" s="14" t="s">
        <v>34</v>
      </c>
      <c r="AX390" s="14" t="s">
        <v>78</v>
      </c>
      <c r="AY390" s="184" t="s">
        <v>153</v>
      </c>
    </row>
    <row r="391" spans="1:65" s="14" customFormat="1" ht="10.199999999999999">
      <c r="B391" s="183"/>
      <c r="D391" s="176" t="s">
        <v>161</v>
      </c>
      <c r="E391" s="184" t="s">
        <v>1</v>
      </c>
      <c r="F391" s="185" t="s">
        <v>2539</v>
      </c>
      <c r="H391" s="186">
        <v>2.7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161</v>
      </c>
      <c r="AU391" s="184" t="s">
        <v>88</v>
      </c>
      <c r="AV391" s="14" t="s">
        <v>88</v>
      </c>
      <c r="AW391" s="14" t="s">
        <v>34</v>
      </c>
      <c r="AX391" s="14" t="s">
        <v>78</v>
      </c>
      <c r="AY391" s="184" t="s">
        <v>153</v>
      </c>
    </row>
    <row r="392" spans="1:65" s="14" customFormat="1" ht="10.199999999999999">
      <c r="B392" s="183"/>
      <c r="D392" s="176" t="s">
        <v>161</v>
      </c>
      <c r="E392" s="184" t="s">
        <v>1</v>
      </c>
      <c r="F392" s="185" t="s">
        <v>2540</v>
      </c>
      <c r="H392" s="186">
        <v>5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161</v>
      </c>
      <c r="AU392" s="184" t="s">
        <v>88</v>
      </c>
      <c r="AV392" s="14" t="s">
        <v>88</v>
      </c>
      <c r="AW392" s="14" t="s">
        <v>34</v>
      </c>
      <c r="AX392" s="14" t="s">
        <v>78</v>
      </c>
      <c r="AY392" s="184" t="s">
        <v>153</v>
      </c>
    </row>
    <row r="393" spans="1:65" s="14" customFormat="1" ht="10.199999999999999">
      <c r="B393" s="183"/>
      <c r="D393" s="176" t="s">
        <v>161</v>
      </c>
      <c r="E393" s="184" t="s">
        <v>1</v>
      </c>
      <c r="F393" s="185" t="s">
        <v>2541</v>
      </c>
      <c r="H393" s="186">
        <v>7.5</v>
      </c>
      <c r="I393" s="187"/>
      <c r="L393" s="183"/>
      <c r="M393" s="188"/>
      <c r="N393" s="189"/>
      <c r="O393" s="189"/>
      <c r="P393" s="189"/>
      <c r="Q393" s="189"/>
      <c r="R393" s="189"/>
      <c r="S393" s="189"/>
      <c r="T393" s="190"/>
      <c r="AT393" s="184" t="s">
        <v>161</v>
      </c>
      <c r="AU393" s="184" t="s">
        <v>88</v>
      </c>
      <c r="AV393" s="14" t="s">
        <v>88</v>
      </c>
      <c r="AW393" s="14" t="s">
        <v>34</v>
      </c>
      <c r="AX393" s="14" t="s">
        <v>78</v>
      </c>
      <c r="AY393" s="184" t="s">
        <v>153</v>
      </c>
    </row>
    <row r="394" spans="1:65" s="15" customFormat="1" ht="10.199999999999999">
      <c r="B394" s="191"/>
      <c r="D394" s="176" t="s">
        <v>161</v>
      </c>
      <c r="E394" s="192" t="s">
        <v>1</v>
      </c>
      <c r="F394" s="193" t="s">
        <v>165</v>
      </c>
      <c r="H394" s="194">
        <v>19.34</v>
      </c>
      <c r="I394" s="195"/>
      <c r="L394" s="191"/>
      <c r="M394" s="196"/>
      <c r="N394" s="197"/>
      <c r="O394" s="197"/>
      <c r="P394" s="197"/>
      <c r="Q394" s="197"/>
      <c r="R394" s="197"/>
      <c r="S394" s="197"/>
      <c r="T394" s="198"/>
      <c r="AT394" s="192" t="s">
        <v>161</v>
      </c>
      <c r="AU394" s="192" t="s">
        <v>88</v>
      </c>
      <c r="AV394" s="15" t="s">
        <v>159</v>
      </c>
      <c r="AW394" s="15" t="s">
        <v>34</v>
      </c>
      <c r="AX394" s="15" t="s">
        <v>86</v>
      </c>
      <c r="AY394" s="192" t="s">
        <v>153</v>
      </c>
    </row>
    <row r="395" spans="1:65" s="2" customFormat="1" ht="24" customHeight="1">
      <c r="A395" s="33"/>
      <c r="B395" s="161"/>
      <c r="C395" s="162" t="s">
        <v>492</v>
      </c>
      <c r="D395" s="162" t="s">
        <v>155</v>
      </c>
      <c r="E395" s="163" t="s">
        <v>414</v>
      </c>
      <c r="F395" s="164" t="s">
        <v>415</v>
      </c>
      <c r="G395" s="165" t="s">
        <v>416</v>
      </c>
      <c r="H395" s="166">
        <v>13.65</v>
      </c>
      <c r="I395" s="167"/>
      <c r="J395" s="168">
        <f>ROUND(I395*H395,2)</f>
        <v>0</v>
      </c>
      <c r="K395" s="164" t="s">
        <v>254</v>
      </c>
      <c r="L395" s="34"/>
      <c r="M395" s="169" t="s">
        <v>1</v>
      </c>
      <c r="N395" s="170" t="s">
        <v>43</v>
      </c>
      <c r="O395" s="59"/>
      <c r="P395" s="171">
        <f>O395*H395</f>
        <v>0</v>
      </c>
      <c r="Q395" s="171">
        <v>0</v>
      </c>
      <c r="R395" s="171">
        <f>Q395*H395</f>
        <v>0</v>
      </c>
      <c r="S395" s="171">
        <v>7.0000000000000007E-2</v>
      </c>
      <c r="T395" s="172">
        <f>S395*H395</f>
        <v>0.95550000000000013</v>
      </c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R395" s="173" t="s">
        <v>159</v>
      </c>
      <c r="AT395" s="173" t="s">
        <v>155</v>
      </c>
      <c r="AU395" s="173" t="s">
        <v>88</v>
      </c>
      <c r="AY395" s="18" t="s">
        <v>153</v>
      </c>
      <c r="BE395" s="174">
        <f>IF(N395="základní",J395,0)</f>
        <v>0</v>
      </c>
      <c r="BF395" s="174">
        <f>IF(N395="snížená",J395,0)</f>
        <v>0</v>
      </c>
      <c r="BG395" s="174">
        <f>IF(N395="zákl. přenesená",J395,0)</f>
        <v>0</v>
      </c>
      <c r="BH395" s="174">
        <f>IF(N395="sníž. přenesená",J395,0)</f>
        <v>0</v>
      </c>
      <c r="BI395" s="174">
        <f>IF(N395="nulová",J395,0)</f>
        <v>0</v>
      </c>
      <c r="BJ395" s="18" t="s">
        <v>86</v>
      </c>
      <c r="BK395" s="174">
        <f>ROUND(I395*H395,2)</f>
        <v>0</v>
      </c>
      <c r="BL395" s="18" t="s">
        <v>159</v>
      </c>
      <c r="BM395" s="173" t="s">
        <v>2542</v>
      </c>
    </row>
    <row r="396" spans="1:65" s="13" customFormat="1" ht="10.199999999999999">
      <c r="B396" s="175"/>
      <c r="D396" s="176" t="s">
        <v>161</v>
      </c>
      <c r="E396" s="177" t="s">
        <v>1</v>
      </c>
      <c r="F396" s="178" t="s">
        <v>2543</v>
      </c>
      <c r="H396" s="177" t="s">
        <v>1</v>
      </c>
      <c r="I396" s="179"/>
      <c r="L396" s="175"/>
      <c r="M396" s="180"/>
      <c r="N396" s="181"/>
      <c r="O396" s="181"/>
      <c r="P396" s="181"/>
      <c r="Q396" s="181"/>
      <c r="R396" s="181"/>
      <c r="S396" s="181"/>
      <c r="T396" s="182"/>
      <c r="AT396" s="177" t="s">
        <v>161</v>
      </c>
      <c r="AU396" s="177" t="s">
        <v>88</v>
      </c>
      <c r="AV396" s="13" t="s">
        <v>86</v>
      </c>
      <c r="AW396" s="13" t="s">
        <v>34</v>
      </c>
      <c r="AX396" s="13" t="s">
        <v>78</v>
      </c>
      <c r="AY396" s="177" t="s">
        <v>153</v>
      </c>
    </row>
    <row r="397" spans="1:65" s="14" customFormat="1" ht="10.199999999999999">
      <c r="B397" s="183"/>
      <c r="D397" s="176" t="s">
        <v>161</v>
      </c>
      <c r="E397" s="184" t="s">
        <v>1</v>
      </c>
      <c r="F397" s="185" t="s">
        <v>2544</v>
      </c>
      <c r="H397" s="186">
        <v>13.65</v>
      </c>
      <c r="I397" s="187"/>
      <c r="L397" s="183"/>
      <c r="M397" s="188"/>
      <c r="N397" s="189"/>
      <c r="O397" s="189"/>
      <c r="P397" s="189"/>
      <c r="Q397" s="189"/>
      <c r="R397" s="189"/>
      <c r="S397" s="189"/>
      <c r="T397" s="190"/>
      <c r="AT397" s="184" t="s">
        <v>161</v>
      </c>
      <c r="AU397" s="184" t="s">
        <v>88</v>
      </c>
      <c r="AV397" s="14" t="s">
        <v>88</v>
      </c>
      <c r="AW397" s="14" t="s">
        <v>34</v>
      </c>
      <c r="AX397" s="14" t="s">
        <v>78</v>
      </c>
      <c r="AY397" s="184" t="s">
        <v>153</v>
      </c>
    </row>
    <row r="398" spans="1:65" s="15" customFormat="1" ht="10.199999999999999">
      <c r="B398" s="191"/>
      <c r="D398" s="176" t="s">
        <v>161</v>
      </c>
      <c r="E398" s="192" t="s">
        <v>1</v>
      </c>
      <c r="F398" s="193" t="s">
        <v>165</v>
      </c>
      <c r="H398" s="194">
        <v>13.65</v>
      </c>
      <c r="I398" s="195"/>
      <c r="L398" s="191"/>
      <c r="M398" s="196"/>
      <c r="N398" s="197"/>
      <c r="O398" s="197"/>
      <c r="P398" s="197"/>
      <c r="Q398" s="197"/>
      <c r="R398" s="197"/>
      <c r="S398" s="197"/>
      <c r="T398" s="198"/>
      <c r="AT398" s="192" t="s">
        <v>161</v>
      </c>
      <c r="AU398" s="192" t="s">
        <v>88</v>
      </c>
      <c r="AV398" s="15" t="s">
        <v>159</v>
      </c>
      <c r="AW398" s="15" t="s">
        <v>34</v>
      </c>
      <c r="AX398" s="15" t="s">
        <v>86</v>
      </c>
      <c r="AY398" s="192" t="s">
        <v>153</v>
      </c>
    </row>
    <row r="399" spans="1:65" s="2" customFormat="1" ht="36" customHeight="1">
      <c r="A399" s="33"/>
      <c r="B399" s="161"/>
      <c r="C399" s="162" t="s">
        <v>496</v>
      </c>
      <c r="D399" s="162" t="s">
        <v>155</v>
      </c>
      <c r="E399" s="163" t="s">
        <v>2545</v>
      </c>
      <c r="F399" s="164" t="s">
        <v>2546</v>
      </c>
      <c r="G399" s="165" t="s">
        <v>235</v>
      </c>
      <c r="H399" s="166">
        <v>46.6</v>
      </c>
      <c r="I399" s="167"/>
      <c r="J399" s="168">
        <f>ROUND(I399*H399,2)</f>
        <v>0</v>
      </c>
      <c r="K399" s="164" t="s">
        <v>254</v>
      </c>
      <c r="L399" s="34"/>
      <c r="M399" s="169" t="s">
        <v>1</v>
      </c>
      <c r="N399" s="170" t="s">
        <v>43</v>
      </c>
      <c r="O399" s="59"/>
      <c r="P399" s="171">
        <f>O399*H399</f>
        <v>0</v>
      </c>
      <c r="Q399" s="171">
        <v>0</v>
      </c>
      <c r="R399" s="171">
        <f>Q399*H399</f>
        <v>0</v>
      </c>
      <c r="S399" s="171">
        <v>0.432</v>
      </c>
      <c r="T399" s="172">
        <f>S399*H399</f>
        <v>20.1312</v>
      </c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R399" s="173" t="s">
        <v>159</v>
      </c>
      <c r="AT399" s="173" t="s">
        <v>155</v>
      </c>
      <c r="AU399" s="173" t="s">
        <v>88</v>
      </c>
      <c r="AY399" s="18" t="s">
        <v>153</v>
      </c>
      <c r="BE399" s="174">
        <f>IF(N399="základní",J399,0)</f>
        <v>0</v>
      </c>
      <c r="BF399" s="174">
        <f>IF(N399="snížená",J399,0)</f>
        <v>0</v>
      </c>
      <c r="BG399" s="174">
        <f>IF(N399="zákl. přenesená",J399,0)</f>
        <v>0</v>
      </c>
      <c r="BH399" s="174">
        <f>IF(N399="sníž. přenesená",J399,0)</f>
        <v>0</v>
      </c>
      <c r="BI399" s="174">
        <f>IF(N399="nulová",J399,0)</f>
        <v>0</v>
      </c>
      <c r="BJ399" s="18" t="s">
        <v>86</v>
      </c>
      <c r="BK399" s="174">
        <f>ROUND(I399*H399,2)</f>
        <v>0</v>
      </c>
      <c r="BL399" s="18" t="s">
        <v>159</v>
      </c>
      <c r="BM399" s="173" t="s">
        <v>2547</v>
      </c>
    </row>
    <row r="400" spans="1:65" s="14" customFormat="1" ht="10.199999999999999">
      <c r="B400" s="183"/>
      <c r="D400" s="176" t="s">
        <v>161</v>
      </c>
      <c r="E400" s="184" t="s">
        <v>1</v>
      </c>
      <c r="F400" s="185" t="s">
        <v>2548</v>
      </c>
      <c r="H400" s="186">
        <v>46.6</v>
      </c>
      <c r="I400" s="187"/>
      <c r="L400" s="183"/>
      <c r="M400" s="188"/>
      <c r="N400" s="189"/>
      <c r="O400" s="189"/>
      <c r="P400" s="189"/>
      <c r="Q400" s="189"/>
      <c r="R400" s="189"/>
      <c r="S400" s="189"/>
      <c r="T400" s="190"/>
      <c r="AT400" s="184" t="s">
        <v>161</v>
      </c>
      <c r="AU400" s="184" t="s">
        <v>88</v>
      </c>
      <c r="AV400" s="14" t="s">
        <v>88</v>
      </c>
      <c r="AW400" s="14" t="s">
        <v>34</v>
      </c>
      <c r="AX400" s="14" t="s">
        <v>78</v>
      </c>
      <c r="AY400" s="184" t="s">
        <v>153</v>
      </c>
    </row>
    <row r="401" spans="1:65" s="15" customFormat="1" ht="10.199999999999999">
      <c r="B401" s="191"/>
      <c r="D401" s="176" t="s">
        <v>161</v>
      </c>
      <c r="E401" s="192" t="s">
        <v>1</v>
      </c>
      <c r="F401" s="193" t="s">
        <v>165</v>
      </c>
      <c r="H401" s="194">
        <v>46.6</v>
      </c>
      <c r="I401" s="195"/>
      <c r="L401" s="191"/>
      <c r="M401" s="196"/>
      <c r="N401" s="197"/>
      <c r="O401" s="197"/>
      <c r="P401" s="197"/>
      <c r="Q401" s="197"/>
      <c r="R401" s="197"/>
      <c r="S401" s="197"/>
      <c r="T401" s="198"/>
      <c r="AT401" s="192" t="s">
        <v>161</v>
      </c>
      <c r="AU401" s="192" t="s">
        <v>88</v>
      </c>
      <c r="AV401" s="15" t="s">
        <v>159</v>
      </c>
      <c r="AW401" s="15" t="s">
        <v>34</v>
      </c>
      <c r="AX401" s="15" t="s">
        <v>86</v>
      </c>
      <c r="AY401" s="192" t="s">
        <v>153</v>
      </c>
    </row>
    <row r="402" spans="1:65" s="2" customFormat="1" ht="24" customHeight="1">
      <c r="A402" s="33"/>
      <c r="B402" s="161"/>
      <c r="C402" s="162" t="s">
        <v>502</v>
      </c>
      <c r="D402" s="162" t="s">
        <v>155</v>
      </c>
      <c r="E402" s="163" t="s">
        <v>230</v>
      </c>
      <c r="F402" s="164" t="s">
        <v>231</v>
      </c>
      <c r="G402" s="165" t="s">
        <v>158</v>
      </c>
      <c r="H402" s="166">
        <v>4.66</v>
      </c>
      <c r="I402" s="167"/>
      <c r="J402" s="168">
        <f>ROUND(I402*H402,2)</f>
        <v>0</v>
      </c>
      <c r="K402" s="164" t="s">
        <v>254</v>
      </c>
      <c r="L402" s="34"/>
      <c r="M402" s="169" t="s">
        <v>1</v>
      </c>
      <c r="N402" s="170" t="s">
        <v>43</v>
      </c>
      <c r="O402" s="59"/>
      <c r="P402" s="171">
        <f>O402*H402</f>
        <v>0</v>
      </c>
      <c r="Q402" s="171">
        <v>0</v>
      </c>
      <c r="R402" s="171">
        <f>Q402*H402</f>
        <v>0</v>
      </c>
      <c r="S402" s="171">
        <v>2.2000000000000002</v>
      </c>
      <c r="T402" s="172">
        <f>S402*H402</f>
        <v>10.252000000000001</v>
      </c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R402" s="173" t="s">
        <v>159</v>
      </c>
      <c r="AT402" s="173" t="s">
        <v>155</v>
      </c>
      <c r="AU402" s="173" t="s">
        <v>88</v>
      </c>
      <c r="AY402" s="18" t="s">
        <v>153</v>
      </c>
      <c r="BE402" s="174">
        <f>IF(N402="základní",J402,0)</f>
        <v>0</v>
      </c>
      <c r="BF402" s="174">
        <f>IF(N402="snížená",J402,0)</f>
        <v>0</v>
      </c>
      <c r="BG402" s="174">
        <f>IF(N402="zákl. přenesená",J402,0)</f>
        <v>0</v>
      </c>
      <c r="BH402" s="174">
        <f>IF(N402="sníž. přenesená",J402,0)</f>
        <v>0</v>
      </c>
      <c r="BI402" s="174">
        <f>IF(N402="nulová",J402,0)</f>
        <v>0</v>
      </c>
      <c r="BJ402" s="18" t="s">
        <v>86</v>
      </c>
      <c r="BK402" s="174">
        <f>ROUND(I402*H402,2)</f>
        <v>0</v>
      </c>
      <c r="BL402" s="18" t="s">
        <v>159</v>
      </c>
      <c r="BM402" s="173" t="s">
        <v>2549</v>
      </c>
    </row>
    <row r="403" spans="1:65" s="14" customFormat="1" ht="10.199999999999999">
      <c r="B403" s="183"/>
      <c r="D403" s="176" t="s">
        <v>161</v>
      </c>
      <c r="E403" s="184" t="s">
        <v>1</v>
      </c>
      <c r="F403" s="185" t="s">
        <v>2550</v>
      </c>
      <c r="H403" s="186">
        <v>4.66</v>
      </c>
      <c r="I403" s="187"/>
      <c r="L403" s="183"/>
      <c r="M403" s="188"/>
      <c r="N403" s="189"/>
      <c r="O403" s="189"/>
      <c r="P403" s="189"/>
      <c r="Q403" s="189"/>
      <c r="R403" s="189"/>
      <c r="S403" s="189"/>
      <c r="T403" s="190"/>
      <c r="AT403" s="184" t="s">
        <v>161</v>
      </c>
      <c r="AU403" s="184" t="s">
        <v>88</v>
      </c>
      <c r="AV403" s="14" t="s">
        <v>88</v>
      </c>
      <c r="AW403" s="14" t="s">
        <v>34</v>
      </c>
      <c r="AX403" s="14" t="s">
        <v>78</v>
      </c>
      <c r="AY403" s="184" t="s">
        <v>153</v>
      </c>
    </row>
    <row r="404" spans="1:65" s="15" customFormat="1" ht="10.199999999999999">
      <c r="B404" s="191"/>
      <c r="D404" s="176" t="s">
        <v>161</v>
      </c>
      <c r="E404" s="192" t="s">
        <v>1</v>
      </c>
      <c r="F404" s="193" t="s">
        <v>165</v>
      </c>
      <c r="H404" s="194">
        <v>4.66</v>
      </c>
      <c r="I404" s="195"/>
      <c r="L404" s="191"/>
      <c r="M404" s="196"/>
      <c r="N404" s="197"/>
      <c r="O404" s="197"/>
      <c r="P404" s="197"/>
      <c r="Q404" s="197"/>
      <c r="R404" s="197"/>
      <c r="S404" s="197"/>
      <c r="T404" s="198"/>
      <c r="AT404" s="192" t="s">
        <v>161</v>
      </c>
      <c r="AU404" s="192" t="s">
        <v>88</v>
      </c>
      <c r="AV404" s="15" t="s">
        <v>159</v>
      </c>
      <c r="AW404" s="15" t="s">
        <v>34</v>
      </c>
      <c r="AX404" s="15" t="s">
        <v>86</v>
      </c>
      <c r="AY404" s="192" t="s">
        <v>153</v>
      </c>
    </row>
    <row r="405" spans="1:65" s="12" customFormat="1" ht="22.8" customHeight="1">
      <c r="B405" s="148"/>
      <c r="D405" s="149" t="s">
        <v>77</v>
      </c>
      <c r="E405" s="159" t="s">
        <v>249</v>
      </c>
      <c r="F405" s="159" t="s">
        <v>250</v>
      </c>
      <c r="I405" s="151"/>
      <c r="J405" s="160">
        <f>BK405</f>
        <v>0</v>
      </c>
      <c r="L405" s="148"/>
      <c r="M405" s="153"/>
      <c r="N405" s="154"/>
      <c r="O405" s="154"/>
      <c r="P405" s="155">
        <f>SUM(P406:P421)</f>
        <v>0</v>
      </c>
      <c r="Q405" s="154"/>
      <c r="R405" s="155">
        <f>SUM(R406:R421)</f>
        <v>0</v>
      </c>
      <c r="S405" s="154"/>
      <c r="T405" s="156">
        <f>SUM(T406:T421)</f>
        <v>0</v>
      </c>
      <c r="AR405" s="149" t="s">
        <v>86</v>
      </c>
      <c r="AT405" s="157" t="s">
        <v>77</v>
      </c>
      <c r="AU405" s="157" t="s">
        <v>86</v>
      </c>
      <c r="AY405" s="149" t="s">
        <v>153</v>
      </c>
      <c r="BK405" s="158">
        <f>SUM(BK406:BK421)</f>
        <v>0</v>
      </c>
    </row>
    <row r="406" spans="1:65" s="2" customFormat="1" ht="36" customHeight="1">
      <c r="A406" s="33"/>
      <c r="B406" s="161"/>
      <c r="C406" s="162" t="s">
        <v>507</v>
      </c>
      <c r="D406" s="162" t="s">
        <v>155</v>
      </c>
      <c r="E406" s="163" t="s">
        <v>2551</v>
      </c>
      <c r="F406" s="164" t="s">
        <v>2552</v>
      </c>
      <c r="G406" s="165" t="s">
        <v>189</v>
      </c>
      <c r="H406" s="166">
        <v>107.477</v>
      </c>
      <c r="I406" s="167"/>
      <c r="J406" s="168">
        <f>ROUND(I406*H406,2)</f>
        <v>0</v>
      </c>
      <c r="K406" s="164" t="s">
        <v>254</v>
      </c>
      <c r="L406" s="34"/>
      <c r="M406" s="169" t="s">
        <v>1</v>
      </c>
      <c r="N406" s="170" t="s">
        <v>43</v>
      </c>
      <c r="O406" s="59"/>
      <c r="P406" s="171">
        <f>O406*H406</f>
        <v>0</v>
      </c>
      <c r="Q406" s="171">
        <v>0</v>
      </c>
      <c r="R406" s="171">
        <f>Q406*H406</f>
        <v>0</v>
      </c>
      <c r="S406" s="171">
        <v>0</v>
      </c>
      <c r="T406" s="172">
        <f>S406*H406</f>
        <v>0</v>
      </c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R406" s="173" t="s">
        <v>159</v>
      </c>
      <c r="AT406" s="173" t="s">
        <v>155</v>
      </c>
      <c r="AU406" s="173" t="s">
        <v>88</v>
      </c>
      <c r="AY406" s="18" t="s">
        <v>153</v>
      </c>
      <c r="BE406" s="174">
        <f>IF(N406="základní",J406,0)</f>
        <v>0</v>
      </c>
      <c r="BF406" s="174">
        <f>IF(N406="snížená",J406,0)</f>
        <v>0</v>
      </c>
      <c r="BG406" s="174">
        <f>IF(N406="zákl. přenesená",J406,0)</f>
        <v>0</v>
      </c>
      <c r="BH406" s="174">
        <f>IF(N406="sníž. přenesená",J406,0)</f>
        <v>0</v>
      </c>
      <c r="BI406" s="174">
        <f>IF(N406="nulová",J406,0)</f>
        <v>0</v>
      </c>
      <c r="BJ406" s="18" t="s">
        <v>86</v>
      </c>
      <c r="BK406" s="174">
        <f>ROUND(I406*H406,2)</f>
        <v>0</v>
      </c>
      <c r="BL406" s="18" t="s">
        <v>159</v>
      </c>
      <c r="BM406" s="173" t="s">
        <v>2553</v>
      </c>
    </row>
    <row r="407" spans="1:65" s="2" customFormat="1" ht="48" customHeight="1">
      <c r="A407" s="33"/>
      <c r="B407" s="161"/>
      <c r="C407" s="162" t="s">
        <v>511</v>
      </c>
      <c r="D407" s="162" t="s">
        <v>155</v>
      </c>
      <c r="E407" s="163" t="s">
        <v>2554</v>
      </c>
      <c r="F407" s="164" t="s">
        <v>2555</v>
      </c>
      <c r="G407" s="165" t="s">
        <v>189</v>
      </c>
      <c r="H407" s="166">
        <v>2042.0630000000001</v>
      </c>
      <c r="I407" s="167"/>
      <c r="J407" s="168">
        <f>ROUND(I407*H407,2)</f>
        <v>0</v>
      </c>
      <c r="K407" s="164" t="s">
        <v>254</v>
      </c>
      <c r="L407" s="34"/>
      <c r="M407" s="169" t="s">
        <v>1</v>
      </c>
      <c r="N407" s="170" t="s">
        <v>43</v>
      </c>
      <c r="O407" s="59"/>
      <c r="P407" s="171">
        <f>O407*H407</f>
        <v>0</v>
      </c>
      <c r="Q407" s="171">
        <v>0</v>
      </c>
      <c r="R407" s="171">
        <f>Q407*H407</f>
        <v>0</v>
      </c>
      <c r="S407" s="171">
        <v>0</v>
      </c>
      <c r="T407" s="172">
        <f>S407*H407</f>
        <v>0</v>
      </c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R407" s="173" t="s">
        <v>159</v>
      </c>
      <c r="AT407" s="173" t="s">
        <v>155</v>
      </c>
      <c r="AU407" s="173" t="s">
        <v>88</v>
      </c>
      <c r="AY407" s="18" t="s">
        <v>153</v>
      </c>
      <c r="BE407" s="174">
        <f>IF(N407="základní",J407,0)</f>
        <v>0</v>
      </c>
      <c r="BF407" s="174">
        <f>IF(N407="snížená",J407,0)</f>
        <v>0</v>
      </c>
      <c r="BG407" s="174">
        <f>IF(N407="zákl. přenesená",J407,0)</f>
        <v>0</v>
      </c>
      <c r="BH407" s="174">
        <f>IF(N407="sníž. přenesená",J407,0)</f>
        <v>0</v>
      </c>
      <c r="BI407" s="174">
        <f>IF(N407="nulová",J407,0)</f>
        <v>0</v>
      </c>
      <c r="BJ407" s="18" t="s">
        <v>86</v>
      </c>
      <c r="BK407" s="174">
        <f>ROUND(I407*H407,2)</f>
        <v>0</v>
      </c>
      <c r="BL407" s="18" t="s">
        <v>159</v>
      </c>
      <c r="BM407" s="173" t="s">
        <v>2556</v>
      </c>
    </row>
    <row r="408" spans="1:65" s="13" customFormat="1" ht="10.199999999999999">
      <c r="B408" s="175"/>
      <c r="D408" s="176" t="s">
        <v>161</v>
      </c>
      <c r="E408" s="177" t="s">
        <v>1</v>
      </c>
      <c r="F408" s="178" t="s">
        <v>2557</v>
      </c>
      <c r="H408" s="177" t="s">
        <v>1</v>
      </c>
      <c r="I408" s="179"/>
      <c r="L408" s="175"/>
      <c r="M408" s="180"/>
      <c r="N408" s="181"/>
      <c r="O408" s="181"/>
      <c r="P408" s="181"/>
      <c r="Q408" s="181"/>
      <c r="R408" s="181"/>
      <c r="S408" s="181"/>
      <c r="T408" s="182"/>
      <c r="AT408" s="177" t="s">
        <v>161</v>
      </c>
      <c r="AU408" s="177" t="s">
        <v>88</v>
      </c>
      <c r="AV408" s="13" t="s">
        <v>86</v>
      </c>
      <c r="AW408" s="13" t="s">
        <v>34</v>
      </c>
      <c r="AX408" s="13" t="s">
        <v>78</v>
      </c>
      <c r="AY408" s="177" t="s">
        <v>153</v>
      </c>
    </row>
    <row r="409" spans="1:65" s="14" customFormat="1" ht="10.199999999999999">
      <c r="B409" s="183"/>
      <c r="D409" s="176" t="s">
        <v>161</v>
      </c>
      <c r="E409" s="184" t="s">
        <v>1</v>
      </c>
      <c r="F409" s="185" t="s">
        <v>2558</v>
      </c>
      <c r="H409" s="186">
        <v>2042.0630000000001</v>
      </c>
      <c r="I409" s="187"/>
      <c r="L409" s="183"/>
      <c r="M409" s="188"/>
      <c r="N409" s="189"/>
      <c r="O409" s="189"/>
      <c r="P409" s="189"/>
      <c r="Q409" s="189"/>
      <c r="R409" s="189"/>
      <c r="S409" s="189"/>
      <c r="T409" s="190"/>
      <c r="AT409" s="184" t="s">
        <v>161</v>
      </c>
      <c r="AU409" s="184" t="s">
        <v>88</v>
      </c>
      <c r="AV409" s="14" t="s">
        <v>88</v>
      </c>
      <c r="AW409" s="14" t="s">
        <v>34</v>
      </c>
      <c r="AX409" s="14" t="s">
        <v>78</v>
      </c>
      <c r="AY409" s="184" t="s">
        <v>153</v>
      </c>
    </row>
    <row r="410" spans="1:65" s="15" customFormat="1" ht="10.199999999999999">
      <c r="B410" s="191"/>
      <c r="D410" s="176" t="s">
        <v>161</v>
      </c>
      <c r="E410" s="192" t="s">
        <v>1</v>
      </c>
      <c r="F410" s="193" t="s">
        <v>165</v>
      </c>
      <c r="H410" s="194">
        <v>2042.0630000000001</v>
      </c>
      <c r="I410" s="195"/>
      <c r="L410" s="191"/>
      <c r="M410" s="196"/>
      <c r="N410" s="197"/>
      <c r="O410" s="197"/>
      <c r="P410" s="197"/>
      <c r="Q410" s="197"/>
      <c r="R410" s="197"/>
      <c r="S410" s="197"/>
      <c r="T410" s="198"/>
      <c r="AT410" s="192" t="s">
        <v>161</v>
      </c>
      <c r="AU410" s="192" t="s">
        <v>88</v>
      </c>
      <c r="AV410" s="15" t="s">
        <v>159</v>
      </c>
      <c r="AW410" s="15" t="s">
        <v>34</v>
      </c>
      <c r="AX410" s="15" t="s">
        <v>86</v>
      </c>
      <c r="AY410" s="192" t="s">
        <v>153</v>
      </c>
    </row>
    <row r="411" spans="1:65" s="2" customFormat="1" ht="36" customHeight="1">
      <c r="A411" s="33"/>
      <c r="B411" s="161"/>
      <c r="C411" s="162" t="s">
        <v>517</v>
      </c>
      <c r="D411" s="162" t="s">
        <v>155</v>
      </c>
      <c r="E411" s="163" t="s">
        <v>2559</v>
      </c>
      <c r="F411" s="164" t="s">
        <v>2560</v>
      </c>
      <c r="G411" s="165" t="s">
        <v>189</v>
      </c>
      <c r="H411" s="166">
        <v>32.811999999999998</v>
      </c>
      <c r="I411" s="167"/>
      <c r="J411" s="168">
        <f>ROUND(I411*H411,2)</f>
        <v>0</v>
      </c>
      <c r="K411" s="164" t="s">
        <v>254</v>
      </c>
      <c r="L411" s="34"/>
      <c r="M411" s="169" t="s">
        <v>1</v>
      </c>
      <c r="N411" s="170" t="s">
        <v>43</v>
      </c>
      <c r="O411" s="59"/>
      <c r="P411" s="171">
        <f>O411*H411</f>
        <v>0</v>
      </c>
      <c r="Q411" s="171">
        <v>0</v>
      </c>
      <c r="R411" s="171">
        <f>Q411*H411</f>
        <v>0</v>
      </c>
      <c r="S411" s="171">
        <v>0</v>
      </c>
      <c r="T411" s="172">
        <f>S411*H411</f>
        <v>0</v>
      </c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R411" s="173" t="s">
        <v>159</v>
      </c>
      <c r="AT411" s="173" t="s">
        <v>155</v>
      </c>
      <c r="AU411" s="173" t="s">
        <v>88</v>
      </c>
      <c r="AY411" s="18" t="s">
        <v>153</v>
      </c>
      <c r="BE411" s="174">
        <f>IF(N411="základní",J411,0)</f>
        <v>0</v>
      </c>
      <c r="BF411" s="174">
        <f>IF(N411="snížená",J411,0)</f>
        <v>0</v>
      </c>
      <c r="BG411" s="174">
        <f>IF(N411="zákl. přenesená",J411,0)</f>
        <v>0</v>
      </c>
      <c r="BH411" s="174">
        <f>IF(N411="sníž. přenesená",J411,0)</f>
        <v>0</v>
      </c>
      <c r="BI411" s="174">
        <f>IF(N411="nulová",J411,0)</f>
        <v>0</v>
      </c>
      <c r="BJ411" s="18" t="s">
        <v>86</v>
      </c>
      <c r="BK411" s="174">
        <f>ROUND(I411*H411,2)</f>
        <v>0</v>
      </c>
      <c r="BL411" s="18" t="s">
        <v>159</v>
      </c>
      <c r="BM411" s="173" t="s">
        <v>2561</v>
      </c>
    </row>
    <row r="412" spans="1:65" s="14" customFormat="1" ht="10.199999999999999">
      <c r="B412" s="183"/>
      <c r="D412" s="176" t="s">
        <v>161</v>
      </c>
      <c r="E412" s="184" t="s">
        <v>1</v>
      </c>
      <c r="F412" s="185" t="s">
        <v>2562</v>
      </c>
      <c r="H412" s="186">
        <v>32.811999999999998</v>
      </c>
      <c r="I412" s="187"/>
      <c r="L412" s="183"/>
      <c r="M412" s="188"/>
      <c r="N412" s="189"/>
      <c r="O412" s="189"/>
      <c r="P412" s="189"/>
      <c r="Q412" s="189"/>
      <c r="R412" s="189"/>
      <c r="S412" s="189"/>
      <c r="T412" s="190"/>
      <c r="AT412" s="184" t="s">
        <v>161</v>
      </c>
      <c r="AU412" s="184" t="s">
        <v>88</v>
      </c>
      <c r="AV412" s="14" t="s">
        <v>88</v>
      </c>
      <c r="AW412" s="14" t="s">
        <v>34</v>
      </c>
      <c r="AX412" s="14" t="s">
        <v>78</v>
      </c>
      <c r="AY412" s="184" t="s">
        <v>153</v>
      </c>
    </row>
    <row r="413" spans="1:65" s="15" customFormat="1" ht="10.199999999999999">
      <c r="B413" s="191"/>
      <c r="D413" s="176" t="s">
        <v>161</v>
      </c>
      <c r="E413" s="192" t="s">
        <v>1</v>
      </c>
      <c r="F413" s="193" t="s">
        <v>165</v>
      </c>
      <c r="H413" s="194">
        <v>32.811999999999998</v>
      </c>
      <c r="I413" s="195"/>
      <c r="L413" s="191"/>
      <c r="M413" s="196"/>
      <c r="N413" s="197"/>
      <c r="O413" s="197"/>
      <c r="P413" s="197"/>
      <c r="Q413" s="197"/>
      <c r="R413" s="197"/>
      <c r="S413" s="197"/>
      <c r="T413" s="198"/>
      <c r="AT413" s="192" t="s">
        <v>161</v>
      </c>
      <c r="AU413" s="192" t="s">
        <v>88</v>
      </c>
      <c r="AV413" s="15" t="s">
        <v>159</v>
      </c>
      <c r="AW413" s="15" t="s">
        <v>34</v>
      </c>
      <c r="AX413" s="15" t="s">
        <v>86</v>
      </c>
      <c r="AY413" s="192" t="s">
        <v>153</v>
      </c>
    </row>
    <row r="414" spans="1:65" s="2" customFormat="1" ht="36" customHeight="1">
      <c r="A414" s="33"/>
      <c r="B414" s="161"/>
      <c r="C414" s="162" t="s">
        <v>521</v>
      </c>
      <c r="D414" s="162" t="s">
        <v>155</v>
      </c>
      <c r="E414" s="163" t="s">
        <v>2563</v>
      </c>
      <c r="F414" s="164" t="s">
        <v>2564</v>
      </c>
      <c r="G414" s="165" t="s">
        <v>189</v>
      </c>
      <c r="H414" s="166">
        <v>48.298000000000002</v>
      </c>
      <c r="I414" s="167"/>
      <c r="J414" s="168">
        <f>ROUND(I414*H414,2)</f>
        <v>0</v>
      </c>
      <c r="K414" s="164" t="s">
        <v>254</v>
      </c>
      <c r="L414" s="34"/>
      <c r="M414" s="169" t="s">
        <v>1</v>
      </c>
      <c r="N414" s="170" t="s">
        <v>43</v>
      </c>
      <c r="O414" s="59"/>
      <c r="P414" s="171">
        <f>O414*H414</f>
        <v>0</v>
      </c>
      <c r="Q414" s="171">
        <v>0</v>
      </c>
      <c r="R414" s="171">
        <f>Q414*H414</f>
        <v>0</v>
      </c>
      <c r="S414" s="171">
        <v>0</v>
      </c>
      <c r="T414" s="172">
        <f>S414*H414</f>
        <v>0</v>
      </c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R414" s="173" t="s">
        <v>159</v>
      </c>
      <c r="AT414" s="173" t="s">
        <v>155</v>
      </c>
      <c r="AU414" s="173" t="s">
        <v>88</v>
      </c>
      <c r="AY414" s="18" t="s">
        <v>153</v>
      </c>
      <c r="BE414" s="174">
        <f>IF(N414="základní",J414,0)</f>
        <v>0</v>
      </c>
      <c r="BF414" s="174">
        <f>IF(N414="snížená",J414,0)</f>
        <v>0</v>
      </c>
      <c r="BG414" s="174">
        <f>IF(N414="zákl. přenesená",J414,0)</f>
        <v>0</v>
      </c>
      <c r="BH414" s="174">
        <f>IF(N414="sníž. přenesená",J414,0)</f>
        <v>0</v>
      </c>
      <c r="BI414" s="174">
        <f>IF(N414="nulová",J414,0)</f>
        <v>0</v>
      </c>
      <c r="BJ414" s="18" t="s">
        <v>86</v>
      </c>
      <c r="BK414" s="174">
        <f>ROUND(I414*H414,2)</f>
        <v>0</v>
      </c>
      <c r="BL414" s="18" t="s">
        <v>159</v>
      </c>
      <c r="BM414" s="173" t="s">
        <v>2565</v>
      </c>
    </row>
    <row r="415" spans="1:65" s="13" customFormat="1" ht="10.199999999999999">
      <c r="B415" s="175"/>
      <c r="D415" s="176" t="s">
        <v>161</v>
      </c>
      <c r="E415" s="177" t="s">
        <v>1</v>
      </c>
      <c r="F415" s="178" t="s">
        <v>2566</v>
      </c>
      <c r="H415" s="177" t="s">
        <v>1</v>
      </c>
      <c r="I415" s="179"/>
      <c r="L415" s="175"/>
      <c r="M415" s="180"/>
      <c r="N415" s="181"/>
      <c r="O415" s="181"/>
      <c r="P415" s="181"/>
      <c r="Q415" s="181"/>
      <c r="R415" s="181"/>
      <c r="S415" s="181"/>
      <c r="T415" s="182"/>
      <c r="AT415" s="177" t="s">
        <v>161</v>
      </c>
      <c r="AU415" s="177" t="s">
        <v>88</v>
      </c>
      <c r="AV415" s="13" t="s">
        <v>86</v>
      </c>
      <c r="AW415" s="13" t="s">
        <v>34</v>
      </c>
      <c r="AX415" s="13" t="s">
        <v>78</v>
      </c>
      <c r="AY415" s="177" t="s">
        <v>153</v>
      </c>
    </row>
    <row r="416" spans="1:65" s="14" customFormat="1" ht="10.199999999999999">
      <c r="B416" s="183"/>
      <c r="D416" s="176" t="s">
        <v>161</v>
      </c>
      <c r="E416" s="184" t="s">
        <v>1</v>
      </c>
      <c r="F416" s="185" t="s">
        <v>2567</v>
      </c>
      <c r="H416" s="186">
        <v>48.298000000000002</v>
      </c>
      <c r="I416" s="187"/>
      <c r="L416" s="183"/>
      <c r="M416" s="188"/>
      <c r="N416" s="189"/>
      <c r="O416" s="189"/>
      <c r="P416" s="189"/>
      <c r="Q416" s="189"/>
      <c r="R416" s="189"/>
      <c r="S416" s="189"/>
      <c r="T416" s="190"/>
      <c r="AT416" s="184" t="s">
        <v>161</v>
      </c>
      <c r="AU416" s="184" t="s">
        <v>88</v>
      </c>
      <c r="AV416" s="14" t="s">
        <v>88</v>
      </c>
      <c r="AW416" s="14" t="s">
        <v>34</v>
      </c>
      <c r="AX416" s="14" t="s">
        <v>78</v>
      </c>
      <c r="AY416" s="184" t="s">
        <v>153</v>
      </c>
    </row>
    <row r="417" spans="1:65" s="15" customFormat="1" ht="10.199999999999999">
      <c r="B417" s="191"/>
      <c r="D417" s="176" t="s">
        <v>161</v>
      </c>
      <c r="E417" s="192" t="s">
        <v>1</v>
      </c>
      <c r="F417" s="193" t="s">
        <v>165</v>
      </c>
      <c r="H417" s="194">
        <v>48.298000000000002</v>
      </c>
      <c r="I417" s="195"/>
      <c r="L417" s="191"/>
      <c r="M417" s="196"/>
      <c r="N417" s="197"/>
      <c r="O417" s="197"/>
      <c r="P417" s="197"/>
      <c r="Q417" s="197"/>
      <c r="R417" s="197"/>
      <c r="S417" s="197"/>
      <c r="T417" s="198"/>
      <c r="AT417" s="192" t="s">
        <v>161</v>
      </c>
      <c r="AU417" s="192" t="s">
        <v>88</v>
      </c>
      <c r="AV417" s="15" t="s">
        <v>159</v>
      </c>
      <c r="AW417" s="15" t="s">
        <v>34</v>
      </c>
      <c r="AX417" s="15" t="s">
        <v>86</v>
      </c>
      <c r="AY417" s="192" t="s">
        <v>153</v>
      </c>
    </row>
    <row r="418" spans="1:65" s="2" customFormat="1" ht="36" customHeight="1">
      <c r="A418" s="33"/>
      <c r="B418" s="161"/>
      <c r="C418" s="162" t="s">
        <v>743</v>
      </c>
      <c r="D418" s="162" t="s">
        <v>155</v>
      </c>
      <c r="E418" s="163" t="s">
        <v>2568</v>
      </c>
      <c r="F418" s="164" t="s">
        <v>2425</v>
      </c>
      <c r="G418" s="165" t="s">
        <v>189</v>
      </c>
      <c r="H418" s="166">
        <v>26.367000000000001</v>
      </c>
      <c r="I418" s="167"/>
      <c r="J418" s="168">
        <f>ROUND(I418*H418,2)</f>
        <v>0</v>
      </c>
      <c r="K418" s="164" t="s">
        <v>254</v>
      </c>
      <c r="L418" s="34"/>
      <c r="M418" s="169" t="s">
        <v>1</v>
      </c>
      <c r="N418" s="170" t="s">
        <v>43</v>
      </c>
      <c r="O418" s="59"/>
      <c r="P418" s="171">
        <f>O418*H418</f>
        <v>0</v>
      </c>
      <c r="Q418" s="171">
        <v>0</v>
      </c>
      <c r="R418" s="171">
        <f>Q418*H418</f>
        <v>0</v>
      </c>
      <c r="S418" s="171">
        <v>0</v>
      </c>
      <c r="T418" s="172">
        <f>S418*H418</f>
        <v>0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R418" s="173" t="s">
        <v>159</v>
      </c>
      <c r="AT418" s="173" t="s">
        <v>155</v>
      </c>
      <c r="AU418" s="173" t="s">
        <v>88</v>
      </c>
      <c r="AY418" s="18" t="s">
        <v>153</v>
      </c>
      <c r="BE418" s="174">
        <f>IF(N418="základní",J418,0)</f>
        <v>0</v>
      </c>
      <c r="BF418" s="174">
        <f>IF(N418="snížená",J418,0)</f>
        <v>0</v>
      </c>
      <c r="BG418" s="174">
        <f>IF(N418="zákl. přenesená",J418,0)</f>
        <v>0</v>
      </c>
      <c r="BH418" s="174">
        <f>IF(N418="sníž. přenesená",J418,0)</f>
        <v>0</v>
      </c>
      <c r="BI418" s="174">
        <f>IF(N418="nulová",J418,0)</f>
        <v>0</v>
      </c>
      <c r="BJ418" s="18" t="s">
        <v>86</v>
      </c>
      <c r="BK418" s="174">
        <f>ROUND(I418*H418,2)</f>
        <v>0</v>
      </c>
      <c r="BL418" s="18" t="s">
        <v>159</v>
      </c>
      <c r="BM418" s="173" t="s">
        <v>2569</v>
      </c>
    </row>
    <row r="419" spans="1:65" s="13" customFormat="1" ht="10.199999999999999">
      <c r="B419" s="175"/>
      <c r="D419" s="176" t="s">
        <v>161</v>
      </c>
      <c r="E419" s="177" t="s">
        <v>1</v>
      </c>
      <c r="F419" s="178" t="s">
        <v>2570</v>
      </c>
      <c r="H419" s="177" t="s">
        <v>1</v>
      </c>
      <c r="I419" s="179"/>
      <c r="L419" s="175"/>
      <c r="M419" s="180"/>
      <c r="N419" s="181"/>
      <c r="O419" s="181"/>
      <c r="P419" s="181"/>
      <c r="Q419" s="181"/>
      <c r="R419" s="181"/>
      <c r="S419" s="181"/>
      <c r="T419" s="182"/>
      <c r="AT419" s="177" t="s">
        <v>161</v>
      </c>
      <c r="AU419" s="177" t="s">
        <v>88</v>
      </c>
      <c r="AV419" s="13" t="s">
        <v>86</v>
      </c>
      <c r="AW419" s="13" t="s">
        <v>34</v>
      </c>
      <c r="AX419" s="13" t="s">
        <v>78</v>
      </c>
      <c r="AY419" s="177" t="s">
        <v>153</v>
      </c>
    </row>
    <row r="420" spans="1:65" s="14" customFormat="1" ht="10.199999999999999">
      <c r="B420" s="183"/>
      <c r="D420" s="176" t="s">
        <v>161</v>
      </c>
      <c r="E420" s="184" t="s">
        <v>1</v>
      </c>
      <c r="F420" s="185" t="s">
        <v>2571</v>
      </c>
      <c r="H420" s="186">
        <v>26.367000000000001</v>
      </c>
      <c r="I420" s="187"/>
      <c r="L420" s="183"/>
      <c r="M420" s="188"/>
      <c r="N420" s="189"/>
      <c r="O420" s="189"/>
      <c r="P420" s="189"/>
      <c r="Q420" s="189"/>
      <c r="R420" s="189"/>
      <c r="S420" s="189"/>
      <c r="T420" s="190"/>
      <c r="AT420" s="184" t="s">
        <v>161</v>
      </c>
      <c r="AU420" s="184" t="s">
        <v>88</v>
      </c>
      <c r="AV420" s="14" t="s">
        <v>88</v>
      </c>
      <c r="AW420" s="14" t="s">
        <v>34</v>
      </c>
      <c r="AX420" s="14" t="s">
        <v>78</v>
      </c>
      <c r="AY420" s="184" t="s">
        <v>153</v>
      </c>
    </row>
    <row r="421" spans="1:65" s="15" customFormat="1" ht="10.199999999999999">
      <c r="B421" s="191"/>
      <c r="D421" s="176" t="s">
        <v>161</v>
      </c>
      <c r="E421" s="192" t="s">
        <v>1</v>
      </c>
      <c r="F421" s="193" t="s">
        <v>165</v>
      </c>
      <c r="H421" s="194">
        <v>26.367000000000001</v>
      </c>
      <c r="I421" s="195"/>
      <c r="L421" s="191"/>
      <c r="M421" s="196"/>
      <c r="N421" s="197"/>
      <c r="O421" s="197"/>
      <c r="P421" s="197"/>
      <c r="Q421" s="197"/>
      <c r="R421" s="197"/>
      <c r="S421" s="197"/>
      <c r="T421" s="198"/>
      <c r="AT421" s="192" t="s">
        <v>161</v>
      </c>
      <c r="AU421" s="192" t="s">
        <v>88</v>
      </c>
      <c r="AV421" s="15" t="s">
        <v>159</v>
      </c>
      <c r="AW421" s="15" t="s">
        <v>34</v>
      </c>
      <c r="AX421" s="15" t="s">
        <v>86</v>
      </c>
      <c r="AY421" s="192" t="s">
        <v>153</v>
      </c>
    </row>
    <row r="422" spans="1:65" s="12" customFormat="1" ht="22.8" customHeight="1">
      <c r="B422" s="148"/>
      <c r="D422" s="149" t="s">
        <v>77</v>
      </c>
      <c r="E422" s="159" t="s">
        <v>456</v>
      </c>
      <c r="F422" s="159" t="s">
        <v>457</v>
      </c>
      <c r="I422" s="151"/>
      <c r="J422" s="160">
        <f>BK422</f>
        <v>0</v>
      </c>
      <c r="L422" s="148"/>
      <c r="M422" s="153"/>
      <c r="N422" s="154"/>
      <c r="O422" s="154"/>
      <c r="P422" s="155">
        <f>P423</f>
        <v>0</v>
      </c>
      <c r="Q422" s="154"/>
      <c r="R422" s="155">
        <f>R423</f>
        <v>0</v>
      </c>
      <c r="S422" s="154"/>
      <c r="T422" s="156">
        <f>T423</f>
        <v>0</v>
      </c>
      <c r="AR422" s="149" t="s">
        <v>86</v>
      </c>
      <c r="AT422" s="157" t="s">
        <v>77</v>
      </c>
      <c r="AU422" s="157" t="s">
        <v>86</v>
      </c>
      <c r="AY422" s="149" t="s">
        <v>153</v>
      </c>
      <c r="BK422" s="158">
        <f>BK423</f>
        <v>0</v>
      </c>
    </row>
    <row r="423" spans="1:65" s="2" customFormat="1" ht="24" customHeight="1">
      <c r="A423" s="33"/>
      <c r="B423" s="161"/>
      <c r="C423" s="162" t="s">
        <v>797</v>
      </c>
      <c r="D423" s="162" t="s">
        <v>155</v>
      </c>
      <c r="E423" s="163" t="s">
        <v>2572</v>
      </c>
      <c r="F423" s="164" t="s">
        <v>2573</v>
      </c>
      <c r="G423" s="165" t="s">
        <v>189</v>
      </c>
      <c r="H423" s="166">
        <v>53.152000000000001</v>
      </c>
      <c r="I423" s="167"/>
      <c r="J423" s="168">
        <f>ROUND(I423*H423,2)</f>
        <v>0</v>
      </c>
      <c r="K423" s="164" t="s">
        <v>254</v>
      </c>
      <c r="L423" s="34"/>
      <c r="M423" s="169" t="s">
        <v>1</v>
      </c>
      <c r="N423" s="170" t="s">
        <v>43</v>
      </c>
      <c r="O423" s="59"/>
      <c r="P423" s="171">
        <f>O423*H423</f>
        <v>0</v>
      </c>
      <c r="Q423" s="171">
        <v>0</v>
      </c>
      <c r="R423" s="171">
        <f>Q423*H423</f>
        <v>0</v>
      </c>
      <c r="S423" s="171">
        <v>0</v>
      </c>
      <c r="T423" s="172">
        <f>S423*H423</f>
        <v>0</v>
      </c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R423" s="173" t="s">
        <v>159</v>
      </c>
      <c r="AT423" s="173" t="s">
        <v>155</v>
      </c>
      <c r="AU423" s="173" t="s">
        <v>88</v>
      </c>
      <c r="AY423" s="18" t="s">
        <v>153</v>
      </c>
      <c r="BE423" s="174">
        <f>IF(N423="základní",J423,0)</f>
        <v>0</v>
      </c>
      <c r="BF423" s="174">
        <f>IF(N423="snížená",J423,0)</f>
        <v>0</v>
      </c>
      <c r="BG423" s="174">
        <f>IF(N423="zákl. přenesená",J423,0)</f>
        <v>0</v>
      </c>
      <c r="BH423" s="174">
        <f>IF(N423="sníž. přenesená",J423,0)</f>
        <v>0</v>
      </c>
      <c r="BI423" s="174">
        <f>IF(N423="nulová",J423,0)</f>
        <v>0</v>
      </c>
      <c r="BJ423" s="18" t="s">
        <v>86</v>
      </c>
      <c r="BK423" s="174">
        <f>ROUND(I423*H423,2)</f>
        <v>0</v>
      </c>
      <c r="BL423" s="18" t="s">
        <v>159</v>
      </c>
      <c r="BM423" s="173" t="s">
        <v>2574</v>
      </c>
    </row>
    <row r="424" spans="1:65" s="12" customFormat="1" ht="25.95" customHeight="1">
      <c r="B424" s="148"/>
      <c r="D424" s="149" t="s">
        <v>77</v>
      </c>
      <c r="E424" s="150" t="s">
        <v>269</v>
      </c>
      <c r="F424" s="150" t="s">
        <v>270</v>
      </c>
      <c r="I424" s="151"/>
      <c r="J424" s="152">
        <f>BK424</f>
        <v>0</v>
      </c>
      <c r="L424" s="148"/>
      <c r="M424" s="153"/>
      <c r="N424" s="154"/>
      <c r="O424" s="154"/>
      <c r="P424" s="155">
        <f>P425+P480+P490</f>
        <v>0</v>
      </c>
      <c r="Q424" s="154"/>
      <c r="R424" s="155">
        <f>R425+R480+R490</f>
        <v>0.26814781999999998</v>
      </c>
      <c r="S424" s="154"/>
      <c r="T424" s="156">
        <f>T425+T480+T490</f>
        <v>0</v>
      </c>
      <c r="AR424" s="149" t="s">
        <v>88</v>
      </c>
      <c r="AT424" s="157" t="s">
        <v>77</v>
      </c>
      <c r="AU424" s="157" t="s">
        <v>78</v>
      </c>
      <c r="AY424" s="149" t="s">
        <v>153</v>
      </c>
      <c r="BK424" s="158">
        <f>BK425+BK480+BK490</f>
        <v>0</v>
      </c>
    </row>
    <row r="425" spans="1:65" s="12" customFormat="1" ht="22.8" customHeight="1">
      <c r="B425" s="148"/>
      <c r="D425" s="149" t="s">
        <v>77</v>
      </c>
      <c r="E425" s="159" t="s">
        <v>271</v>
      </c>
      <c r="F425" s="159" t="s">
        <v>272</v>
      </c>
      <c r="I425" s="151"/>
      <c r="J425" s="160">
        <f>BK425</f>
        <v>0</v>
      </c>
      <c r="L425" s="148"/>
      <c r="M425" s="153"/>
      <c r="N425" s="154"/>
      <c r="O425" s="154"/>
      <c r="P425" s="155">
        <f>SUM(P426:P479)</f>
        <v>0</v>
      </c>
      <c r="Q425" s="154"/>
      <c r="R425" s="155">
        <f>SUM(R426:R479)</f>
        <v>0.26583878</v>
      </c>
      <c r="S425" s="154"/>
      <c r="T425" s="156">
        <f>SUM(T426:T479)</f>
        <v>0</v>
      </c>
      <c r="AR425" s="149" t="s">
        <v>88</v>
      </c>
      <c r="AT425" s="157" t="s">
        <v>77</v>
      </c>
      <c r="AU425" s="157" t="s">
        <v>86</v>
      </c>
      <c r="AY425" s="149" t="s">
        <v>153</v>
      </c>
      <c r="BK425" s="158">
        <f>SUM(BK426:BK479)</f>
        <v>0</v>
      </c>
    </row>
    <row r="426" spans="1:65" s="2" customFormat="1" ht="36" customHeight="1">
      <c r="A426" s="33"/>
      <c r="B426" s="161"/>
      <c r="C426" s="162" t="s">
        <v>747</v>
      </c>
      <c r="D426" s="162" t="s">
        <v>155</v>
      </c>
      <c r="E426" s="163" t="s">
        <v>703</v>
      </c>
      <c r="F426" s="164" t="s">
        <v>704</v>
      </c>
      <c r="G426" s="165" t="s">
        <v>235</v>
      </c>
      <c r="H426" s="166">
        <v>27.206</v>
      </c>
      <c r="I426" s="167"/>
      <c r="J426" s="168">
        <f>ROUND(I426*H426,2)</f>
        <v>0</v>
      </c>
      <c r="K426" s="164" t="s">
        <v>254</v>
      </c>
      <c r="L426" s="34"/>
      <c r="M426" s="169" t="s">
        <v>1</v>
      </c>
      <c r="N426" s="170" t="s">
        <v>43</v>
      </c>
      <c r="O426" s="59"/>
      <c r="P426" s="171">
        <f>O426*H426</f>
        <v>0</v>
      </c>
      <c r="Q426" s="171">
        <v>0</v>
      </c>
      <c r="R426" s="171">
        <f>Q426*H426</f>
        <v>0</v>
      </c>
      <c r="S426" s="171">
        <v>0</v>
      </c>
      <c r="T426" s="172">
        <f>S426*H426</f>
        <v>0</v>
      </c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R426" s="173" t="s">
        <v>239</v>
      </c>
      <c r="AT426" s="173" t="s">
        <v>155</v>
      </c>
      <c r="AU426" s="173" t="s">
        <v>88</v>
      </c>
      <c r="AY426" s="18" t="s">
        <v>153</v>
      </c>
      <c r="BE426" s="174">
        <f>IF(N426="základní",J426,0)</f>
        <v>0</v>
      </c>
      <c r="BF426" s="174">
        <f>IF(N426="snížená",J426,0)</f>
        <v>0</v>
      </c>
      <c r="BG426" s="174">
        <f>IF(N426="zákl. přenesená",J426,0)</f>
        <v>0</v>
      </c>
      <c r="BH426" s="174">
        <f>IF(N426="sníž. přenesená",J426,0)</f>
        <v>0</v>
      </c>
      <c r="BI426" s="174">
        <f>IF(N426="nulová",J426,0)</f>
        <v>0</v>
      </c>
      <c r="BJ426" s="18" t="s">
        <v>86</v>
      </c>
      <c r="BK426" s="174">
        <f>ROUND(I426*H426,2)</f>
        <v>0</v>
      </c>
      <c r="BL426" s="18" t="s">
        <v>239</v>
      </c>
      <c r="BM426" s="173" t="s">
        <v>2575</v>
      </c>
    </row>
    <row r="427" spans="1:65" s="13" customFormat="1" ht="10.199999999999999">
      <c r="B427" s="175"/>
      <c r="D427" s="176" t="s">
        <v>161</v>
      </c>
      <c r="E427" s="177" t="s">
        <v>1</v>
      </c>
      <c r="F427" s="178" t="s">
        <v>2413</v>
      </c>
      <c r="H427" s="177" t="s">
        <v>1</v>
      </c>
      <c r="I427" s="179"/>
      <c r="L427" s="175"/>
      <c r="M427" s="180"/>
      <c r="N427" s="181"/>
      <c r="O427" s="181"/>
      <c r="P427" s="181"/>
      <c r="Q427" s="181"/>
      <c r="R427" s="181"/>
      <c r="S427" s="181"/>
      <c r="T427" s="182"/>
      <c r="AT427" s="177" t="s">
        <v>161</v>
      </c>
      <c r="AU427" s="177" t="s">
        <v>88</v>
      </c>
      <c r="AV427" s="13" t="s">
        <v>86</v>
      </c>
      <c r="AW427" s="13" t="s">
        <v>34</v>
      </c>
      <c r="AX427" s="13" t="s">
        <v>78</v>
      </c>
      <c r="AY427" s="177" t="s">
        <v>153</v>
      </c>
    </row>
    <row r="428" spans="1:65" s="14" customFormat="1" ht="10.199999999999999">
      <c r="B428" s="183"/>
      <c r="D428" s="176" t="s">
        <v>161</v>
      </c>
      <c r="E428" s="184" t="s">
        <v>1</v>
      </c>
      <c r="F428" s="185" t="s">
        <v>2576</v>
      </c>
      <c r="H428" s="186">
        <v>2.3460000000000001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161</v>
      </c>
      <c r="AU428" s="184" t="s">
        <v>88</v>
      </c>
      <c r="AV428" s="14" t="s">
        <v>88</v>
      </c>
      <c r="AW428" s="14" t="s">
        <v>34</v>
      </c>
      <c r="AX428" s="14" t="s">
        <v>78</v>
      </c>
      <c r="AY428" s="184" t="s">
        <v>153</v>
      </c>
    </row>
    <row r="429" spans="1:65" s="16" customFormat="1" ht="10.199999999999999">
      <c r="B429" s="202"/>
      <c r="D429" s="176" t="s">
        <v>161</v>
      </c>
      <c r="E429" s="203" t="s">
        <v>1</v>
      </c>
      <c r="F429" s="204" t="s">
        <v>321</v>
      </c>
      <c r="H429" s="205">
        <v>2.3460000000000001</v>
      </c>
      <c r="I429" s="206"/>
      <c r="L429" s="202"/>
      <c r="M429" s="207"/>
      <c r="N429" s="208"/>
      <c r="O429" s="208"/>
      <c r="P429" s="208"/>
      <c r="Q429" s="208"/>
      <c r="R429" s="208"/>
      <c r="S429" s="208"/>
      <c r="T429" s="209"/>
      <c r="AT429" s="203" t="s">
        <v>161</v>
      </c>
      <c r="AU429" s="203" t="s">
        <v>88</v>
      </c>
      <c r="AV429" s="16" t="s">
        <v>169</v>
      </c>
      <c r="AW429" s="16" t="s">
        <v>34</v>
      </c>
      <c r="AX429" s="16" t="s">
        <v>78</v>
      </c>
      <c r="AY429" s="203" t="s">
        <v>153</v>
      </c>
    </row>
    <row r="430" spans="1:65" s="13" customFormat="1" ht="10.199999999999999">
      <c r="B430" s="175"/>
      <c r="D430" s="176" t="s">
        <v>161</v>
      </c>
      <c r="E430" s="177" t="s">
        <v>1</v>
      </c>
      <c r="F430" s="178" t="s">
        <v>2577</v>
      </c>
      <c r="H430" s="177" t="s">
        <v>1</v>
      </c>
      <c r="I430" s="179"/>
      <c r="L430" s="175"/>
      <c r="M430" s="180"/>
      <c r="N430" s="181"/>
      <c r="O430" s="181"/>
      <c r="P430" s="181"/>
      <c r="Q430" s="181"/>
      <c r="R430" s="181"/>
      <c r="S430" s="181"/>
      <c r="T430" s="182"/>
      <c r="AT430" s="177" t="s">
        <v>161</v>
      </c>
      <c r="AU430" s="177" t="s">
        <v>88</v>
      </c>
      <c r="AV430" s="13" t="s">
        <v>86</v>
      </c>
      <c r="AW430" s="13" t="s">
        <v>34</v>
      </c>
      <c r="AX430" s="13" t="s">
        <v>78</v>
      </c>
      <c r="AY430" s="177" t="s">
        <v>153</v>
      </c>
    </row>
    <row r="431" spans="1:65" s="14" customFormat="1" ht="10.199999999999999">
      <c r="B431" s="183"/>
      <c r="D431" s="176" t="s">
        <v>161</v>
      </c>
      <c r="E431" s="184" t="s">
        <v>1</v>
      </c>
      <c r="F431" s="185" t="s">
        <v>2578</v>
      </c>
      <c r="H431" s="186">
        <v>22.61</v>
      </c>
      <c r="I431" s="187"/>
      <c r="L431" s="183"/>
      <c r="M431" s="188"/>
      <c r="N431" s="189"/>
      <c r="O431" s="189"/>
      <c r="P431" s="189"/>
      <c r="Q431" s="189"/>
      <c r="R431" s="189"/>
      <c r="S431" s="189"/>
      <c r="T431" s="190"/>
      <c r="AT431" s="184" t="s">
        <v>161</v>
      </c>
      <c r="AU431" s="184" t="s">
        <v>88</v>
      </c>
      <c r="AV431" s="14" t="s">
        <v>88</v>
      </c>
      <c r="AW431" s="14" t="s">
        <v>34</v>
      </c>
      <c r="AX431" s="14" t="s">
        <v>78</v>
      </c>
      <c r="AY431" s="184" t="s">
        <v>153</v>
      </c>
    </row>
    <row r="432" spans="1:65" s="16" customFormat="1" ht="10.199999999999999">
      <c r="B432" s="202"/>
      <c r="D432" s="176" t="s">
        <v>161</v>
      </c>
      <c r="E432" s="203" t="s">
        <v>1</v>
      </c>
      <c r="F432" s="204" t="s">
        <v>321</v>
      </c>
      <c r="H432" s="205">
        <v>22.61</v>
      </c>
      <c r="I432" s="206"/>
      <c r="L432" s="202"/>
      <c r="M432" s="207"/>
      <c r="N432" s="208"/>
      <c r="O432" s="208"/>
      <c r="P432" s="208"/>
      <c r="Q432" s="208"/>
      <c r="R432" s="208"/>
      <c r="S432" s="208"/>
      <c r="T432" s="209"/>
      <c r="AT432" s="203" t="s">
        <v>161</v>
      </c>
      <c r="AU432" s="203" t="s">
        <v>88</v>
      </c>
      <c r="AV432" s="16" t="s">
        <v>169</v>
      </c>
      <c r="AW432" s="16" t="s">
        <v>34</v>
      </c>
      <c r="AX432" s="16" t="s">
        <v>78</v>
      </c>
      <c r="AY432" s="203" t="s">
        <v>153</v>
      </c>
    </row>
    <row r="433" spans="1:65" s="13" customFormat="1" ht="10.199999999999999">
      <c r="B433" s="175"/>
      <c r="D433" s="176" t="s">
        <v>161</v>
      </c>
      <c r="E433" s="177" t="s">
        <v>1</v>
      </c>
      <c r="F433" s="178" t="s">
        <v>2579</v>
      </c>
      <c r="H433" s="177" t="s">
        <v>1</v>
      </c>
      <c r="I433" s="179"/>
      <c r="L433" s="175"/>
      <c r="M433" s="180"/>
      <c r="N433" s="181"/>
      <c r="O433" s="181"/>
      <c r="P433" s="181"/>
      <c r="Q433" s="181"/>
      <c r="R433" s="181"/>
      <c r="S433" s="181"/>
      <c r="T433" s="182"/>
      <c r="AT433" s="177" t="s">
        <v>161</v>
      </c>
      <c r="AU433" s="177" t="s">
        <v>88</v>
      </c>
      <c r="AV433" s="13" t="s">
        <v>86</v>
      </c>
      <c r="AW433" s="13" t="s">
        <v>34</v>
      </c>
      <c r="AX433" s="13" t="s">
        <v>78</v>
      </c>
      <c r="AY433" s="177" t="s">
        <v>153</v>
      </c>
    </row>
    <row r="434" spans="1:65" s="14" customFormat="1" ht="10.199999999999999">
      <c r="B434" s="183"/>
      <c r="D434" s="176" t="s">
        <v>161</v>
      </c>
      <c r="E434" s="184" t="s">
        <v>1</v>
      </c>
      <c r="F434" s="185" t="s">
        <v>2580</v>
      </c>
      <c r="H434" s="186">
        <v>2.25</v>
      </c>
      <c r="I434" s="187"/>
      <c r="L434" s="183"/>
      <c r="M434" s="188"/>
      <c r="N434" s="189"/>
      <c r="O434" s="189"/>
      <c r="P434" s="189"/>
      <c r="Q434" s="189"/>
      <c r="R434" s="189"/>
      <c r="S434" s="189"/>
      <c r="T434" s="190"/>
      <c r="AT434" s="184" t="s">
        <v>161</v>
      </c>
      <c r="AU434" s="184" t="s">
        <v>88</v>
      </c>
      <c r="AV434" s="14" t="s">
        <v>88</v>
      </c>
      <c r="AW434" s="14" t="s">
        <v>34</v>
      </c>
      <c r="AX434" s="14" t="s">
        <v>78</v>
      </c>
      <c r="AY434" s="184" t="s">
        <v>153</v>
      </c>
    </row>
    <row r="435" spans="1:65" s="16" customFormat="1" ht="10.199999999999999">
      <c r="B435" s="202"/>
      <c r="D435" s="176" t="s">
        <v>161</v>
      </c>
      <c r="E435" s="203" t="s">
        <v>1</v>
      </c>
      <c r="F435" s="204" t="s">
        <v>321</v>
      </c>
      <c r="H435" s="205">
        <v>2.25</v>
      </c>
      <c r="I435" s="206"/>
      <c r="L435" s="202"/>
      <c r="M435" s="207"/>
      <c r="N435" s="208"/>
      <c r="O435" s="208"/>
      <c r="P435" s="208"/>
      <c r="Q435" s="208"/>
      <c r="R435" s="208"/>
      <c r="S435" s="208"/>
      <c r="T435" s="209"/>
      <c r="AT435" s="203" t="s">
        <v>161</v>
      </c>
      <c r="AU435" s="203" t="s">
        <v>88</v>
      </c>
      <c r="AV435" s="16" t="s">
        <v>169</v>
      </c>
      <c r="AW435" s="16" t="s">
        <v>34</v>
      </c>
      <c r="AX435" s="16" t="s">
        <v>78</v>
      </c>
      <c r="AY435" s="203" t="s">
        <v>153</v>
      </c>
    </row>
    <row r="436" spans="1:65" s="15" customFormat="1" ht="10.199999999999999">
      <c r="B436" s="191"/>
      <c r="D436" s="176" t="s">
        <v>161</v>
      </c>
      <c r="E436" s="192" t="s">
        <v>1</v>
      </c>
      <c r="F436" s="193" t="s">
        <v>165</v>
      </c>
      <c r="H436" s="194">
        <v>27.206</v>
      </c>
      <c r="I436" s="195"/>
      <c r="L436" s="191"/>
      <c r="M436" s="196"/>
      <c r="N436" s="197"/>
      <c r="O436" s="197"/>
      <c r="P436" s="197"/>
      <c r="Q436" s="197"/>
      <c r="R436" s="197"/>
      <c r="S436" s="197"/>
      <c r="T436" s="198"/>
      <c r="AT436" s="192" t="s">
        <v>161</v>
      </c>
      <c r="AU436" s="192" t="s">
        <v>88</v>
      </c>
      <c r="AV436" s="15" t="s">
        <v>159</v>
      </c>
      <c r="AW436" s="15" t="s">
        <v>34</v>
      </c>
      <c r="AX436" s="15" t="s">
        <v>86</v>
      </c>
      <c r="AY436" s="192" t="s">
        <v>153</v>
      </c>
    </row>
    <row r="437" spans="1:65" s="2" customFormat="1" ht="16.5" customHeight="1">
      <c r="A437" s="33"/>
      <c r="B437" s="161"/>
      <c r="C437" s="211" t="s">
        <v>751</v>
      </c>
      <c r="D437" s="211" t="s">
        <v>707</v>
      </c>
      <c r="E437" s="212" t="s">
        <v>708</v>
      </c>
      <c r="F437" s="213" t="s">
        <v>2581</v>
      </c>
      <c r="G437" s="214" t="s">
        <v>189</v>
      </c>
      <c r="H437" s="215">
        <v>8.0000000000000002E-3</v>
      </c>
      <c r="I437" s="216"/>
      <c r="J437" s="217">
        <f>ROUND(I437*H437,2)</f>
        <v>0</v>
      </c>
      <c r="K437" s="213" t="s">
        <v>254</v>
      </c>
      <c r="L437" s="218"/>
      <c r="M437" s="219" t="s">
        <v>1</v>
      </c>
      <c r="N437" s="220" t="s">
        <v>43</v>
      </c>
      <c r="O437" s="59"/>
      <c r="P437" s="171">
        <f>O437*H437</f>
        <v>0</v>
      </c>
      <c r="Q437" s="171">
        <v>1</v>
      </c>
      <c r="R437" s="171">
        <f>Q437*H437</f>
        <v>8.0000000000000002E-3</v>
      </c>
      <c r="S437" s="171">
        <v>0</v>
      </c>
      <c r="T437" s="172">
        <f>S437*H437</f>
        <v>0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R437" s="173" t="s">
        <v>467</v>
      </c>
      <c r="AT437" s="173" t="s">
        <v>707</v>
      </c>
      <c r="AU437" s="173" t="s">
        <v>88</v>
      </c>
      <c r="AY437" s="18" t="s">
        <v>153</v>
      </c>
      <c r="BE437" s="174">
        <f>IF(N437="základní",J437,0)</f>
        <v>0</v>
      </c>
      <c r="BF437" s="174">
        <f>IF(N437="snížená",J437,0)</f>
        <v>0</v>
      </c>
      <c r="BG437" s="174">
        <f>IF(N437="zákl. přenesená",J437,0)</f>
        <v>0</v>
      </c>
      <c r="BH437" s="174">
        <f>IF(N437="sníž. přenesená",J437,0)</f>
        <v>0</v>
      </c>
      <c r="BI437" s="174">
        <f>IF(N437="nulová",J437,0)</f>
        <v>0</v>
      </c>
      <c r="BJ437" s="18" t="s">
        <v>86</v>
      </c>
      <c r="BK437" s="174">
        <f>ROUND(I437*H437,2)</f>
        <v>0</v>
      </c>
      <c r="BL437" s="18" t="s">
        <v>239</v>
      </c>
      <c r="BM437" s="173" t="s">
        <v>2582</v>
      </c>
    </row>
    <row r="438" spans="1:65" s="2" customFormat="1" ht="19.2">
      <c r="A438" s="33"/>
      <c r="B438" s="34"/>
      <c r="C438" s="33"/>
      <c r="D438" s="176" t="s">
        <v>711</v>
      </c>
      <c r="E438" s="33"/>
      <c r="F438" s="221" t="s">
        <v>712</v>
      </c>
      <c r="G438" s="33"/>
      <c r="H438" s="33"/>
      <c r="I438" s="97"/>
      <c r="J438" s="33"/>
      <c r="K438" s="33"/>
      <c r="L438" s="34"/>
      <c r="M438" s="222"/>
      <c r="N438" s="223"/>
      <c r="O438" s="59"/>
      <c r="P438" s="59"/>
      <c r="Q438" s="59"/>
      <c r="R438" s="59"/>
      <c r="S438" s="59"/>
      <c r="T438" s="60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T438" s="18" t="s">
        <v>711</v>
      </c>
      <c r="AU438" s="18" t="s">
        <v>88</v>
      </c>
    </row>
    <row r="439" spans="1:65" s="14" customFormat="1" ht="10.199999999999999">
      <c r="B439" s="183"/>
      <c r="D439" s="176" t="s">
        <v>161</v>
      </c>
      <c r="F439" s="185" t="s">
        <v>2583</v>
      </c>
      <c r="H439" s="186">
        <v>8.0000000000000002E-3</v>
      </c>
      <c r="I439" s="187"/>
      <c r="L439" s="183"/>
      <c r="M439" s="188"/>
      <c r="N439" s="189"/>
      <c r="O439" s="189"/>
      <c r="P439" s="189"/>
      <c r="Q439" s="189"/>
      <c r="R439" s="189"/>
      <c r="S439" s="189"/>
      <c r="T439" s="190"/>
      <c r="AT439" s="184" t="s">
        <v>161</v>
      </c>
      <c r="AU439" s="184" t="s">
        <v>88</v>
      </c>
      <c r="AV439" s="14" t="s">
        <v>88</v>
      </c>
      <c r="AW439" s="14" t="s">
        <v>3</v>
      </c>
      <c r="AX439" s="14" t="s">
        <v>86</v>
      </c>
      <c r="AY439" s="184" t="s">
        <v>153</v>
      </c>
    </row>
    <row r="440" spans="1:65" s="2" customFormat="1" ht="24" customHeight="1">
      <c r="A440" s="33"/>
      <c r="B440" s="161"/>
      <c r="C440" s="162" t="s">
        <v>14</v>
      </c>
      <c r="D440" s="162" t="s">
        <v>155</v>
      </c>
      <c r="E440" s="163" t="s">
        <v>2584</v>
      </c>
      <c r="F440" s="164" t="s">
        <v>2585</v>
      </c>
      <c r="G440" s="165" t="s">
        <v>235</v>
      </c>
      <c r="H440" s="166">
        <v>19.613</v>
      </c>
      <c r="I440" s="167"/>
      <c r="J440" s="168">
        <f>ROUND(I440*H440,2)</f>
        <v>0</v>
      </c>
      <c r="K440" s="164" t="s">
        <v>254</v>
      </c>
      <c r="L440" s="34"/>
      <c r="M440" s="169" t="s">
        <v>1</v>
      </c>
      <c r="N440" s="170" t="s">
        <v>43</v>
      </c>
      <c r="O440" s="59"/>
      <c r="P440" s="171">
        <f>O440*H440</f>
        <v>0</v>
      </c>
      <c r="Q440" s="171">
        <v>0</v>
      </c>
      <c r="R440" s="171">
        <f>Q440*H440</f>
        <v>0</v>
      </c>
      <c r="S440" s="171">
        <v>0</v>
      </c>
      <c r="T440" s="172">
        <f>S440*H440</f>
        <v>0</v>
      </c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R440" s="173" t="s">
        <v>239</v>
      </c>
      <c r="AT440" s="173" t="s">
        <v>155</v>
      </c>
      <c r="AU440" s="173" t="s">
        <v>88</v>
      </c>
      <c r="AY440" s="18" t="s">
        <v>153</v>
      </c>
      <c r="BE440" s="174">
        <f>IF(N440="základní",J440,0)</f>
        <v>0</v>
      </c>
      <c r="BF440" s="174">
        <f>IF(N440="snížená",J440,0)</f>
        <v>0</v>
      </c>
      <c r="BG440" s="174">
        <f>IF(N440="zákl. přenesená",J440,0)</f>
        <v>0</v>
      </c>
      <c r="BH440" s="174">
        <f>IF(N440="sníž. přenesená",J440,0)</f>
        <v>0</v>
      </c>
      <c r="BI440" s="174">
        <f>IF(N440="nulová",J440,0)</f>
        <v>0</v>
      </c>
      <c r="BJ440" s="18" t="s">
        <v>86</v>
      </c>
      <c r="BK440" s="174">
        <f>ROUND(I440*H440,2)</f>
        <v>0</v>
      </c>
      <c r="BL440" s="18" t="s">
        <v>239</v>
      </c>
      <c r="BM440" s="173" t="s">
        <v>2586</v>
      </c>
    </row>
    <row r="441" spans="1:65" s="13" customFormat="1" ht="10.199999999999999">
      <c r="B441" s="175"/>
      <c r="D441" s="176" t="s">
        <v>161</v>
      </c>
      <c r="E441" s="177" t="s">
        <v>1</v>
      </c>
      <c r="F441" s="178" t="s">
        <v>2413</v>
      </c>
      <c r="H441" s="177" t="s">
        <v>1</v>
      </c>
      <c r="I441" s="179"/>
      <c r="L441" s="175"/>
      <c r="M441" s="180"/>
      <c r="N441" s="181"/>
      <c r="O441" s="181"/>
      <c r="P441" s="181"/>
      <c r="Q441" s="181"/>
      <c r="R441" s="181"/>
      <c r="S441" s="181"/>
      <c r="T441" s="182"/>
      <c r="AT441" s="177" t="s">
        <v>161</v>
      </c>
      <c r="AU441" s="177" t="s">
        <v>88</v>
      </c>
      <c r="AV441" s="13" t="s">
        <v>86</v>
      </c>
      <c r="AW441" s="13" t="s">
        <v>34</v>
      </c>
      <c r="AX441" s="13" t="s">
        <v>78</v>
      </c>
      <c r="AY441" s="177" t="s">
        <v>153</v>
      </c>
    </row>
    <row r="442" spans="1:65" s="14" customFormat="1" ht="10.199999999999999">
      <c r="B442" s="183"/>
      <c r="D442" s="176" t="s">
        <v>161</v>
      </c>
      <c r="E442" s="184" t="s">
        <v>1</v>
      </c>
      <c r="F442" s="185" t="s">
        <v>2587</v>
      </c>
      <c r="H442" s="186">
        <v>2.899</v>
      </c>
      <c r="I442" s="187"/>
      <c r="L442" s="183"/>
      <c r="M442" s="188"/>
      <c r="N442" s="189"/>
      <c r="O442" s="189"/>
      <c r="P442" s="189"/>
      <c r="Q442" s="189"/>
      <c r="R442" s="189"/>
      <c r="S442" s="189"/>
      <c r="T442" s="190"/>
      <c r="AT442" s="184" t="s">
        <v>161</v>
      </c>
      <c r="AU442" s="184" t="s">
        <v>88</v>
      </c>
      <c r="AV442" s="14" t="s">
        <v>88</v>
      </c>
      <c r="AW442" s="14" t="s">
        <v>34</v>
      </c>
      <c r="AX442" s="14" t="s">
        <v>78</v>
      </c>
      <c r="AY442" s="184" t="s">
        <v>153</v>
      </c>
    </row>
    <row r="443" spans="1:65" s="16" customFormat="1" ht="10.199999999999999">
      <c r="B443" s="202"/>
      <c r="D443" s="176" t="s">
        <v>161</v>
      </c>
      <c r="E443" s="203" t="s">
        <v>1</v>
      </c>
      <c r="F443" s="204" t="s">
        <v>321</v>
      </c>
      <c r="H443" s="205">
        <v>2.899</v>
      </c>
      <c r="I443" s="206"/>
      <c r="L443" s="202"/>
      <c r="M443" s="207"/>
      <c r="N443" s="208"/>
      <c r="O443" s="208"/>
      <c r="P443" s="208"/>
      <c r="Q443" s="208"/>
      <c r="R443" s="208"/>
      <c r="S443" s="208"/>
      <c r="T443" s="209"/>
      <c r="AT443" s="203" t="s">
        <v>161</v>
      </c>
      <c r="AU443" s="203" t="s">
        <v>88</v>
      </c>
      <c r="AV443" s="16" t="s">
        <v>169</v>
      </c>
      <c r="AW443" s="16" t="s">
        <v>34</v>
      </c>
      <c r="AX443" s="16" t="s">
        <v>78</v>
      </c>
      <c r="AY443" s="203" t="s">
        <v>153</v>
      </c>
    </row>
    <row r="444" spans="1:65" s="13" customFormat="1" ht="10.199999999999999">
      <c r="B444" s="175"/>
      <c r="D444" s="176" t="s">
        <v>161</v>
      </c>
      <c r="E444" s="177" t="s">
        <v>1</v>
      </c>
      <c r="F444" s="178" t="s">
        <v>2577</v>
      </c>
      <c r="H444" s="177" t="s">
        <v>1</v>
      </c>
      <c r="I444" s="179"/>
      <c r="L444" s="175"/>
      <c r="M444" s="180"/>
      <c r="N444" s="181"/>
      <c r="O444" s="181"/>
      <c r="P444" s="181"/>
      <c r="Q444" s="181"/>
      <c r="R444" s="181"/>
      <c r="S444" s="181"/>
      <c r="T444" s="182"/>
      <c r="AT444" s="177" t="s">
        <v>161</v>
      </c>
      <c r="AU444" s="177" t="s">
        <v>88</v>
      </c>
      <c r="AV444" s="13" t="s">
        <v>86</v>
      </c>
      <c r="AW444" s="13" t="s">
        <v>34</v>
      </c>
      <c r="AX444" s="13" t="s">
        <v>78</v>
      </c>
      <c r="AY444" s="177" t="s">
        <v>153</v>
      </c>
    </row>
    <row r="445" spans="1:65" s="14" customFormat="1" ht="10.199999999999999">
      <c r="B445" s="183"/>
      <c r="D445" s="176" t="s">
        <v>161</v>
      </c>
      <c r="E445" s="184" t="s">
        <v>1</v>
      </c>
      <c r="F445" s="185" t="s">
        <v>2588</v>
      </c>
      <c r="H445" s="186">
        <v>14.518000000000001</v>
      </c>
      <c r="I445" s="187"/>
      <c r="L445" s="183"/>
      <c r="M445" s="188"/>
      <c r="N445" s="189"/>
      <c r="O445" s="189"/>
      <c r="P445" s="189"/>
      <c r="Q445" s="189"/>
      <c r="R445" s="189"/>
      <c r="S445" s="189"/>
      <c r="T445" s="190"/>
      <c r="AT445" s="184" t="s">
        <v>161</v>
      </c>
      <c r="AU445" s="184" t="s">
        <v>88</v>
      </c>
      <c r="AV445" s="14" t="s">
        <v>88</v>
      </c>
      <c r="AW445" s="14" t="s">
        <v>34</v>
      </c>
      <c r="AX445" s="14" t="s">
        <v>78</v>
      </c>
      <c r="AY445" s="184" t="s">
        <v>153</v>
      </c>
    </row>
    <row r="446" spans="1:65" s="16" customFormat="1" ht="10.199999999999999">
      <c r="B446" s="202"/>
      <c r="D446" s="176" t="s">
        <v>161</v>
      </c>
      <c r="E446" s="203" t="s">
        <v>1</v>
      </c>
      <c r="F446" s="204" t="s">
        <v>321</v>
      </c>
      <c r="H446" s="205">
        <v>14.518000000000001</v>
      </c>
      <c r="I446" s="206"/>
      <c r="L446" s="202"/>
      <c r="M446" s="207"/>
      <c r="N446" s="208"/>
      <c r="O446" s="208"/>
      <c r="P446" s="208"/>
      <c r="Q446" s="208"/>
      <c r="R446" s="208"/>
      <c r="S446" s="208"/>
      <c r="T446" s="209"/>
      <c r="AT446" s="203" t="s">
        <v>161</v>
      </c>
      <c r="AU446" s="203" t="s">
        <v>88</v>
      </c>
      <c r="AV446" s="16" t="s">
        <v>169</v>
      </c>
      <c r="AW446" s="16" t="s">
        <v>34</v>
      </c>
      <c r="AX446" s="16" t="s">
        <v>78</v>
      </c>
      <c r="AY446" s="203" t="s">
        <v>153</v>
      </c>
    </row>
    <row r="447" spans="1:65" s="13" customFormat="1" ht="10.199999999999999">
      <c r="B447" s="175"/>
      <c r="D447" s="176" t="s">
        <v>161</v>
      </c>
      <c r="E447" s="177" t="s">
        <v>1</v>
      </c>
      <c r="F447" s="178" t="s">
        <v>2579</v>
      </c>
      <c r="H447" s="177" t="s">
        <v>1</v>
      </c>
      <c r="I447" s="179"/>
      <c r="L447" s="175"/>
      <c r="M447" s="180"/>
      <c r="N447" s="181"/>
      <c r="O447" s="181"/>
      <c r="P447" s="181"/>
      <c r="Q447" s="181"/>
      <c r="R447" s="181"/>
      <c r="S447" s="181"/>
      <c r="T447" s="182"/>
      <c r="AT447" s="177" t="s">
        <v>161</v>
      </c>
      <c r="AU447" s="177" t="s">
        <v>88</v>
      </c>
      <c r="AV447" s="13" t="s">
        <v>86</v>
      </c>
      <c r="AW447" s="13" t="s">
        <v>34</v>
      </c>
      <c r="AX447" s="13" t="s">
        <v>78</v>
      </c>
      <c r="AY447" s="177" t="s">
        <v>153</v>
      </c>
    </row>
    <row r="448" spans="1:65" s="14" customFormat="1" ht="10.199999999999999">
      <c r="B448" s="183"/>
      <c r="D448" s="176" t="s">
        <v>161</v>
      </c>
      <c r="E448" s="184" t="s">
        <v>1</v>
      </c>
      <c r="F448" s="185" t="s">
        <v>2589</v>
      </c>
      <c r="H448" s="186">
        <v>2.1960000000000002</v>
      </c>
      <c r="I448" s="187"/>
      <c r="L448" s="183"/>
      <c r="M448" s="188"/>
      <c r="N448" s="189"/>
      <c r="O448" s="189"/>
      <c r="P448" s="189"/>
      <c r="Q448" s="189"/>
      <c r="R448" s="189"/>
      <c r="S448" s="189"/>
      <c r="T448" s="190"/>
      <c r="AT448" s="184" t="s">
        <v>161</v>
      </c>
      <c r="AU448" s="184" t="s">
        <v>88</v>
      </c>
      <c r="AV448" s="14" t="s">
        <v>88</v>
      </c>
      <c r="AW448" s="14" t="s">
        <v>34</v>
      </c>
      <c r="AX448" s="14" t="s">
        <v>78</v>
      </c>
      <c r="AY448" s="184" t="s">
        <v>153</v>
      </c>
    </row>
    <row r="449" spans="1:65" s="16" customFormat="1" ht="10.199999999999999">
      <c r="B449" s="202"/>
      <c r="D449" s="176" t="s">
        <v>161</v>
      </c>
      <c r="E449" s="203" t="s">
        <v>1</v>
      </c>
      <c r="F449" s="204" t="s">
        <v>321</v>
      </c>
      <c r="H449" s="205">
        <v>2.1960000000000002</v>
      </c>
      <c r="I449" s="206"/>
      <c r="L449" s="202"/>
      <c r="M449" s="207"/>
      <c r="N449" s="208"/>
      <c r="O449" s="208"/>
      <c r="P449" s="208"/>
      <c r="Q449" s="208"/>
      <c r="R449" s="208"/>
      <c r="S449" s="208"/>
      <c r="T449" s="209"/>
      <c r="AT449" s="203" t="s">
        <v>161</v>
      </c>
      <c r="AU449" s="203" t="s">
        <v>88</v>
      </c>
      <c r="AV449" s="16" t="s">
        <v>169</v>
      </c>
      <c r="AW449" s="16" t="s">
        <v>34</v>
      </c>
      <c r="AX449" s="16" t="s">
        <v>78</v>
      </c>
      <c r="AY449" s="203" t="s">
        <v>153</v>
      </c>
    </row>
    <row r="450" spans="1:65" s="15" customFormat="1" ht="10.199999999999999">
      <c r="B450" s="191"/>
      <c r="D450" s="176" t="s">
        <v>161</v>
      </c>
      <c r="E450" s="192" t="s">
        <v>1</v>
      </c>
      <c r="F450" s="193" t="s">
        <v>165</v>
      </c>
      <c r="H450" s="194">
        <v>19.613</v>
      </c>
      <c r="I450" s="195"/>
      <c r="L450" s="191"/>
      <c r="M450" s="196"/>
      <c r="N450" s="197"/>
      <c r="O450" s="197"/>
      <c r="P450" s="197"/>
      <c r="Q450" s="197"/>
      <c r="R450" s="197"/>
      <c r="S450" s="197"/>
      <c r="T450" s="198"/>
      <c r="AT450" s="192" t="s">
        <v>161</v>
      </c>
      <c r="AU450" s="192" t="s">
        <v>88</v>
      </c>
      <c r="AV450" s="15" t="s">
        <v>159</v>
      </c>
      <c r="AW450" s="15" t="s">
        <v>34</v>
      </c>
      <c r="AX450" s="15" t="s">
        <v>86</v>
      </c>
      <c r="AY450" s="192" t="s">
        <v>153</v>
      </c>
    </row>
    <row r="451" spans="1:65" s="2" customFormat="1" ht="16.5" customHeight="1">
      <c r="A451" s="33"/>
      <c r="B451" s="161"/>
      <c r="C451" s="211" t="s">
        <v>760</v>
      </c>
      <c r="D451" s="211" t="s">
        <v>707</v>
      </c>
      <c r="E451" s="212" t="s">
        <v>708</v>
      </c>
      <c r="F451" s="213" t="s">
        <v>2581</v>
      </c>
      <c r="G451" s="214" t="s">
        <v>189</v>
      </c>
      <c r="H451" s="215">
        <v>7.0000000000000001E-3</v>
      </c>
      <c r="I451" s="216"/>
      <c r="J451" s="217">
        <f>ROUND(I451*H451,2)</f>
        <v>0</v>
      </c>
      <c r="K451" s="213" t="s">
        <v>254</v>
      </c>
      <c r="L451" s="218"/>
      <c r="M451" s="219" t="s">
        <v>1</v>
      </c>
      <c r="N451" s="220" t="s">
        <v>43</v>
      </c>
      <c r="O451" s="59"/>
      <c r="P451" s="171">
        <f>O451*H451</f>
        <v>0</v>
      </c>
      <c r="Q451" s="171">
        <v>1</v>
      </c>
      <c r="R451" s="171">
        <f>Q451*H451</f>
        <v>7.0000000000000001E-3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467</v>
      </c>
      <c r="AT451" s="173" t="s">
        <v>707</v>
      </c>
      <c r="AU451" s="173" t="s">
        <v>88</v>
      </c>
      <c r="AY451" s="18" t="s">
        <v>153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86</v>
      </c>
      <c r="BK451" s="174">
        <f>ROUND(I451*H451,2)</f>
        <v>0</v>
      </c>
      <c r="BL451" s="18" t="s">
        <v>239</v>
      </c>
      <c r="BM451" s="173" t="s">
        <v>2590</v>
      </c>
    </row>
    <row r="452" spans="1:65" s="2" customFormat="1" ht="19.2">
      <c r="A452" s="33"/>
      <c r="B452" s="34"/>
      <c r="C452" s="33"/>
      <c r="D452" s="176" t="s">
        <v>711</v>
      </c>
      <c r="E452" s="33"/>
      <c r="F452" s="221" t="s">
        <v>712</v>
      </c>
      <c r="G452" s="33"/>
      <c r="H452" s="33"/>
      <c r="I452" s="97"/>
      <c r="J452" s="33"/>
      <c r="K452" s="33"/>
      <c r="L452" s="34"/>
      <c r="M452" s="222"/>
      <c r="N452" s="223"/>
      <c r="O452" s="59"/>
      <c r="P452" s="59"/>
      <c r="Q452" s="59"/>
      <c r="R452" s="59"/>
      <c r="S452" s="59"/>
      <c r="T452" s="60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T452" s="18" t="s">
        <v>711</v>
      </c>
      <c r="AU452" s="18" t="s">
        <v>88</v>
      </c>
    </row>
    <row r="453" spans="1:65" s="14" customFormat="1" ht="10.199999999999999">
      <c r="B453" s="183"/>
      <c r="D453" s="176" t="s">
        <v>161</v>
      </c>
      <c r="F453" s="185" t="s">
        <v>2591</v>
      </c>
      <c r="H453" s="186">
        <v>7.0000000000000001E-3</v>
      </c>
      <c r="I453" s="187"/>
      <c r="L453" s="183"/>
      <c r="M453" s="188"/>
      <c r="N453" s="189"/>
      <c r="O453" s="189"/>
      <c r="P453" s="189"/>
      <c r="Q453" s="189"/>
      <c r="R453" s="189"/>
      <c r="S453" s="189"/>
      <c r="T453" s="190"/>
      <c r="AT453" s="184" t="s">
        <v>161</v>
      </c>
      <c r="AU453" s="184" t="s">
        <v>88</v>
      </c>
      <c r="AV453" s="14" t="s">
        <v>88</v>
      </c>
      <c r="AW453" s="14" t="s">
        <v>3</v>
      </c>
      <c r="AX453" s="14" t="s">
        <v>86</v>
      </c>
      <c r="AY453" s="184" t="s">
        <v>153</v>
      </c>
    </row>
    <row r="454" spans="1:65" s="2" customFormat="1" ht="24" customHeight="1">
      <c r="A454" s="33"/>
      <c r="B454" s="161"/>
      <c r="C454" s="162" t="s">
        <v>764</v>
      </c>
      <c r="D454" s="162" t="s">
        <v>155</v>
      </c>
      <c r="E454" s="163" t="s">
        <v>716</v>
      </c>
      <c r="F454" s="164" t="s">
        <v>717</v>
      </c>
      <c r="G454" s="165" t="s">
        <v>235</v>
      </c>
      <c r="H454" s="166">
        <v>27.206</v>
      </c>
      <c r="I454" s="167"/>
      <c r="J454" s="168">
        <f>ROUND(I454*H454,2)</f>
        <v>0</v>
      </c>
      <c r="K454" s="164" t="s">
        <v>254</v>
      </c>
      <c r="L454" s="34"/>
      <c r="M454" s="169" t="s">
        <v>1</v>
      </c>
      <c r="N454" s="170" t="s">
        <v>43</v>
      </c>
      <c r="O454" s="59"/>
      <c r="P454" s="171">
        <f>O454*H454</f>
        <v>0</v>
      </c>
      <c r="Q454" s="171">
        <v>4.0000000000000002E-4</v>
      </c>
      <c r="R454" s="171">
        <f>Q454*H454</f>
        <v>1.08824E-2</v>
      </c>
      <c r="S454" s="171">
        <v>0</v>
      </c>
      <c r="T454" s="172">
        <f>S454*H454</f>
        <v>0</v>
      </c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R454" s="173" t="s">
        <v>239</v>
      </c>
      <c r="AT454" s="173" t="s">
        <v>155</v>
      </c>
      <c r="AU454" s="173" t="s">
        <v>88</v>
      </c>
      <c r="AY454" s="18" t="s">
        <v>153</v>
      </c>
      <c r="BE454" s="174">
        <f>IF(N454="základní",J454,0)</f>
        <v>0</v>
      </c>
      <c r="BF454" s="174">
        <f>IF(N454="snížená",J454,0)</f>
        <v>0</v>
      </c>
      <c r="BG454" s="174">
        <f>IF(N454="zákl. přenesená",J454,0)</f>
        <v>0</v>
      </c>
      <c r="BH454" s="174">
        <f>IF(N454="sníž. přenesená",J454,0)</f>
        <v>0</v>
      </c>
      <c r="BI454" s="174">
        <f>IF(N454="nulová",J454,0)</f>
        <v>0</v>
      </c>
      <c r="BJ454" s="18" t="s">
        <v>86</v>
      </c>
      <c r="BK454" s="174">
        <f>ROUND(I454*H454,2)</f>
        <v>0</v>
      </c>
      <c r="BL454" s="18" t="s">
        <v>239</v>
      </c>
      <c r="BM454" s="173" t="s">
        <v>2592</v>
      </c>
    </row>
    <row r="455" spans="1:65" s="13" customFormat="1" ht="10.199999999999999">
      <c r="B455" s="175"/>
      <c r="D455" s="176" t="s">
        <v>161</v>
      </c>
      <c r="E455" s="177" t="s">
        <v>1</v>
      </c>
      <c r="F455" s="178" t="s">
        <v>2413</v>
      </c>
      <c r="H455" s="177" t="s">
        <v>1</v>
      </c>
      <c r="I455" s="179"/>
      <c r="L455" s="175"/>
      <c r="M455" s="180"/>
      <c r="N455" s="181"/>
      <c r="O455" s="181"/>
      <c r="P455" s="181"/>
      <c r="Q455" s="181"/>
      <c r="R455" s="181"/>
      <c r="S455" s="181"/>
      <c r="T455" s="182"/>
      <c r="AT455" s="177" t="s">
        <v>161</v>
      </c>
      <c r="AU455" s="177" t="s">
        <v>88</v>
      </c>
      <c r="AV455" s="13" t="s">
        <v>86</v>
      </c>
      <c r="AW455" s="13" t="s">
        <v>34</v>
      </c>
      <c r="AX455" s="13" t="s">
        <v>78</v>
      </c>
      <c r="AY455" s="177" t="s">
        <v>153</v>
      </c>
    </row>
    <row r="456" spans="1:65" s="14" customFormat="1" ht="10.199999999999999">
      <c r="B456" s="183"/>
      <c r="D456" s="176" t="s">
        <v>161</v>
      </c>
      <c r="E456" s="184" t="s">
        <v>1</v>
      </c>
      <c r="F456" s="185" t="s">
        <v>2576</v>
      </c>
      <c r="H456" s="186">
        <v>2.3460000000000001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161</v>
      </c>
      <c r="AU456" s="184" t="s">
        <v>88</v>
      </c>
      <c r="AV456" s="14" t="s">
        <v>88</v>
      </c>
      <c r="AW456" s="14" t="s">
        <v>34</v>
      </c>
      <c r="AX456" s="14" t="s">
        <v>78</v>
      </c>
      <c r="AY456" s="184" t="s">
        <v>153</v>
      </c>
    </row>
    <row r="457" spans="1:65" s="16" customFormat="1" ht="10.199999999999999">
      <c r="B457" s="202"/>
      <c r="D457" s="176" t="s">
        <v>161</v>
      </c>
      <c r="E457" s="203" t="s">
        <v>1</v>
      </c>
      <c r="F457" s="204" t="s">
        <v>321</v>
      </c>
      <c r="H457" s="205">
        <v>2.3460000000000001</v>
      </c>
      <c r="I457" s="206"/>
      <c r="L457" s="202"/>
      <c r="M457" s="207"/>
      <c r="N457" s="208"/>
      <c r="O457" s="208"/>
      <c r="P457" s="208"/>
      <c r="Q457" s="208"/>
      <c r="R457" s="208"/>
      <c r="S457" s="208"/>
      <c r="T457" s="209"/>
      <c r="AT457" s="203" t="s">
        <v>161</v>
      </c>
      <c r="AU457" s="203" t="s">
        <v>88</v>
      </c>
      <c r="AV457" s="16" t="s">
        <v>169</v>
      </c>
      <c r="AW457" s="16" t="s">
        <v>34</v>
      </c>
      <c r="AX457" s="16" t="s">
        <v>78</v>
      </c>
      <c r="AY457" s="203" t="s">
        <v>153</v>
      </c>
    </row>
    <row r="458" spans="1:65" s="13" customFormat="1" ht="10.199999999999999">
      <c r="B458" s="175"/>
      <c r="D458" s="176" t="s">
        <v>161</v>
      </c>
      <c r="E458" s="177" t="s">
        <v>1</v>
      </c>
      <c r="F458" s="178" t="s">
        <v>2577</v>
      </c>
      <c r="H458" s="177" t="s">
        <v>1</v>
      </c>
      <c r="I458" s="179"/>
      <c r="L458" s="175"/>
      <c r="M458" s="180"/>
      <c r="N458" s="181"/>
      <c r="O458" s="181"/>
      <c r="P458" s="181"/>
      <c r="Q458" s="181"/>
      <c r="R458" s="181"/>
      <c r="S458" s="181"/>
      <c r="T458" s="182"/>
      <c r="AT458" s="177" t="s">
        <v>161</v>
      </c>
      <c r="AU458" s="177" t="s">
        <v>88</v>
      </c>
      <c r="AV458" s="13" t="s">
        <v>86</v>
      </c>
      <c r="AW458" s="13" t="s">
        <v>34</v>
      </c>
      <c r="AX458" s="13" t="s">
        <v>78</v>
      </c>
      <c r="AY458" s="177" t="s">
        <v>153</v>
      </c>
    </row>
    <row r="459" spans="1:65" s="14" customFormat="1" ht="10.199999999999999">
      <c r="B459" s="183"/>
      <c r="D459" s="176" t="s">
        <v>161</v>
      </c>
      <c r="E459" s="184" t="s">
        <v>1</v>
      </c>
      <c r="F459" s="185" t="s">
        <v>2578</v>
      </c>
      <c r="H459" s="186">
        <v>22.61</v>
      </c>
      <c r="I459" s="187"/>
      <c r="L459" s="183"/>
      <c r="M459" s="188"/>
      <c r="N459" s="189"/>
      <c r="O459" s="189"/>
      <c r="P459" s="189"/>
      <c r="Q459" s="189"/>
      <c r="R459" s="189"/>
      <c r="S459" s="189"/>
      <c r="T459" s="190"/>
      <c r="AT459" s="184" t="s">
        <v>161</v>
      </c>
      <c r="AU459" s="184" t="s">
        <v>88</v>
      </c>
      <c r="AV459" s="14" t="s">
        <v>88</v>
      </c>
      <c r="AW459" s="14" t="s">
        <v>34</v>
      </c>
      <c r="AX459" s="14" t="s">
        <v>78</v>
      </c>
      <c r="AY459" s="184" t="s">
        <v>153</v>
      </c>
    </row>
    <row r="460" spans="1:65" s="16" customFormat="1" ht="10.199999999999999">
      <c r="B460" s="202"/>
      <c r="D460" s="176" t="s">
        <v>161</v>
      </c>
      <c r="E460" s="203" t="s">
        <v>1</v>
      </c>
      <c r="F460" s="204" t="s">
        <v>321</v>
      </c>
      <c r="H460" s="205">
        <v>22.61</v>
      </c>
      <c r="I460" s="206"/>
      <c r="L460" s="202"/>
      <c r="M460" s="207"/>
      <c r="N460" s="208"/>
      <c r="O460" s="208"/>
      <c r="P460" s="208"/>
      <c r="Q460" s="208"/>
      <c r="R460" s="208"/>
      <c r="S460" s="208"/>
      <c r="T460" s="209"/>
      <c r="AT460" s="203" t="s">
        <v>161</v>
      </c>
      <c r="AU460" s="203" t="s">
        <v>88</v>
      </c>
      <c r="AV460" s="16" t="s">
        <v>169</v>
      </c>
      <c r="AW460" s="16" t="s">
        <v>34</v>
      </c>
      <c r="AX460" s="16" t="s">
        <v>78</v>
      </c>
      <c r="AY460" s="203" t="s">
        <v>153</v>
      </c>
    </row>
    <row r="461" spans="1:65" s="13" customFormat="1" ht="10.199999999999999">
      <c r="B461" s="175"/>
      <c r="D461" s="176" t="s">
        <v>161</v>
      </c>
      <c r="E461" s="177" t="s">
        <v>1</v>
      </c>
      <c r="F461" s="178" t="s">
        <v>2579</v>
      </c>
      <c r="H461" s="177" t="s">
        <v>1</v>
      </c>
      <c r="I461" s="179"/>
      <c r="L461" s="175"/>
      <c r="M461" s="180"/>
      <c r="N461" s="181"/>
      <c r="O461" s="181"/>
      <c r="P461" s="181"/>
      <c r="Q461" s="181"/>
      <c r="R461" s="181"/>
      <c r="S461" s="181"/>
      <c r="T461" s="182"/>
      <c r="AT461" s="177" t="s">
        <v>161</v>
      </c>
      <c r="AU461" s="177" t="s">
        <v>88</v>
      </c>
      <c r="AV461" s="13" t="s">
        <v>86</v>
      </c>
      <c r="AW461" s="13" t="s">
        <v>34</v>
      </c>
      <c r="AX461" s="13" t="s">
        <v>78</v>
      </c>
      <c r="AY461" s="177" t="s">
        <v>153</v>
      </c>
    </row>
    <row r="462" spans="1:65" s="14" customFormat="1" ht="10.199999999999999">
      <c r="B462" s="183"/>
      <c r="D462" s="176" t="s">
        <v>161</v>
      </c>
      <c r="E462" s="184" t="s">
        <v>1</v>
      </c>
      <c r="F462" s="185" t="s">
        <v>2580</v>
      </c>
      <c r="H462" s="186">
        <v>2.25</v>
      </c>
      <c r="I462" s="187"/>
      <c r="L462" s="183"/>
      <c r="M462" s="188"/>
      <c r="N462" s="189"/>
      <c r="O462" s="189"/>
      <c r="P462" s="189"/>
      <c r="Q462" s="189"/>
      <c r="R462" s="189"/>
      <c r="S462" s="189"/>
      <c r="T462" s="190"/>
      <c r="AT462" s="184" t="s">
        <v>161</v>
      </c>
      <c r="AU462" s="184" t="s">
        <v>88</v>
      </c>
      <c r="AV462" s="14" t="s">
        <v>88</v>
      </c>
      <c r="AW462" s="14" t="s">
        <v>34</v>
      </c>
      <c r="AX462" s="14" t="s">
        <v>78</v>
      </c>
      <c r="AY462" s="184" t="s">
        <v>153</v>
      </c>
    </row>
    <row r="463" spans="1:65" s="16" customFormat="1" ht="10.199999999999999">
      <c r="B463" s="202"/>
      <c r="D463" s="176" t="s">
        <v>161</v>
      </c>
      <c r="E463" s="203" t="s">
        <v>1</v>
      </c>
      <c r="F463" s="204" t="s">
        <v>321</v>
      </c>
      <c r="H463" s="205">
        <v>2.25</v>
      </c>
      <c r="I463" s="206"/>
      <c r="L463" s="202"/>
      <c r="M463" s="207"/>
      <c r="N463" s="208"/>
      <c r="O463" s="208"/>
      <c r="P463" s="208"/>
      <c r="Q463" s="208"/>
      <c r="R463" s="208"/>
      <c r="S463" s="208"/>
      <c r="T463" s="209"/>
      <c r="AT463" s="203" t="s">
        <v>161</v>
      </c>
      <c r="AU463" s="203" t="s">
        <v>88</v>
      </c>
      <c r="AV463" s="16" t="s">
        <v>169</v>
      </c>
      <c r="AW463" s="16" t="s">
        <v>34</v>
      </c>
      <c r="AX463" s="16" t="s">
        <v>78</v>
      </c>
      <c r="AY463" s="203" t="s">
        <v>153</v>
      </c>
    </row>
    <row r="464" spans="1:65" s="15" customFormat="1" ht="10.199999999999999">
      <c r="B464" s="191"/>
      <c r="D464" s="176" t="s">
        <v>161</v>
      </c>
      <c r="E464" s="192" t="s">
        <v>1</v>
      </c>
      <c r="F464" s="193" t="s">
        <v>165</v>
      </c>
      <c r="H464" s="194">
        <v>27.206</v>
      </c>
      <c r="I464" s="195"/>
      <c r="L464" s="191"/>
      <c r="M464" s="196"/>
      <c r="N464" s="197"/>
      <c r="O464" s="197"/>
      <c r="P464" s="197"/>
      <c r="Q464" s="197"/>
      <c r="R464" s="197"/>
      <c r="S464" s="197"/>
      <c r="T464" s="198"/>
      <c r="AT464" s="192" t="s">
        <v>161</v>
      </c>
      <c r="AU464" s="192" t="s">
        <v>88</v>
      </c>
      <c r="AV464" s="15" t="s">
        <v>159</v>
      </c>
      <c r="AW464" s="15" t="s">
        <v>34</v>
      </c>
      <c r="AX464" s="15" t="s">
        <v>86</v>
      </c>
      <c r="AY464" s="192" t="s">
        <v>153</v>
      </c>
    </row>
    <row r="465" spans="1:65" s="2" customFormat="1" ht="24" customHeight="1">
      <c r="A465" s="33"/>
      <c r="B465" s="161"/>
      <c r="C465" s="211" t="s">
        <v>767</v>
      </c>
      <c r="D465" s="211" t="s">
        <v>707</v>
      </c>
      <c r="E465" s="212" t="s">
        <v>2593</v>
      </c>
      <c r="F465" s="213" t="s">
        <v>2594</v>
      </c>
      <c r="G465" s="214" t="s">
        <v>235</v>
      </c>
      <c r="H465" s="215">
        <v>31.286999999999999</v>
      </c>
      <c r="I465" s="216"/>
      <c r="J465" s="217">
        <f>ROUND(I465*H465,2)</f>
        <v>0</v>
      </c>
      <c r="K465" s="213" t="s">
        <v>254</v>
      </c>
      <c r="L465" s="218"/>
      <c r="M465" s="219" t="s">
        <v>1</v>
      </c>
      <c r="N465" s="220" t="s">
        <v>43</v>
      </c>
      <c r="O465" s="59"/>
      <c r="P465" s="171">
        <f>O465*H465</f>
        <v>0</v>
      </c>
      <c r="Q465" s="171">
        <v>4.4999999999999997E-3</v>
      </c>
      <c r="R465" s="171">
        <f>Q465*H465</f>
        <v>0.14079149999999999</v>
      </c>
      <c r="S465" s="171">
        <v>0</v>
      </c>
      <c r="T465" s="172">
        <f>S465*H465</f>
        <v>0</v>
      </c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R465" s="173" t="s">
        <v>467</v>
      </c>
      <c r="AT465" s="173" t="s">
        <v>707</v>
      </c>
      <c r="AU465" s="173" t="s">
        <v>88</v>
      </c>
      <c r="AY465" s="18" t="s">
        <v>153</v>
      </c>
      <c r="BE465" s="174">
        <f>IF(N465="základní",J465,0)</f>
        <v>0</v>
      </c>
      <c r="BF465" s="174">
        <f>IF(N465="snížená",J465,0)</f>
        <v>0</v>
      </c>
      <c r="BG465" s="174">
        <f>IF(N465="zákl. přenesená",J465,0)</f>
        <v>0</v>
      </c>
      <c r="BH465" s="174">
        <f>IF(N465="sníž. přenesená",J465,0)</f>
        <v>0</v>
      </c>
      <c r="BI465" s="174">
        <f>IF(N465="nulová",J465,0)</f>
        <v>0</v>
      </c>
      <c r="BJ465" s="18" t="s">
        <v>86</v>
      </c>
      <c r="BK465" s="174">
        <f>ROUND(I465*H465,2)</f>
        <v>0</v>
      </c>
      <c r="BL465" s="18" t="s">
        <v>239</v>
      </c>
      <c r="BM465" s="173" t="s">
        <v>2595</v>
      </c>
    </row>
    <row r="466" spans="1:65" s="14" customFormat="1" ht="10.199999999999999">
      <c r="B466" s="183"/>
      <c r="D466" s="176" t="s">
        <v>161</v>
      </c>
      <c r="F466" s="185" t="s">
        <v>2596</v>
      </c>
      <c r="H466" s="186">
        <v>31.286999999999999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161</v>
      </c>
      <c r="AU466" s="184" t="s">
        <v>88</v>
      </c>
      <c r="AV466" s="14" t="s">
        <v>88</v>
      </c>
      <c r="AW466" s="14" t="s">
        <v>3</v>
      </c>
      <c r="AX466" s="14" t="s">
        <v>86</v>
      </c>
      <c r="AY466" s="184" t="s">
        <v>153</v>
      </c>
    </row>
    <row r="467" spans="1:65" s="2" customFormat="1" ht="24" customHeight="1">
      <c r="A467" s="33"/>
      <c r="B467" s="161"/>
      <c r="C467" s="162" t="s">
        <v>769</v>
      </c>
      <c r="D467" s="162" t="s">
        <v>155</v>
      </c>
      <c r="E467" s="163" t="s">
        <v>2597</v>
      </c>
      <c r="F467" s="164" t="s">
        <v>2598</v>
      </c>
      <c r="G467" s="165" t="s">
        <v>235</v>
      </c>
      <c r="H467" s="166">
        <v>19.613</v>
      </c>
      <c r="I467" s="167"/>
      <c r="J467" s="168">
        <f>ROUND(I467*H467,2)</f>
        <v>0</v>
      </c>
      <c r="K467" s="164" t="s">
        <v>254</v>
      </c>
      <c r="L467" s="34"/>
      <c r="M467" s="169" t="s">
        <v>1</v>
      </c>
      <c r="N467" s="170" t="s">
        <v>43</v>
      </c>
      <c r="O467" s="59"/>
      <c r="P467" s="171">
        <f>O467*H467</f>
        <v>0</v>
      </c>
      <c r="Q467" s="171">
        <v>4.0000000000000002E-4</v>
      </c>
      <c r="R467" s="171">
        <f>Q467*H467</f>
        <v>7.8452000000000001E-3</v>
      </c>
      <c r="S467" s="171">
        <v>0</v>
      </c>
      <c r="T467" s="172">
        <f>S467*H467</f>
        <v>0</v>
      </c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R467" s="173" t="s">
        <v>239</v>
      </c>
      <c r="AT467" s="173" t="s">
        <v>155</v>
      </c>
      <c r="AU467" s="173" t="s">
        <v>88</v>
      </c>
      <c r="AY467" s="18" t="s">
        <v>153</v>
      </c>
      <c r="BE467" s="174">
        <f>IF(N467="základní",J467,0)</f>
        <v>0</v>
      </c>
      <c r="BF467" s="174">
        <f>IF(N467="snížená",J467,0)</f>
        <v>0</v>
      </c>
      <c r="BG467" s="174">
        <f>IF(N467="zákl. přenesená",J467,0)</f>
        <v>0</v>
      </c>
      <c r="BH467" s="174">
        <f>IF(N467="sníž. přenesená",J467,0)</f>
        <v>0</v>
      </c>
      <c r="BI467" s="174">
        <f>IF(N467="nulová",J467,0)</f>
        <v>0</v>
      </c>
      <c r="BJ467" s="18" t="s">
        <v>86</v>
      </c>
      <c r="BK467" s="174">
        <f>ROUND(I467*H467,2)</f>
        <v>0</v>
      </c>
      <c r="BL467" s="18" t="s">
        <v>239</v>
      </c>
      <c r="BM467" s="173" t="s">
        <v>2599</v>
      </c>
    </row>
    <row r="468" spans="1:65" s="13" customFormat="1" ht="10.199999999999999">
      <c r="B468" s="175"/>
      <c r="D468" s="176" t="s">
        <v>161</v>
      </c>
      <c r="E468" s="177" t="s">
        <v>1</v>
      </c>
      <c r="F468" s="178" t="s">
        <v>2413</v>
      </c>
      <c r="H468" s="177" t="s">
        <v>1</v>
      </c>
      <c r="I468" s="179"/>
      <c r="L468" s="175"/>
      <c r="M468" s="180"/>
      <c r="N468" s="181"/>
      <c r="O468" s="181"/>
      <c r="P468" s="181"/>
      <c r="Q468" s="181"/>
      <c r="R468" s="181"/>
      <c r="S468" s="181"/>
      <c r="T468" s="182"/>
      <c r="AT468" s="177" t="s">
        <v>161</v>
      </c>
      <c r="AU468" s="177" t="s">
        <v>88</v>
      </c>
      <c r="AV468" s="13" t="s">
        <v>86</v>
      </c>
      <c r="AW468" s="13" t="s">
        <v>34</v>
      </c>
      <c r="AX468" s="13" t="s">
        <v>78</v>
      </c>
      <c r="AY468" s="177" t="s">
        <v>153</v>
      </c>
    </row>
    <row r="469" spans="1:65" s="14" customFormat="1" ht="10.199999999999999">
      <c r="B469" s="183"/>
      <c r="D469" s="176" t="s">
        <v>161</v>
      </c>
      <c r="E469" s="184" t="s">
        <v>1</v>
      </c>
      <c r="F469" s="185" t="s">
        <v>2587</v>
      </c>
      <c r="H469" s="186">
        <v>2.899</v>
      </c>
      <c r="I469" s="187"/>
      <c r="L469" s="183"/>
      <c r="M469" s="188"/>
      <c r="N469" s="189"/>
      <c r="O469" s="189"/>
      <c r="P469" s="189"/>
      <c r="Q469" s="189"/>
      <c r="R469" s="189"/>
      <c r="S469" s="189"/>
      <c r="T469" s="190"/>
      <c r="AT469" s="184" t="s">
        <v>161</v>
      </c>
      <c r="AU469" s="184" t="s">
        <v>88</v>
      </c>
      <c r="AV469" s="14" t="s">
        <v>88</v>
      </c>
      <c r="AW469" s="14" t="s">
        <v>34</v>
      </c>
      <c r="AX469" s="14" t="s">
        <v>78</v>
      </c>
      <c r="AY469" s="184" t="s">
        <v>153</v>
      </c>
    </row>
    <row r="470" spans="1:65" s="16" customFormat="1" ht="10.199999999999999">
      <c r="B470" s="202"/>
      <c r="D470" s="176" t="s">
        <v>161</v>
      </c>
      <c r="E470" s="203" t="s">
        <v>1</v>
      </c>
      <c r="F470" s="204" t="s">
        <v>321</v>
      </c>
      <c r="H470" s="205">
        <v>2.899</v>
      </c>
      <c r="I470" s="206"/>
      <c r="L470" s="202"/>
      <c r="M470" s="207"/>
      <c r="N470" s="208"/>
      <c r="O470" s="208"/>
      <c r="P470" s="208"/>
      <c r="Q470" s="208"/>
      <c r="R470" s="208"/>
      <c r="S470" s="208"/>
      <c r="T470" s="209"/>
      <c r="AT470" s="203" t="s">
        <v>161</v>
      </c>
      <c r="AU470" s="203" t="s">
        <v>88</v>
      </c>
      <c r="AV470" s="16" t="s">
        <v>169</v>
      </c>
      <c r="AW470" s="16" t="s">
        <v>34</v>
      </c>
      <c r="AX470" s="16" t="s">
        <v>78</v>
      </c>
      <c r="AY470" s="203" t="s">
        <v>153</v>
      </c>
    </row>
    <row r="471" spans="1:65" s="13" customFormat="1" ht="10.199999999999999">
      <c r="B471" s="175"/>
      <c r="D471" s="176" t="s">
        <v>161</v>
      </c>
      <c r="E471" s="177" t="s">
        <v>1</v>
      </c>
      <c r="F471" s="178" t="s">
        <v>2577</v>
      </c>
      <c r="H471" s="177" t="s">
        <v>1</v>
      </c>
      <c r="I471" s="179"/>
      <c r="L471" s="175"/>
      <c r="M471" s="180"/>
      <c r="N471" s="181"/>
      <c r="O471" s="181"/>
      <c r="P471" s="181"/>
      <c r="Q471" s="181"/>
      <c r="R471" s="181"/>
      <c r="S471" s="181"/>
      <c r="T471" s="182"/>
      <c r="AT471" s="177" t="s">
        <v>161</v>
      </c>
      <c r="AU471" s="177" t="s">
        <v>88</v>
      </c>
      <c r="AV471" s="13" t="s">
        <v>86</v>
      </c>
      <c r="AW471" s="13" t="s">
        <v>34</v>
      </c>
      <c r="AX471" s="13" t="s">
        <v>78</v>
      </c>
      <c r="AY471" s="177" t="s">
        <v>153</v>
      </c>
    </row>
    <row r="472" spans="1:65" s="14" customFormat="1" ht="10.199999999999999">
      <c r="B472" s="183"/>
      <c r="D472" s="176" t="s">
        <v>161</v>
      </c>
      <c r="E472" s="184" t="s">
        <v>1</v>
      </c>
      <c r="F472" s="185" t="s">
        <v>2588</v>
      </c>
      <c r="H472" s="186">
        <v>14.518000000000001</v>
      </c>
      <c r="I472" s="187"/>
      <c r="L472" s="183"/>
      <c r="M472" s="188"/>
      <c r="N472" s="189"/>
      <c r="O472" s="189"/>
      <c r="P472" s="189"/>
      <c r="Q472" s="189"/>
      <c r="R472" s="189"/>
      <c r="S472" s="189"/>
      <c r="T472" s="190"/>
      <c r="AT472" s="184" t="s">
        <v>161</v>
      </c>
      <c r="AU472" s="184" t="s">
        <v>88</v>
      </c>
      <c r="AV472" s="14" t="s">
        <v>88</v>
      </c>
      <c r="AW472" s="14" t="s">
        <v>34</v>
      </c>
      <c r="AX472" s="14" t="s">
        <v>78</v>
      </c>
      <c r="AY472" s="184" t="s">
        <v>153</v>
      </c>
    </row>
    <row r="473" spans="1:65" s="16" customFormat="1" ht="10.199999999999999">
      <c r="B473" s="202"/>
      <c r="D473" s="176" t="s">
        <v>161</v>
      </c>
      <c r="E473" s="203" t="s">
        <v>1</v>
      </c>
      <c r="F473" s="204" t="s">
        <v>321</v>
      </c>
      <c r="H473" s="205">
        <v>14.518000000000001</v>
      </c>
      <c r="I473" s="206"/>
      <c r="L473" s="202"/>
      <c r="M473" s="207"/>
      <c r="N473" s="208"/>
      <c r="O473" s="208"/>
      <c r="P473" s="208"/>
      <c r="Q473" s="208"/>
      <c r="R473" s="208"/>
      <c r="S473" s="208"/>
      <c r="T473" s="209"/>
      <c r="AT473" s="203" t="s">
        <v>161</v>
      </c>
      <c r="AU473" s="203" t="s">
        <v>88</v>
      </c>
      <c r="AV473" s="16" t="s">
        <v>169</v>
      </c>
      <c r="AW473" s="16" t="s">
        <v>34</v>
      </c>
      <c r="AX473" s="16" t="s">
        <v>78</v>
      </c>
      <c r="AY473" s="203" t="s">
        <v>153</v>
      </c>
    </row>
    <row r="474" spans="1:65" s="13" customFormat="1" ht="10.199999999999999">
      <c r="B474" s="175"/>
      <c r="D474" s="176" t="s">
        <v>161</v>
      </c>
      <c r="E474" s="177" t="s">
        <v>1</v>
      </c>
      <c r="F474" s="178" t="s">
        <v>2579</v>
      </c>
      <c r="H474" s="177" t="s">
        <v>1</v>
      </c>
      <c r="I474" s="179"/>
      <c r="L474" s="175"/>
      <c r="M474" s="180"/>
      <c r="N474" s="181"/>
      <c r="O474" s="181"/>
      <c r="P474" s="181"/>
      <c r="Q474" s="181"/>
      <c r="R474" s="181"/>
      <c r="S474" s="181"/>
      <c r="T474" s="182"/>
      <c r="AT474" s="177" t="s">
        <v>161</v>
      </c>
      <c r="AU474" s="177" t="s">
        <v>88</v>
      </c>
      <c r="AV474" s="13" t="s">
        <v>86</v>
      </c>
      <c r="AW474" s="13" t="s">
        <v>34</v>
      </c>
      <c r="AX474" s="13" t="s">
        <v>78</v>
      </c>
      <c r="AY474" s="177" t="s">
        <v>153</v>
      </c>
    </row>
    <row r="475" spans="1:65" s="14" customFormat="1" ht="10.199999999999999">
      <c r="B475" s="183"/>
      <c r="D475" s="176" t="s">
        <v>161</v>
      </c>
      <c r="E475" s="184" t="s">
        <v>1</v>
      </c>
      <c r="F475" s="185" t="s">
        <v>2589</v>
      </c>
      <c r="H475" s="186">
        <v>2.1960000000000002</v>
      </c>
      <c r="I475" s="187"/>
      <c r="L475" s="183"/>
      <c r="M475" s="188"/>
      <c r="N475" s="189"/>
      <c r="O475" s="189"/>
      <c r="P475" s="189"/>
      <c r="Q475" s="189"/>
      <c r="R475" s="189"/>
      <c r="S475" s="189"/>
      <c r="T475" s="190"/>
      <c r="AT475" s="184" t="s">
        <v>161</v>
      </c>
      <c r="AU475" s="184" t="s">
        <v>88</v>
      </c>
      <c r="AV475" s="14" t="s">
        <v>88</v>
      </c>
      <c r="AW475" s="14" t="s">
        <v>34</v>
      </c>
      <c r="AX475" s="14" t="s">
        <v>78</v>
      </c>
      <c r="AY475" s="184" t="s">
        <v>153</v>
      </c>
    </row>
    <row r="476" spans="1:65" s="16" customFormat="1" ht="10.199999999999999">
      <c r="B476" s="202"/>
      <c r="D476" s="176" t="s">
        <v>161</v>
      </c>
      <c r="E476" s="203" t="s">
        <v>1</v>
      </c>
      <c r="F476" s="204" t="s">
        <v>321</v>
      </c>
      <c r="H476" s="205">
        <v>2.1960000000000002</v>
      </c>
      <c r="I476" s="206"/>
      <c r="L476" s="202"/>
      <c r="M476" s="207"/>
      <c r="N476" s="208"/>
      <c r="O476" s="208"/>
      <c r="P476" s="208"/>
      <c r="Q476" s="208"/>
      <c r="R476" s="208"/>
      <c r="S476" s="208"/>
      <c r="T476" s="209"/>
      <c r="AT476" s="203" t="s">
        <v>161</v>
      </c>
      <c r="AU476" s="203" t="s">
        <v>88</v>
      </c>
      <c r="AV476" s="16" t="s">
        <v>169</v>
      </c>
      <c r="AW476" s="16" t="s">
        <v>34</v>
      </c>
      <c r="AX476" s="16" t="s">
        <v>78</v>
      </c>
      <c r="AY476" s="203" t="s">
        <v>153</v>
      </c>
    </row>
    <row r="477" spans="1:65" s="15" customFormat="1" ht="10.199999999999999">
      <c r="B477" s="191"/>
      <c r="D477" s="176" t="s">
        <v>161</v>
      </c>
      <c r="E477" s="192" t="s">
        <v>1</v>
      </c>
      <c r="F477" s="193" t="s">
        <v>165</v>
      </c>
      <c r="H477" s="194">
        <v>19.613</v>
      </c>
      <c r="I477" s="195"/>
      <c r="L477" s="191"/>
      <c r="M477" s="196"/>
      <c r="N477" s="197"/>
      <c r="O477" s="197"/>
      <c r="P477" s="197"/>
      <c r="Q477" s="197"/>
      <c r="R477" s="197"/>
      <c r="S477" s="197"/>
      <c r="T477" s="198"/>
      <c r="AT477" s="192" t="s">
        <v>161</v>
      </c>
      <c r="AU477" s="192" t="s">
        <v>88</v>
      </c>
      <c r="AV477" s="15" t="s">
        <v>159</v>
      </c>
      <c r="AW477" s="15" t="s">
        <v>34</v>
      </c>
      <c r="AX477" s="15" t="s">
        <v>86</v>
      </c>
      <c r="AY477" s="192" t="s">
        <v>153</v>
      </c>
    </row>
    <row r="478" spans="1:65" s="2" customFormat="1" ht="36" customHeight="1">
      <c r="A478" s="33"/>
      <c r="B478" s="161"/>
      <c r="C478" s="211" t="s">
        <v>773</v>
      </c>
      <c r="D478" s="211" t="s">
        <v>707</v>
      </c>
      <c r="E478" s="212" t="s">
        <v>2600</v>
      </c>
      <c r="F478" s="213" t="s">
        <v>2601</v>
      </c>
      <c r="G478" s="214" t="s">
        <v>235</v>
      </c>
      <c r="H478" s="215">
        <v>23.536000000000001</v>
      </c>
      <c r="I478" s="216"/>
      <c r="J478" s="217">
        <f>ROUND(I478*H478,2)</f>
        <v>0</v>
      </c>
      <c r="K478" s="213" t="s">
        <v>254</v>
      </c>
      <c r="L478" s="218"/>
      <c r="M478" s="219" t="s">
        <v>1</v>
      </c>
      <c r="N478" s="220" t="s">
        <v>43</v>
      </c>
      <c r="O478" s="59"/>
      <c r="P478" s="171">
        <f>O478*H478</f>
        <v>0</v>
      </c>
      <c r="Q478" s="171">
        <v>3.8800000000000002E-3</v>
      </c>
      <c r="R478" s="171">
        <f>Q478*H478</f>
        <v>9.1319680000000014E-2</v>
      </c>
      <c r="S478" s="171">
        <v>0</v>
      </c>
      <c r="T478" s="172">
        <f>S478*H478</f>
        <v>0</v>
      </c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R478" s="173" t="s">
        <v>467</v>
      </c>
      <c r="AT478" s="173" t="s">
        <v>707</v>
      </c>
      <c r="AU478" s="173" t="s">
        <v>88</v>
      </c>
      <c r="AY478" s="18" t="s">
        <v>153</v>
      </c>
      <c r="BE478" s="174">
        <f>IF(N478="základní",J478,0)</f>
        <v>0</v>
      </c>
      <c r="BF478" s="174">
        <f>IF(N478="snížená",J478,0)</f>
        <v>0</v>
      </c>
      <c r="BG478" s="174">
        <f>IF(N478="zákl. přenesená",J478,0)</f>
        <v>0</v>
      </c>
      <c r="BH478" s="174">
        <f>IF(N478="sníž. přenesená",J478,0)</f>
        <v>0</v>
      </c>
      <c r="BI478" s="174">
        <f>IF(N478="nulová",J478,0)</f>
        <v>0</v>
      </c>
      <c r="BJ478" s="18" t="s">
        <v>86</v>
      </c>
      <c r="BK478" s="174">
        <f>ROUND(I478*H478,2)</f>
        <v>0</v>
      </c>
      <c r="BL478" s="18" t="s">
        <v>239</v>
      </c>
      <c r="BM478" s="173" t="s">
        <v>2602</v>
      </c>
    </row>
    <row r="479" spans="1:65" s="14" customFormat="1" ht="10.199999999999999">
      <c r="B479" s="183"/>
      <c r="D479" s="176" t="s">
        <v>161</v>
      </c>
      <c r="F479" s="185" t="s">
        <v>2603</v>
      </c>
      <c r="H479" s="186">
        <v>23.536000000000001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161</v>
      </c>
      <c r="AU479" s="184" t="s">
        <v>88</v>
      </c>
      <c r="AV479" s="14" t="s">
        <v>88</v>
      </c>
      <c r="AW479" s="14" t="s">
        <v>3</v>
      </c>
      <c r="AX479" s="14" t="s">
        <v>86</v>
      </c>
      <c r="AY479" s="184" t="s">
        <v>153</v>
      </c>
    </row>
    <row r="480" spans="1:65" s="12" customFormat="1" ht="22.8" customHeight="1">
      <c r="B480" s="148"/>
      <c r="D480" s="149" t="s">
        <v>77</v>
      </c>
      <c r="E480" s="159" t="s">
        <v>500</v>
      </c>
      <c r="F480" s="159" t="s">
        <v>501</v>
      </c>
      <c r="I480" s="151"/>
      <c r="J480" s="160">
        <f>BK480</f>
        <v>0</v>
      </c>
      <c r="L480" s="148"/>
      <c r="M480" s="153"/>
      <c r="N480" s="154"/>
      <c r="O480" s="154"/>
      <c r="P480" s="155">
        <f>SUM(P481:P489)</f>
        <v>0</v>
      </c>
      <c r="Q480" s="154"/>
      <c r="R480" s="155">
        <f>SUM(R481:R489)</f>
        <v>0</v>
      </c>
      <c r="S480" s="154"/>
      <c r="T480" s="156">
        <f>SUM(T481:T489)</f>
        <v>0</v>
      </c>
      <c r="AR480" s="149" t="s">
        <v>88</v>
      </c>
      <c r="AT480" s="157" t="s">
        <v>77</v>
      </c>
      <c r="AU480" s="157" t="s">
        <v>86</v>
      </c>
      <c r="AY480" s="149" t="s">
        <v>153</v>
      </c>
      <c r="BK480" s="158">
        <f>SUM(BK481:BK489)</f>
        <v>0</v>
      </c>
    </row>
    <row r="481" spans="1:65" s="2" customFormat="1" ht="48" customHeight="1">
      <c r="A481" s="33"/>
      <c r="B481" s="161"/>
      <c r="C481" s="162" t="s">
        <v>777</v>
      </c>
      <c r="D481" s="162" t="s">
        <v>155</v>
      </c>
      <c r="E481" s="163" t="s">
        <v>503</v>
      </c>
      <c r="F481" s="164" t="s">
        <v>2604</v>
      </c>
      <c r="G481" s="165" t="s">
        <v>479</v>
      </c>
      <c r="H481" s="166">
        <v>8.4</v>
      </c>
      <c r="I481" s="167"/>
      <c r="J481" s="168">
        <f>ROUND(I481*H481,2)</f>
        <v>0</v>
      </c>
      <c r="K481" s="164" t="s">
        <v>1</v>
      </c>
      <c r="L481" s="34"/>
      <c r="M481" s="169" t="s">
        <v>1</v>
      </c>
      <c r="N481" s="170" t="s">
        <v>43</v>
      </c>
      <c r="O481" s="59"/>
      <c r="P481" s="171">
        <f>O481*H481</f>
        <v>0</v>
      </c>
      <c r="Q481" s="171">
        <v>0</v>
      </c>
      <c r="R481" s="171">
        <f>Q481*H481</f>
        <v>0</v>
      </c>
      <c r="S481" s="171">
        <v>0</v>
      </c>
      <c r="T481" s="172">
        <f>S481*H481</f>
        <v>0</v>
      </c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R481" s="173" t="s">
        <v>239</v>
      </c>
      <c r="AT481" s="173" t="s">
        <v>155</v>
      </c>
      <c r="AU481" s="173" t="s">
        <v>88</v>
      </c>
      <c r="AY481" s="18" t="s">
        <v>153</v>
      </c>
      <c r="BE481" s="174">
        <f>IF(N481="základní",J481,0)</f>
        <v>0</v>
      </c>
      <c r="BF481" s="174">
        <f>IF(N481="snížená",J481,0)</f>
        <v>0</v>
      </c>
      <c r="BG481" s="174">
        <f>IF(N481="zákl. přenesená",J481,0)</f>
        <v>0</v>
      </c>
      <c r="BH481" s="174">
        <f>IF(N481="sníž. přenesená",J481,0)</f>
        <v>0</v>
      </c>
      <c r="BI481" s="174">
        <f>IF(N481="nulová",J481,0)</f>
        <v>0</v>
      </c>
      <c r="BJ481" s="18" t="s">
        <v>86</v>
      </c>
      <c r="BK481" s="174">
        <f>ROUND(I481*H481,2)</f>
        <v>0</v>
      </c>
      <c r="BL481" s="18" t="s">
        <v>239</v>
      </c>
      <c r="BM481" s="173" t="s">
        <v>2605</v>
      </c>
    </row>
    <row r="482" spans="1:65" s="14" customFormat="1" ht="10.199999999999999">
      <c r="B482" s="183"/>
      <c r="D482" s="176" t="s">
        <v>161</v>
      </c>
      <c r="E482" s="184" t="s">
        <v>1</v>
      </c>
      <c r="F482" s="185" t="s">
        <v>2606</v>
      </c>
      <c r="H482" s="186">
        <v>8.4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161</v>
      </c>
      <c r="AU482" s="184" t="s">
        <v>88</v>
      </c>
      <c r="AV482" s="14" t="s">
        <v>88</v>
      </c>
      <c r="AW482" s="14" t="s">
        <v>34</v>
      </c>
      <c r="AX482" s="14" t="s">
        <v>78</v>
      </c>
      <c r="AY482" s="184" t="s">
        <v>153</v>
      </c>
    </row>
    <row r="483" spans="1:65" s="15" customFormat="1" ht="10.199999999999999">
      <c r="B483" s="191"/>
      <c r="D483" s="176" t="s">
        <v>161</v>
      </c>
      <c r="E483" s="192" t="s">
        <v>1</v>
      </c>
      <c r="F483" s="193" t="s">
        <v>165</v>
      </c>
      <c r="H483" s="194">
        <v>8.4</v>
      </c>
      <c r="I483" s="195"/>
      <c r="L483" s="191"/>
      <c r="M483" s="196"/>
      <c r="N483" s="197"/>
      <c r="O483" s="197"/>
      <c r="P483" s="197"/>
      <c r="Q483" s="197"/>
      <c r="R483" s="197"/>
      <c r="S483" s="197"/>
      <c r="T483" s="198"/>
      <c r="AT483" s="192" t="s">
        <v>161</v>
      </c>
      <c r="AU483" s="192" t="s">
        <v>88</v>
      </c>
      <c r="AV483" s="15" t="s">
        <v>159</v>
      </c>
      <c r="AW483" s="15" t="s">
        <v>34</v>
      </c>
      <c r="AX483" s="15" t="s">
        <v>86</v>
      </c>
      <c r="AY483" s="192" t="s">
        <v>153</v>
      </c>
    </row>
    <row r="484" spans="1:65" s="2" customFormat="1" ht="48" customHeight="1">
      <c r="A484" s="33"/>
      <c r="B484" s="161"/>
      <c r="C484" s="162" t="s">
        <v>781</v>
      </c>
      <c r="D484" s="162" t="s">
        <v>155</v>
      </c>
      <c r="E484" s="163" t="s">
        <v>508</v>
      </c>
      <c r="F484" s="164" t="s">
        <v>2607</v>
      </c>
      <c r="G484" s="165" t="s">
        <v>479</v>
      </c>
      <c r="H484" s="166">
        <v>12.4</v>
      </c>
      <c r="I484" s="167"/>
      <c r="J484" s="168">
        <f>ROUND(I484*H484,2)</f>
        <v>0</v>
      </c>
      <c r="K484" s="164" t="s">
        <v>1</v>
      </c>
      <c r="L484" s="34"/>
      <c r="M484" s="169" t="s">
        <v>1</v>
      </c>
      <c r="N484" s="170" t="s">
        <v>43</v>
      </c>
      <c r="O484" s="59"/>
      <c r="P484" s="171">
        <f>O484*H484</f>
        <v>0</v>
      </c>
      <c r="Q484" s="171">
        <v>0</v>
      </c>
      <c r="R484" s="171">
        <f>Q484*H484</f>
        <v>0</v>
      </c>
      <c r="S484" s="171">
        <v>0</v>
      </c>
      <c r="T484" s="172">
        <f>S484*H484</f>
        <v>0</v>
      </c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R484" s="173" t="s">
        <v>239</v>
      </c>
      <c r="AT484" s="173" t="s">
        <v>155</v>
      </c>
      <c r="AU484" s="173" t="s">
        <v>88</v>
      </c>
      <c r="AY484" s="18" t="s">
        <v>153</v>
      </c>
      <c r="BE484" s="174">
        <f>IF(N484="základní",J484,0)</f>
        <v>0</v>
      </c>
      <c r="BF484" s="174">
        <f>IF(N484="snížená",J484,0)</f>
        <v>0</v>
      </c>
      <c r="BG484" s="174">
        <f>IF(N484="zákl. přenesená",J484,0)</f>
        <v>0</v>
      </c>
      <c r="BH484" s="174">
        <f>IF(N484="sníž. přenesená",J484,0)</f>
        <v>0</v>
      </c>
      <c r="BI484" s="174">
        <f>IF(N484="nulová",J484,0)</f>
        <v>0</v>
      </c>
      <c r="BJ484" s="18" t="s">
        <v>86</v>
      </c>
      <c r="BK484" s="174">
        <f>ROUND(I484*H484,2)</f>
        <v>0</v>
      </c>
      <c r="BL484" s="18" t="s">
        <v>239</v>
      </c>
      <c r="BM484" s="173" t="s">
        <v>2608</v>
      </c>
    </row>
    <row r="485" spans="1:65" s="14" customFormat="1" ht="10.199999999999999">
      <c r="B485" s="183"/>
      <c r="D485" s="176" t="s">
        <v>161</v>
      </c>
      <c r="E485" s="184" t="s">
        <v>1</v>
      </c>
      <c r="F485" s="185" t="s">
        <v>2609</v>
      </c>
      <c r="H485" s="186">
        <v>12.4</v>
      </c>
      <c r="I485" s="187"/>
      <c r="L485" s="183"/>
      <c r="M485" s="188"/>
      <c r="N485" s="189"/>
      <c r="O485" s="189"/>
      <c r="P485" s="189"/>
      <c r="Q485" s="189"/>
      <c r="R485" s="189"/>
      <c r="S485" s="189"/>
      <c r="T485" s="190"/>
      <c r="AT485" s="184" t="s">
        <v>161</v>
      </c>
      <c r="AU485" s="184" t="s">
        <v>88</v>
      </c>
      <c r="AV485" s="14" t="s">
        <v>88</v>
      </c>
      <c r="AW485" s="14" t="s">
        <v>34</v>
      </c>
      <c r="AX485" s="14" t="s">
        <v>78</v>
      </c>
      <c r="AY485" s="184" t="s">
        <v>153</v>
      </c>
    </row>
    <row r="486" spans="1:65" s="15" customFormat="1" ht="10.199999999999999">
      <c r="B486" s="191"/>
      <c r="D486" s="176" t="s">
        <v>161</v>
      </c>
      <c r="E486" s="192" t="s">
        <v>1</v>
      </c>
      <c r="F486" s="193" t="s">
        <v>165</v>
      </c>
      <c r="H486" s="194">
        <v>12.4</v>
      </c>
      <c r="I486" s="195"/>
      <c r="L486" s="191"/>
      <c r="M486" s="196"/>
      <c r="N486" s="197"/>
      <c r="O486" s="197"/>
      <c r="P486" s="197"/>
      <c r="Q486" s="197"/>
      <c r="R486" s="197"/>
      <c r="S486" s="197"/>
      <c r="T486" s="198"/>
      <c r="AT486" s="192" t="s">
        <v>161</v>
      </c>
      <c r="AU486" s="192" t="s">
        <v>88</v>
      </c>
      <c r="AV486" s="15" t="s">
        <v>159</v>
      </c>
      <c r="AW486" s="15" t="s">
        <v>34</v>
      </c>
      <c r="AX486" s="15" t="s">
        <v>86</v>
      </c>
      <c r="AY486" s="192" t="s">
        <v>153</v>
      </c>
    </row>
    <row r="487" spans="1:65" s="2" customFormat="1" ht="48" customHeight="1">
      <c r="A487" s="33"/>
      <c r="B487" s="161"/>
      <c r="C487" s="162" t="s">
        <v>783</v>
      </c>
      <c r="D487" s="162" t="s">
        <v>155</v>
      </c>
      <c r="E487" s="163" t="s">
        <v>1783</v>
      </c>
      <c r="F487" s="164" t="s">
        <v>2610</v>
      </c>
      <c r="G487" s="165" t="s">
        <v>465</v>
      </c>
      <c r="H487" s="166">
        <v>1</v>
      </c>
      <c r="I487" s="167"/>
      <c r="J487" s="168">
        <f>ROUND(I487*H487,2)</f>
        <v>0</v>
      </c>
      <c r="K487" s="164" t="s">
        <v>1</v>
      </c>
      <c r="L487" s="34"/>
      <c r="M487" s="169" t="s">
        <v>1</v>
      </c>
      <c r="N487" s="170" t="s">
        <v>43</v>
      </c>
      <c r="O487" s="59"/>
      <c r="P487" s="171">
        <f>O487*H487</f>
        <v>0</v>
      </c>
      <c r="Q487" s="171">
        <v>0</v>
      </c>
      <c r="R487" s="171">
        <f>Q487*H487</f>
        <v>0</v>
      </c>
      <c r="S487" s="171">
        <v>0</v>
      </c>
      <c r="T487" s="172">
        <f>S487*H487</f>
        <v>0</v>
      </c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R487" s="173" t="s">
        <v>239</v>
      </c>
      <c r="AT487" s="173" t="s">
        <v>155</v>
      </c>
      <c r="AU487" s="173" t="s">
        <v>88</v>
      </c>
      <c r="AY487" s="18" t="s">
        <v>153</v>
      </c>
      <c r="BE487" s="174">
        <f>IF(N487="základní",J487,0)</f>
        <v>0</v>
      </c>
      <c r="BF487" s="174">
        <f>IF(N487="snížená",J487,0)</f>
        <v>0</v>
      </c>
      <c r="BG487" s="174">
        <f>IF(N487="zákl. přenesená",J487,0)</f>
        <v>0</v>
      </c>
      <c r="BH487" s="174">
        <f>IF(N487="sníž. přenesená",J487,0)</f>
        <v>0</v>
      </c>
      <c r="BI487" s="174">
        <f>IF(N487="nulová",J487,0)</f>
        <v>0</v>
      </c>
      <c r="BJ487" s="18" t="s">
        <v>86</v>
      </c>
      <c r="BK487" s="174">
        <f>ROUND(I487*H487,2)</f>
        <v>0</v>
      </c>
      <c r="BL487" s="18" t="s">
        <v>239</v>
      </c>
      <c r="BM487" s="173" t="s">
        <v>2611</v>
      </c>
    </row>
    <row r="488" spans="1:65" s="14" customFormat="1" ht="10.199999999999999">
      <c r="B488" s="183"/>
      <c r="D488" s="176" t="s">
        <v>161</v>
      </c>
      <c r="E488" s="184" t="s">
        <v>1</v>
      </c>
      <c r="F488" s="185" t="s">
        <v>86</v>
      </c>
      <c r="H488" s="186">
        <v>1</v>
      </c>
      <c r="I488" s="187"/>
      <c r="L488" s="183"/>
      <c r="M488" s="188"/>
      <c r="N488" s="189"/>
      <c r="O488" s="189"/>
      <c r="P488" s="189"/>
      <c r="Q488" s="189"/>
      <c r="R488" s="189"/>
      <c r="S488" s="189"/>
      <c r="T488" s="190"/>
      <c r="AT488" s="184" t="s">
        <v>161</v>
      </c>
      <c r="AU488" s="184" t="s">
        <v>88</v>
      </c>
      <c r="AV488" s="14" t="s">
        <v>88</v>
      </c>
      <c r="AW488" s="14" t="s">
        <v>34</v>
      </c>
      <c r="AX488" s="14" t="s">
        <v>78</v>
      </c>
      <c r="AY488" s="184" t="s">
        <v>153</v>
      </c>
    </row>
    <row r="489" spans="1:65" s="15" customFormat="1" ht="10.199999999999999">
      <c r="B489" s="191"/>
      <c r="D489" s="176" t="s">
        <v>161</v>
      </c>
      <c r="E489" s="192" t="s">
        <v>1</v>
      </c>
      <c r="F489" s="193" t="s">
        <v>165</v>
      </c>
      <c r="H489" s="194">
        <v>1</v>
      </c>
      <c r="I489" s="195"/>
      <c r="L489" s="191"/>
      <c r="M489" s="196"/>
      <c r="N489" s="197"/>
      <c r="O489" s="197"/>
      <c r="P489" s="197"/>
      <c r="Q489" s="197"/>
      <c r="R489" s="197"/>
      <c r="S489" s="197"/>
      <c r="T489" s="198"/>
      <c r="AT489" s="192" t="s">
        <v>161</v>
      </c>
      <c r="AU489" s="192" t="s">
        <v>88</v>
      </c>
      <c r="AV489" s="15" t="s">
        <v>159</v>
      </c>
      <c r="AW489" s="15" t="s">
        <v>34</v>
      </c>
      <c r="AX489" s="15" t="s">
        <v>86</v>
      </c>
      <c r="AY489" s="192" t="s">
        <v>153</v>
      </c>
    </row>
    <row r="490" spans="1:65" s="12" customFormat="1" ht="22.8" customHeight="1">
      <c r="B490" s="148"/>
      <c r="D490" s="149" t="s">
        <v>77</v>
      </c>
      <c r="E490" s="159" t="s">
        <v>515</v>
      </c>
      <c r="F490" s="159" t="s">
        <v>516</v>
      </c>
      <c r="I490" s="151"/>
      <c r="J490" s="160">
        <f>BK490</f>
        <v>0</v>
      </c>
      <c r="L490" s="148"/>
      <c r="M490" s="153"/>
      <c r="N490" s="154"/>
      <c r="O490" s="154"/>
      <c r="P490" s="155">
        <f>SUM(P491:P495)</f>
        <v>0</v>
      </c>
      <c r="Q490" s="154"/>
      <c r="R490" s="155">
        <f>SUM(R491:R495)</f>
        <v>2.3090400000000001E-3</v>
      </c>
      <c r="S490" s="154"/>
      <c r="T490" s="156">
        <f>SUM(T491:T495)</f>
        <v>0</v>
      </c>
      <c r="AR490" s="149" t="s">
        <v>88</v>
      </c>
      <c r="AT490" s="157" t="s">
        <v>77</v>
      </c>
      <c r="AU490" s="157" t="s">
        <v>86</v>
      </c>
      <c r="AY490" s="149" t="s">
        <v>153</v>
      </c>
      <c r="BK490" s="158">
        <f>SUM(BK491:BK495)</f>
        <v>0</v>
      </c>
    </row>
    <row r="491" spans="1:65" s="2" customFormat="1" ht="24" customHeight="1">
      <c r="A491" s="33"/>
      <c r="B491" s="161"/>
      <c r="C491" s="162" t="s">
        <v>787</v>
      </c>
      <c r="D491" s="162" t="s">
        <v>155</v>
      </c>
      <c r="E491" s="163" t="s">
        <v>2345</v>
      </c>
      <c r="F491" s="164" t="s">
        <v>2612</v>
      </c>
      <c r="G491" s="165" t="s">
        <v>235</v>
      </c>
      <c r="H491" s="166">
        <v>4.2759999999999998</v>
      </c>
      <c r="I491" s="167"/>
      <c r="J491" s="168">
        <f>ROUND(I491*H491,2)</f>
        <v>0</v>
      </c>
      <c r="K491" s="164" t="s">
        <v>1</v>
      </c>
      <c r="L491" s="34"/>
      <c r="M491" s="169" t="s">
        <v>1</v>
      </c>
      <c r="N491" s="170" t="s">
        <v>43</v>
      </c>
      <c r="O491" s="59"/>
      <c r="P491" s="171">
        <f>O491*H491</f>
        <v>0</v>
      </c>
      <c r="Q491" s="171">
        <v>5.4000000000000001E-4</v>
      </c>
      <c r="R491" s="171">
        <f>Q491*H491</f>
        <v>2.3090400000000001E-3</v>
      </c>
      <c r="S491" s="171">
        <v>0</v>
      </c>
      <c r="T491" s="172">
        <f>S491*H491</f>
        <v>0</v>
      </c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R491" s="173" t="s">
        <v>239</v>
      </c>
      <c r="AT491" s="173" t="s">
        <v>155</v>
      </c>
      <c r="AU491" s="173" t="s">
        <v>88</v>
      </c>
      <c r="AY491" s="18" t="s">
        <v>153</v>
      </c>
      <c r="BE491" s="174">
        <f>IF(N491="základní",J491,0)</f>
        <v>0</v>
      </c>
      <c r="BF491" s="174">
        <f>IF(N491="snížená",J491,0)</f>
        <v>0</v>
      </c>
      <c r="BG491" s="174">
        <f>IF(N491="zákl. přenesená",J491,0)</f>
        <v>0</v>
      </c>
      <c r="BH491" s="174">
        <f>IF(N491="sníž. přenesená",J491,0)</f>
        <v>0</v>
      </c>
      <c r="BI491" s="174">
        <f>IF(N491="nulová",J491,0)</f>
        <v>0</v>
      </c>
      <c r="BJ491" s="18" t="s">
        <v>86</v>
      </c>
      <c r="BK491" s="174">
        <f>ROUND(I491*H491,2)</f>
        <v>0</v>
      </c>
      <c r="BL491" s="18" t="s">
        <v>239</v>
      </c>
      <c r="BM491" s="173" t="s">
        <v>2613</v>
      </c>
    </row>
    <row r="492" spans="1:65" s="13" customFormat="1" ht="10.199999999999999">
      <c r="B492" s="175"/>
      <c r="D492" s="176" t="s">
        <v>161</v>
      </c>
      <c r="E492" s="177" t="s">
        <v>1</v>
      </c>
      <c r="F492" s="178" t="s">
        <v>2413</v>
      </c>
      <c r="H492" s="177" t="s">
        <v>1</v>
      </c>
      <c r="I492" s="179"/>
      <c r="L492" s="175"/>
      <c r="M492" s="180"/>
      <c r="N492" s="181"/>
      <c r="O492" s="181"/>
      <c r="P492" s="181"/>
      <c r="Q492" s="181"/>
      <c r="R492" s="181"/>
      <c r="S492" s="181"/>
      <c r="T492" s="182"/>
      <c r="AT492" s="177" t="s">
        <v>161</v>
      </c>
      <c r="AU492" s="177" t="s">
        <v>88</v>
      </c>
      <c r="AV492" s="13" t="s">
        <v>86</v>
      </c>
      <c r="AW492" s="13" t="s">
        <v>34</v>
      </c>
      <c r="AX492" s="13" t="s">
        <v>78</v>
      </c>
      <c r="AY492" s="177" t="s">
        <v>153</v>
      </c>
    </row>
    <row r="493" spans="1:65" s="14" customFormat="1" ht="10.199999999999999">
      <c r="B493" s="183"/>
      <c r="D493" s="176" t="s">
        <v>161</v>
      </c>
      <c r="E493" s="184" t="s">
        <v>1</v>
      </c>
      <c r="F493" s="185" t="s">
        <v>2576</v>
      </c>
      <c r="H493" s="186">
        <v>2.3460000000000001</v>
      </c>
      <c r="I493" s="187"/>
      <c r="L493" s="183"/>
      <c r="M493" s="188"/>
      <c r="N493" s="189"/>
      <c r="O493" s="189"/>
      <c r="P493" s="189"/>
      <c r="Q493" s="189"/>
      <c r="R493" s="189"/>
      <c r="S493" s="189"/>
      <c r="T493" s="190"/>
      <c r="AT493" s="184" t="s">
        <v>161</v>
      </c>
      <c r="AU493" s="184" t="s">
        <v>88</v>
      </c>
      <c r="AV493" s="14" t="s">
        <v>88</v>
      </c>
      <c r="AW493" s="14" t="s">
        <v>34</v>
      </c>
      <c r="AX493" s="14" t="s">
        <v>78</v>
      </c>
      <c r="AY493" s="184" t="s">
        <v>153</v>
      </c>
    </row>
    <row r="494" spans="1:65" s="14" customFormat="1" ht="10.199999999999999">
      <c r="B494" s="183"/>
      <c r="D494" s="176" t="s">
        <v>161</v>
      </c>
      <c r="E494" s="184" t="s">
        <v>1</v>
      </c>
      <c r="F494" s="185" t="s">
        <v>2614</v>
      </c>
      <c r="H494" s="186">
        <v>1.93</v>
      </c>
      <c r="I494" s="187"/>
      <c r="L494" s="183"/>
      <c r="M494" s="188"/>
      <c r="N494" s="189"/>
      <c r="O494" s="189"/>
      <c r="P494" s="189"/>
      <c r="Q494" s="189"/>
      <c r="R494" s="189"/>
      <c r="S494" s="189"/>
      <c r="T494" s="190"/>
      <c r="AT494" s="184" t="s">
        <v>161</v>
      </c>
      <c r="AU494" s="184" t="s">
        <v>88</v>
      </c>
      <c r="AV494" s="14" t="s">
        <v>88</v>
      </c>
      <c r="AW494" s="14" t="s">
        <v>34</v>
      </c>
      <c r="AX494" s="14" t="s">
        <v>78</v>
      </c>
      <c r="AY494" s="184" t="s">
        <v>153</v>
      </c>
    </row>
    <row r="495" spans="1:65" s="15" customFormat="1" ht="10.199999999999999">
      <c r="B495" s="191"/>
      <c r="D495" s="176" t="s">
        <v>161</v>
      </c>
      <c r="E495" s="192" t="s">
        <v>1</v>
      </c>
      <c r="F495" s="193" t="s">
        <v>165</v>
      </c>
      <c r="H495" s="194">
        <v>4.2759999999999998</v>
      </c>
      <c r="I495" s="195"/>
      <c r="L495" s="191"/>
      <c r="M495" s="196"/>
      <c r="N495" s="197"/>
      <c r="O495" s="197"/>
      <c r="P495" s="197"/>
      <c r="Q495" s="197"/>
      <c r="R495" s="197"/>
      <c r="S495" s="197"/>
      <c r="T495" s="198"/>
      <c r="AT495" s="192" t="s">
        <v>161</v>
      </c>
      <c r="AU495" s="192" t="s">
        <v>88</v>
      </c>
      <c r="AV495" s="15" t="s">
        <v>159</v>
      </c>
      <c r="AW495" s="15" t="s">
        <v>34</v>
      </c>
      <c r="AX495" s="15" t="s">
        <v>86</v>
      </c>
      <c r="AY495" s="192" t="s">
        <v>153</v>
      </c>
    </row>
    <row r="496" spans="1:65" s="12" customFormat="1" ht="25.95" customHeight="1">
      <c r="B496" s="148"/>
      <c r="D496" s="149" t="s">
        <v>77</v>
      </c>
      <c r="E496" s="150" t="s">
        <v>116</v>
      </c>
      <c r="F496" s="150" t="s">
        <v>905</v>
      </c>
      <c r="I496" s="151"/>
      <c r="J496" s="152">
        <f>BK496</f>
        <v>0</v>
      </c>
      <c r="L496" s="148"/>
      <c r="M496" s="153"/>
      <c r="N496" s="154"/>
      <c r="O496" s="154"/>
      <c r="P496" s="155">
        <f>P497</f>
        <v>0</v>
      </c>
      <c r="Q496" s="154"/>
      <c r="R496" s="155">
        <f>R497</f>
        <v>0</v>
      </c>
      <c r="S496" s="154"/>
      <c r="T496" s="156">
        <f>T497</f>
        <v>0</v>
      </c>
      <c r="AR496" s="149" t="s">
        <v>159</v>
      </c>
      <c r="AT496" s="157" t="s">
        <v>77</v>
      </c>
      <c r="AU496" s="157" t="s">
        <v>78</v>
      </c>
      <c r="AY496" s="149" t="s">
        <v>153</v>
      </c>
      <c r="BK496" s="158">
        <f>BK497</f>
        <v>0</v>
      </c>
    </row>
    <row r="497" spans="1:65" s="2" customFormat="1" ht="60" customHeight="1">
      <c r="A497" s="33"/>
      <c r="B497" s="161"/>
      <c r="C497" s="162" t="s">
        <v>791</v>
      </c>
      <c r="D497" s="162" t="s">
        <v>155</v>
      </c>
      <c r="E497" s="163" t="s">
        <v>2363</v>
      </c>
      <c r="F497" s="164" t="s">
        <v>2615</v>
      </c>
      <c r="G497" s="165" t="s">
        <v>465</v>
      </c>
      <c r="H497" s="166">
        <v>1</v>
      </c>
      <c r="I497" s="167"/>
      <c r="J497" s="168">
        <f>ROUND(I497*H497,2)</f>
        <v>0</v>
      </c>
      <c r="K497" s="164" t="s">
        <v>1</v>
      </c>
      <c r="L497" s="34"/>
      <c r="M497" s="224" t="s">
        <v>1</v>
      </c>
      <c r="N497" s="225" t="s">
        <v>43</v>
      </c>
      <c r="O497" s="226"/>
      <c r="P497" s="227">
        <f>O497*H497</f>
        <v>0</v>
      </c>
      <c r="Q497" s="227">
        <v>0</v>
      </c>
      <c r="R497" s="227">
        <f>Q497*H497</f>
        <v>0</v>
      </c>
      <c r="S497" s="227">
        <v>0</v>
      </c>
      <c r="T497" s="228">
        <f>S497*H497</f>
        <v>0</v>
      </c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R497" s="173" t="s">
        <v>612</v>
      </c>
      <c r="AT497" s="173" t="s">
        <v>155</v>
      </c>
      <c r="AU497" s="173" t="s">
        <v>86</v>
      </c>
      <c r="AY497" s="18" t="s">
        <v>153</v>
      </c>
      <c r="BE497" s="174">
        <f>IF(N497="základní",J497,0)</f>
        <v>0</v>
      </c>
      <c r="BF497" s="174">
        <f>IF(N497="snížená",J497,0)</f>
        <v>0</v>
      </c>
      <c r="BG497" s="174">
        <f>IF(N497="zákl. přenesená",J497,0)</f>
        <v>0</v>
      </c>
      <c r="BH497" s="174">
        <f>IF(N497="sníž. přenesená",J497,0)</f>
        <v>0</v>
      </c>
      <c r="BI497" s="174">
        <f>IF(N497="nulová",J497,0)</f>
        <v>0</v>
      </c>
      <c r="BJ497" s="18" t="s">
        <v>86</v>
      </c>
      <c r="BK497" s="174">
        <f>ROUND(I497*H497,2)</f>
        <v>0</v>
      </c>
      <c r="BL497" s="18" t="s">
        <v>612</v>
      </c>
      <c r="BM497" s="173" t="s">
        <v>2616</v>
      </c>
    </row>
    <row r="498" spans="1:65" s="2" customFormat="1" ht="6.9" customHeight="1">
      <c r="A498" s="33"/>
      <c r="B498" s="48"/>
      <c r="C498" s="49"/>
      <c r="D498" s="49"/>
      <c r="E498" s="49"/>
      <c r="F498" s="49"/>
      <c r="G498" s="49"/>
      <c r="H498" s="49"/>
      <c r="I498" s="121"/>
      <c r="J498" s="49"/>
      <c r="K498" s="49"/>
      <c r="L498" s="34"/>
      <c r="M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</sheetData>
  <autoFilter ref="C127:K497" xr:uid="{00000000-0009-0000-0000-000006000000}"/>
  <mergeCells count="10">
    <mergeCell ref="E87:H87"/>
    <mergeCell ref="E118:H118"/>
    <mergeCell ref="E120:H120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0" fitToHeight="100" orientation="portrait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25</vt:i4>
      </vt:variant>
    </vt:vector>
  </HeadingPairs>
  <TitlesOfParts>
    <vt:vector size="39" baseType="lpstr">
      <vt:lpstr>Krycí list</vt:lpstr>
      <vt:lpstr>Pokyny pro vypl.</vt:lpstr>
      <vt:lpstr>Rekapitulace stavby</vt:lpstr>
      <vt:lpstr>SO 01 - Demolice spojovac...</vt:lpstr>
      <vt:lpstr>SO 02 - Budova A - staveb...</vt:lpstr>
      <vt:lpstr>SO 03 - Budova B - oprava...</vt:lpstr>
      <vt:lpstr>SO 04 - Budova B - staveb...</vt:lpstr>
      <vt:lpstr>SO 05 - Budova D - staveb...</vt:lpstr>
      <vt:lpstr>SO 06 - Dvůr - stavební a...</vt:lpstr>
      <vt:lpstr>SO 07 - Elektroinstalace</vt:lpstr>
      <vt:lpstr>SO 08 - Ústřední vytápění</vt:lpstr>
      <vt:lpstr>SO 09 - Vzduchotechnika</vt:lpstr>
      <vt:lpstr>SO 10 - Zdravotechnika</vt:lpstr>
      <vt:lpstr>OST - Vedlejší a ostatní ...</vt:lpstr>
      <vt:lpstr>'OST - Vedlejší a ostatní ...'!Názvy_tisku</vt:lpstr>
      <vt:lpstr>'Rekapitulace stavby'!Názvy_tisku</vt:lpstr>
      <vt:lpstr>'SO 01 - Demolice spojovac...'!Názvy_tisku</vt:lpstr>
      <vt:lpstr>'SO 02 - Budova A - staveb...'!Názvy_tisku</vt:lpstr>
      <vt:lpstr>'SO 03 - Budova B - oprava...'!Názvy_tisku</vt:lpstr>
      <vt:lpstr>'SO 04 - Budova B - staveb...'!Názvy_tisku</vt:lpstr>
      <vt:lpstr>'SO 05 - Budova D - staveb...'!Názvy_tisku</vt:lpstr>
      <vt:lpstr>'SO 06 - Dvůr - stavební a...'!Názvy_tisku</vt:lpstr>
      <vt:lpstr>'SO 07 - Elektroinstalace'!Názvy_tisku</vt:lpstr>
      <vt:lpstr>'SO 08 - Ústřední vytápění'!Názvy_tisku</vt:lpstr>
      <vt:lpstr>'SO 09 - Vzduchotechnika'!Názvy_tisku</vt:lpstr>
      <vt:lpstr>'SO 10 - Zdravotechnika'!Názvy_tisku</vt:lpstr>
      <vt:lpstr>'Krycí list'!Oblast_tisku</vt:lpstr>
      <vt:lpstr>'OST - Vedlejší a ostatní ...'!Oblast_tisku</vt:lpstr>
      <vt:lpstr>'Rekapitulace stavby'!Oblast_tisku</vt:lpstr>
      <vt:lpstr>'SO 01 - Demolice spojovac...'!Oblast_tisku</vt:lpstr>
      <vt:lpstr>'SO 02 - Budova A - staveb...'!Oblast_tisku</vt:lpstr>
      <vt:lpstr>'SO 03 - Budova B - oprava...'!Oblast_tisku</vt:lpstr>
      <vt:lpstr>'SO 04 - Budova B - staveb...'!Oblast_tisku</vt:lpstr>
      <vt:lpstr>'SO 05 - Budova D - staveb...'!Oblast_tisku</vt:lpstr>
      <vt:lpstr>'SO 06 - Dvůr - stavební a...'!Oblast_tisku</vt:lpstr>
      <vt:lpstr>'SO 07 - Elektroinstalace'!Oblast_tisku</vt:lpstr>
      <vt:lpstr>'SO 08 - Ústřední vytápění'!Oblast_tisku</vt:lpstr>
      <vt:lpstr>'SO 09 - Vzduchotechnika'!Oblast_tisku</vt:lpstr>
      <vt:lpstr>'SO 10 - Zdravotechnika'!Oblast_tisku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</dc:creator>
  <cp:lastModifiedBy>Jakub</cp:lastModifiedBy>
  <cp:lastPrinted>2020-04-06T19:16:42Z</cp:lastPrinted>
  <dcterms:created xsi:type="dcterms:W3CDTF">2020-04-06T18:27:21Z</dcterms:created>
  <dcterms:modified xsi:type="dcterms:W3CDTF">2020-04-06T19:17:43Z</dcterms:modified>
</cp:coreProperties>
</file>