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17"/>
  <workbookPr defaultThemeVersion="166925"/>
  <bookViews>
    <workbookView xWindow="9960" yWindow="75" windowWidth="18510" windowHeight="14280" activeTab="0"/>
  </bookViews>
  <sheets>
    <sheet name="SO 01 - Mobiliář" sheetId="2" r:id="rId1"/>
  </sheets>
  <externalReferences>
    <externalReference r:id="rId4"/>
  </externalReferences>
  <definedNames>
    <definedName name="_xlnm._FilterDatabase" localSheetId="0" hidden="1">'SO 01 - Mobiliář'!$C$119:$K$234</definedName>
    <definedName name="_xlnm.Print_Area" localSheetId="0">'SO 01 - Mobiliář'!$C$4:$J$76,'SO 01 - Mobiliář'!$C$82:$J$101,'SO 01 - Mobiliář'!$C$107:$J$234</definedName>
    <definedName name="_xlnm.Print_Titles" localSheetId="0">'SO 01 - Mobiliář'!$119:$119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<sst xmlns="http://schemas.openxmlformats.org/spreadsheetml/2006/main" count="1314" uniqueCount="357">
  <si>
    <t>&gt;&gt;  skryté sloupce  &lt;&lt;</t>
  </si>
  <si>
    <t>{fecef960-06b3-4705-a2aa-7ca7a79caca1}</t>
  </si>
  <si>
    <t>2</t>
  </si>
  <si>
    <t>KRYCÍ LIST SOUPISU PRACÍ</t>
  </si>
  <si>
    <t>v ---  níže se nacházejí doplnkové a pomocné údaje k sestavám  --- v</t>
  </si>
  <si>
    <t>False</t>
  </si>
  <si>
    <t>Stavba:</t>
  </si>
  <si>
    <t>Objekt:</t>
  </si>
  <si>
    <t>SO 01 - Mobiliář</t>
  </si>
  <si>
    <t>KSO:</t>
  </si>
  <si>
    <t/>
  </si>
  <si>
    <t>CC-CZ:</t>
  </si>
  <si>
    <t>Místo:</t>
  </si>
  <si>
    <t>Hlavní tř. 47, 353 01 Mariánské Lázně</t>
  </si>
  <si>
    <t>Datum:</t>
  </si>
  <si>
    <t>Zadavatel:</t>
  </si>
  <si>
    <t>IČ:</t>
  </si>
  <si>
    <t>00254061</t>
  </si>
  <si>
    <t>Město Mariánské Lázně</t>
  </si>
  <si>
    <t>DIČ:</t>
  </si>
  <si>
    <t>CZ00254061</t>
  </si>
  <si>
    <t>Zhotovitel:</t>
  </si>
  <si>
    <t>Projektant:</t>
  </si>
  <si>
    <t>70735352</t>
  </si>
  <si>
    <t>Ing. arch. Ondřej Tuček</t>
  </si>
  <si>
    <t>CZ7509300106</t>
  </si>
  <si>
    <t>Zpracovatel:</t>
  </si>
  <si>
    <t>06518478</t>
  </si>
  <si>
    <t>Ing. Jakub Stuchlík</t>
  </si>
  <si>
    <t>Poznámka:</t>
  </si>
  <si>
    <t xml:space="preserve">Pokud se ve stavebním rozpočtu vyskytují obchodní názvy materiálů, slouží pouze pro vyjádření vlastností materiálů a mohou být nahrazeny materiály se stejnými nebo lepšími vlastnostmi. Při naceňování je nutné brát v úvahu celkovou projektovou dokumentaci. Jedná se o orientační výkazy výměr, které je nutno ověřit dodavatelskou firmou. V případě nesrovnalostí je nutné kontaktovat projektanta. Součástí nabídkové ceny musí být veškeré náklady, aby cena byla konečná. Každým uchazečem vyplněná položka musí obsahovat veškeré technicky a logicky dovoditélné součásti dodávky a montáže. Označení výrobků konkrétním výrobcem v projektu stavby vyjadřuje standard požadované kvality. Pokud uchazeč nabídne produkt od jiného výrobce je povinen dodržet standard a zároveň, přejímá odpovědnost za správnost náhrady - splnění všech parametrů a koordinaci se všemi navazujícími profesemi, eventuelní nutnost úpravy projektu pro výběr zhotovitele půjde k tíží uchazeče (vybraného dodavatele). Položky níže vykázané je nutné nacenit včetně přívozu, odvozu, složení, naložení, montáže, napojení, atp. 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</si>
  <si>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</si>
  <si>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</si>
  <si>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</si>
  <si>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</si>
  <si>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</si>
  <si>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</si>
  <si>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</si>
  <si>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</si>
  <si>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</si>
  <si>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</si>
  <si>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</si>
  <si>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</si>
  <si>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</si>
  <si>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</si>
  <si>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</si>
  <si>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</si>
  <si>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</si>
  <si>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</si>
  <si>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</si>
  <si>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ČLENĚNÍ SOUPISU PRACÍ</t>
  </si>
  <si>
    <t>Kód dílu - Popis</t>
  </si>
  <si>
    <t>Cena celkem [CZK]</t>
  </si>
  <si>
    <t>Náklady ze soupisu prací</t>
  </si>
  <si>
    <t>-1</t>
  </si>
  <si>
    <t>1 - PEVNÝ INTERIÉR</t>
  </si>
  <si>
    <t>2 - MOBILIÁŘ</t>
  </si>
  <si>
    <t>3 - ELEKTRONIKA</t>
  </si>
  <si>
    <t>4 - DEKORACE</t>
  </si>
  <si>
    <t>SOUPIS PRACÍ</t>
  </si>
  <si>
    <t>PČ</t>
  </si>
  <si>
    <t>Typ</t>
  </si>
  <si>
    <t>Kód</t>
  </si>
  <si>
    <t>Popis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</si>
  <si>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</si>
  <si>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</si>
  <si>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</si>
  <si>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</si>
  <si>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</si>
  <si>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</si>
  <si>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</si>
  <si>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</si>
  <si>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</si>
  <si>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</si>
  <si>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</si>
  <si>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</t>
  </si>
  <si>
    <t>1</t>
  </si>
  <si>
    <t>PEVNÝ INTERIÉR</t>
  </si>
  <si>
    <t>0</t>
  </si>
  <si>
    <t>ROZPOCET</t>
  </si>
  <si>
    <t>K</t>
  </si>
  <si>
    <t>Pol 1.01</t>
  </si>
  <si>
    <t>plechová nástěnná police, rozměr 200 x 20 cm, kovové konzolky, ozn. int 01 - viz. podrobný popis PD</t>
  </si>
  <si>
    <t>ks</t>
  </si>
  <si>
    <t>4</t>
  </si>
  <si>
    <t>Pol 1.02</t>
  </si>
  <si>
    <t>Závěs (barva zelená) vč. garnýže kovové (barva černá), ozn. int 04 - viz. podrobný popis PD</t>
  </si>
  <si>
    <t>kpl</t>
  </si>
  <si>
    <t>P</t>
  </si>
  <si>
    <t>Poznámka k položce:
- závěs: 4000 x 2800 mm, barva zelená, 2 ks (případně 4ks á 2200 x 2800 mm) - garnýž: kovová konstrukce kotvená do stropu (svěšeno cca 315 mm), komaxit, barva černá - reálné rozměry dle zaměření na místě, odsazení od stěny nutno ověřit s pozicí topení - nutno zkoordinovat rozměr závěsu a svěšení garnýže tak, aby závěs končil 10 mm nad podlahou</t>
  </si>
  <si>
    <t>3</t>
  </si>
  <si>
    <t>Pol 1.03</t>
  </si>
  <si>
    <t>Závěs (barva cihlová) vč. garnýže kovové (barva bílá), ozn. int 05 - viz. podrobný popis PD</t>
  </si>
  <si>
    <t>6</t>
  </si>
  <si>
    <t>Poznámka k položce:
- závěs: 3300 x 3050 mm, barva cihlová, 2 ks - garnýž: kovová konstrukce kotvená do stěn ve výšce 3060 mm (garnýž ve výšce rámu nadsvětlíku), komaxit, barva bílá - reálné rozměry dle zaměření na místě - nutno zkoordinovat rozměr závěsu a pozici garnýže tak, aby závěs končil 10 mm nad podlahou, garnýž ve výšce horního rámu nadsvětlíku</t>
  </si>
  <si>
    <t>Pol 1.04</t>
  </si>
  <si>
    <t>Úložný prostor, rozměr 90 x 149 x 20 cm, korpus, dvířka a police  lakovaná překližka tl. 18 mm, barva zelená, úchytky vyfrézované otvory d = 25 mm, nástěné police, rozměr 149 x 20 cm, 4 ks, ozn. int 06 - viz. podrobný popis PD</t>
  </si>
  <si>
    <t>8</t>
  </si>
  <si>
    <t>5</t>
  </si>
  <si>
    <t>Pol 1.05</t>
  </si>
  <si>
    <t>Věšák u vstupu, 120 háčků, ozn. int 07a - viz. podrobný popis PD</t>
  </si>
  <si>
    <t>10</t>
  </si>
  <si>
    <t>Poznámka k položce:
- háčky: dřevěná kulatina, d = 20 mm, délka 120 mm, přírodní 25 ks, barva cihlová 25 ks, barva zelená 25 ks, kotveny do zdi - háčky: dřevěná kulatina, d = 20 mm, délka 60 mm, přírodní 15 ks, barva cihlová 15 ks, barva zelená 15 ks, kotveny do zdi - zeď: omyvatelný, otěruvzdorný nátěr, barva bílá, mat</t>
  </si>
  <si>
    <t>Pol 1.06</t>
  </si>
  <si>
    <t>Věšák v kavárně, 75 háčků, ozn. int 07b - viz. podrobný popis PD</t>
  </si>
  <si>
    <t>12</t>
  </si>
  <si>
    <t>Poznámka k položce:
- háčky: dřevěná kulatina, d = 20 mm, délka 120 mm, přírodní 25 ks, barva cihlová 25 ks, barva zelená 25 ks, kotveny do zdi - zeď: omyvatelný otěruvzdorný nátěr, barva bílá, mat</t>
  </si>
  <si>
    <t>7</t>
  </si>
  <si>
    <t>Pol 1.07</t>
  </si>
  <si>
    <t>Věšák v zasedací místnosti, 5 háčků, barva cihlová, ozn. int 07c - viz. podrobný popis PD</t>
  </si>
  <si>
    <t>14</t>
  </si>
  <si>
    <t>Pol 1.08</t>
  </si>
  <si>
    <t>Věšák v kanceláři 2.NP, 5 háčků, barva zelená, ozn. int 07d - viz. podrobný popis PD</t>
  </si>
  <si>
    <t>16</t>
  </si>
  <si>
    <t>9</t>
  </si>
  <si>
    <t>Pol 1.09</t>
  </si>
  <si>
    <t>Věšák v kanceláři 2.NP, 5 háčků, barva přírodní, ozn. int 07e - viz. podrobný popis PD</t>
  </si>
  <si>
    <t>18</t>
  </si>
  <si>
    <t>Pol 1.10</t>
  </si>
  <si>
    <t>Závěs (barva zelená) vč. garnýže kovové (barva černá), ozn. int 08 - viz. podrobný popis PD</t>
  </si>
  <si>
    <t>20</t>
  </si>
  <si>
    <t>Poznámka k položce:
- závěs: 3300 x 2800 mm, barva zelená, 2 ks - garnýž: kovová konstrukce kotvená do stěn ve výšce 2810 mm (= garnýž ve výšce rámu nadsvětlíku), komaxit, barva černá - reálné rozměry dle zaměření na místě - nutno zkoordinovat rozměr závěsu a pozici garnýže tak, aby závěs končil 10 mm nad podlahou, garnýž ve výšce horního rámu nadsvětlíku</t>
  </si>
  <si>
    <t>11</t>
  </si>
  <si>
    <t>Pol 1.11</t>
  </si>
  <si>
    <t>Závěs (barva cihlová) vč. garnýže kovové (barva bílá), ozn. int 09 - viz. podrobný popis PD</t>
  </si>
  <si>
    <t>22</t>
  </si>
  <si>
    <t>Poznámka k položce:
- závěs: 3500 x 2800 mm, barva cihlová, 2 ks - garnýž: kovová konstrukce kotvená do stěn, příp. stropu (svěšena cca 70 mm), komaxit, barva bílá - reálné rozměry dle zaměření na místě - nutno zkoordinovat rozměr závěsu a pozici garnýže tak, aby závěs končil 10 mm nad podlahou</t>
  </si>
  <si>
    <t>Pol 1.12</t>
  </si>
  <si>
    <t>Závěs (barva cihlová), garnýž (kovová, bílá), ozn. int 10 - viz. podrobný popis PD</t>
  </si>
  <si>
    <t>24</t>
  </si>
  <si>
    <t>Poznámka k položce:
- závěs: 2300 x 2800 mm, barva cihlová, 4 ks, 3500 x 2800 mm, barva cihlová 2 ks - garnýž: kovová konstrukce kotvená do stěn, příp. stropu (svěšena cca 70 mm), komaxit, barva bílá - reálné rozměry dle zaměření na místě - nutno zkoordinovat rozměr závěsu a pozici garnýže tak, aby závěs končil 10 mm nad podlahou</t>
  </si>
  <si>
    <t>13</t>
  </si>
  <si>
    <t>Pol 1.13</t>
  </si>
  <si>
    <t>Úložný prostor, rozměr 90 x 149 x 20 cm, korpus, dvířka a police  lakovaná překližka tl. 18 mm, barva cihlová, úchytky vyfrézované otvory d = 25 mm, nástěné police, rozměr 149 x 20 cm, 4 ks, ozn. int 11 - viz. podrobný popis PD</t>
  </si>
  <si>
    <t>26</t>
  </si>
  <si>
    <t>Pol 1.14</t>
  </si>
  <si>
    <t>Kuchyňská linka malá s nástěnnýmí skříňkami, barva zelená, vč. lednice, vestavěné myčky, vestavěné mikrovlnné trouby a nerezového dřezu s baterií, ozn. int 12a - viz. podrobný popis PD</t>
  </si>
  <si>
    <t>28</t>
  </si>
  <si>
    <t>Poznámka k položce:
- korpus: lakovaná překližka tl. 18 mm, barva zelená - dvířka: lakovaná překližka tl. 18 mm, barva zelená, úchytky vyfrézované otvory d = 25 mm - boční díl: lakovaná překližka tl. 18 mm, barva zelená - pracovní deska: nerezová deska se soklem (v. soklu 20 mm) - obklad: keramické dlaždice 100 x 100 mm, barva bílá, spára bílá - překližku lakovat pouze v ploše před výrobou jednotlivých dílů, boky ponechat přírodní s viditelnými vrstvami dýhy</t>
  </si>
  <si>
    <t>15</t>
  </si>
  <si>
    <t>Pol 1.15</t>
  </si>
  <si>
    <t>Kuchyňská linka malá s nástěnnýmí skříňkami, barva přírodní, vč. lednice, vestavěné myčky, vestavěné mikrovlnné trouby a nerezového dřezu s baterií, ozn. int 12b - viz. podrobný popis PD</t>
  </si>
  <si>
    <t>30</t>
  </si>
  <si>
    <t>Poznámka k položce:
- korpus: překližka tl. 18 mm, ošetřena voskem, barva přírodní - dvířka: překližka tl. 18 mm, ošetřena voskem, barva přírodní, úchytky vyfrézované otvory d = 25 mm - boční díl: překližka tl. 18 mm, ošetřena voskem, barva přírodní - pracovní deska: nerezová deska se soklem (v. soklu 20 mm) - obklad: keramické dlaždice 100 x 100 mm, barva bílá, spára bílá</t>
  </si>
  <si>
    <t>Pol 1.16</t>
  </si>
  <si>
    <t>Závěs (barva bílá), garnýž (kovová, bílá), ozn. int 13 - viz. podrobný popis PD</t>
  </si>
  <si>
    <t>32</t>
  </si>
  <si>
    <t>Poznámka k položce:
- závěs: 3300 x 2900 mm, barva bílá, 2 ks - garnýž: kovová konstrukce kotvená do stěn ve výšce 2910 mm (= úroveň rámu nadsvětlíku), komaxit, barva bílá - reálné rozměry dle zaměření na místě - nutno zkoordinovat rozměr závěsu a pozici garnýže tak, aby závěs končil 10 mm nad podlahou, garnýž ve výšce horního rámu nadsvětlíku</t>
  </si>
  <si>
    <t>17</t>
  </si>
  <si>
    <t>Pol 1.17</t>
  </si>
  <si>
    <t>Závěs (barva bílá), garnýž kruh (d = 3 m, kovová, bílá), ozn. int 14 - viz. podrobný popis PD</t>
  </si>
  <si>
    <t>34</t>
  </si>
  <si>
    <t>Poznámka k položce:
- závěs: 4500 x 2090 mm, barva bílá, 2 ks - garnýž: kovová konstrukce kotvená do stropu (v. 2100 mm), komaxit, barva bílá - reálné rozměry dle zaměření na místě - nutno zkoordinovat rozměr závěsu a svěšení garnýže tak, aby závěs končil 10 mm nad podlahou</t>
  </si>
  <si>
    <t>Pol 1.18</t>
  </si>
  <si>
    <t>Závěs (barva bílá), garnýž kruh (d = 4,7 m, kovová bílá), ozn. int 15 - viz. podrobný popis PD</t>
  </si>
  <si>
    <t>36</t>
  </si>
  <si>
    <t>Poznámka k položce:
- závěs: 4500 x 2090 mm, barva bílá, 4 ks - garnýž: kovová konstrukce kotvená do stropu (v. 2100 mm), komaxit, barva bílá - reálné rozměry dle zaměření na místě - nutno zkoordinovat rozměr závěsu a svěšení garnýže tak, aby závěs končil 10 mm nad podlahou</t>
  </si>
  <si>
    <t>19</t>
  </si>
  <si>
    <t>Pol 1.19</t>
  </si>
  <si>
    <t>Úložný prostor, rozměr 90 x 164 x 36 cm, korpus a dvířka překližka tl. 18 mm, úchytky vyfrézované otvory d = 25 mm, nástěné police, rozměr 164 x 36 cm, 2 ks, překližka tl. 18 mm, barva přírodní, ozn. int 16 - viz. podrobný popis PD</t>
  </si>
  <si>
    <t>38</t>
  </si>
  <si>
    <t>Pol 1.20</t>
  </si>
  <si>
    <t>Pult s pojízdnými boxy, rozměr 45 x 98,5 x 50 cm, korpus a pojízdný box překližka tl. 18 mm, kolečko 4 ks, rozměry dle zaměření na místě, ozn. int 17 - viz. podrobný popis PD</t>
  </si>
  <si>
    <t>40</t>
  </si>
  <si>
    <t>21</t>
  </si>
  <si>
    <t>Pol 1.21</t>
  </si>
  <si>
    <t>Pult s policemi, rozměr 69,50 x 98,50 x 50 cm, korpus překližka tl. 18 mm, kolečka s aretací 4 ks, ozn. int 18 - viz. podrobný popis PD</t>
  </si>
  <si>
    <t>42</t>
  </si>
  <si>
    <t>Pol 1.22</t>
  </si>
  <si>
    <t>Nástěnka / věšák 2. NP, rozměr 250 x 125 cm, ozn. int 19a - viz. podrobný popis PD</t>
  </si>
  <si>
    <t>44</t>
  </si>
  <si>
    <t>Poznámka k položce:
Překližková deska s vyvrtanými otvory může sloužit jako nástěnka i věšák. Do otvorů lze zasouvat dřevěné kolíky, na které lze pověsit kabát, ramínko, ale i obraz nebo tištěné informace (například pomocí kancelářských klipsů). - deska: 2500 x 1250 mm, překližka tl. 18 mm, otvory d = 20 mm - háčky: dřevěná kulatina d = 20 mm, délka 120 mm, přírodní 10 ks, barva cihlová 10 ks, barva zelená 10 ks - kotvení: 6x L profil z překližky, délka 1150 mm, rozměry viz detail</t>
  </si>
  <si>
    <t>23</t>
  </si>
  <si>
    <t>Pol 1.23</t>
  </si>
  <si>
    <t>Nástěnka / věšák 3. NP, rozměr 250 x 125 cm, ozn. int 19b - viz. podrobný popis PD</t>
  </si>
  <si>
    <t>46</t>
  </si>
  <si>
    <t>Poznámka k položce:
Překližková deska s vyvrtanými otvory může sloužit jako nástěnka i věšák. Do otvorů lze zasouvat dřevěné kolíky, na které lze pověsit kabát, ramínko, ale i obraz nebo tištěné informace (například pomocí kancelářských klipsů). - deska: 2500 x 1250 mm, překližka tl. 18 mm, otvory d = 20 mm - háčky: dřevěná kulatina d = 20 mm, délka 120 mm, přírodní 10 ks, barva cihlová 10 ks, barva zelená 10 ks - kotvení: 4x L profil z překližky, délka 1150 mm, rozměry viz detail</t>
  </si>
  <si>
    <t>Pol 1.24</t>
  </si>
  <si>
    <t>Stínění oken, rozměr 59 x 118 cm, textilní roleta ve špaletě, barva bílá, ozn. int 20 - viz. podrobný popis PD</t>
  </si>
  <si>
    <t>48</t>
  </si>
  <si>
    <t>Poznámka k položce:
- ovládání na řetízek, látka sama drží v libovolné poloze stažení, držáky rolety jsou z plastu, spodní závaží z hliníku, uchycení na šrouby na křídlo okna</t>
  </si>
  <si>
    <t>25</t>
  </si>
  <si>
    <t>Pol 1.25</t>
  </si>
  <si>
    <t>Stínění oken, rozměr 60 x 59 cm, textilní roleta ve špaletě, barva bílá, ozn. int 21 - viz. podrobný popis PD</t>
  </si>
  <si>
    <t>50</t>
  </si>
  <si>
    <t>Pol 1.26</t>
  </si>
  <si>
    <t>Stínění oken, rozměr 59 x 100 cm, textilní roleta ve špaletě, barva bílá, ozn. int 22 - viz. podrobný popis PD</t>
  </si>
  <si>
    <t>52</t>
  </si>
  <si>
    <t>27</t>
  </si>
  <si>
    <t>Pol 1.27</t>
  </si>
  <si>
    <t>Stínění oken, rozměr 103 x 200 cm, textilní roleta ve špaletě, barva bílá, ozn. int 23 - viz. podrobný popis PD</t>
  </si>
  <si>
    <t>54</t>
  </si>
  <si>
    <t>Pol 1.28</t>
  </si>
  <si>
    <t>Stínění oken, rozměr 55 x 200 cm, textilní roleta ve špaletě, barva bílá, ozn. int 24 - viz. podrobný popis PD</t>
  </si>
  <si>
    <t>56</t>
  </si>
  <si>
    <t>29</t>
  </si>
  <si>
    <t>Pol 1.29</t>
  </si>
  <si>
    <t>Stínění oken, rozměr 213 x 200 cm, textilní roleta ve špaletě, barva bílá, ozn. int 25 - viz. podrobný popis PD</t>
  </si>
  <si>
    <t>58</t>
  </si>
  <si>
    <t>Pol 1.30</t>
  </si>
  <si>
    <t>Stínění oken, rozměr 60 x 100 cm, textilní roleta ve špaletě, barva bílá, ozn. int 26 - viz. podrobný popis PD</t>
  </si>
  <si>
    <t>60</t>
  </si>
  <si>
    <t>31</t>
  </si>
  <si>
    <t>Pol 1.31</t>
  </si>
  <si>
    <t>Stínění oken, rozměr 48 x 200 cm, textilní roleta ve špaletě, barva bílá, ozn. int 27 - viz. podrobný popis PD</t>
  </si>
  <si>
    <t>62</t>
  </si>
  <si>
    <t>Pol 1.32</t>
  </si>
  <si>
    <t>Stínění oken, rozměr 108 x 68 cm, textilní roleta ve špaletě, barva bílá, ozn. int 28 - viz. podrobný popis PD</t>
  </si>
  <si>
    <t>64</t>
  </si>
  <si>
    <t>33</t>
  </si>
  <si>
    <t>Pol 1.33</t>
  </si>
  <si>
    <t>Stínění oken, rozměr 58 x 60 cm, textilní roleta ve špaletě, barva bílá, ozn. int 29 - viz. podrobný popis PD</t>
  </si>
  <si>
    <t>66</t>
  </si>
  <si>
    <t>Pol 1.34</t>
  </si>
  <si>
    <t>Stínění střešních oken, rozměr 160 x 180 cm, textilní roleta ve špaletě, barva bílá, ozn. int 30 - viz. podrobný popis PD</t>
  </si>
  <si>
    <t>68</t>
  </si>
  <si>
    <t>Poznámka k položce:
- konstrukce s pružinovým pohonem navíjení látky, látku rolety je možné nastavit pouze v poloze, kde jsou umístěny háčky, do kterých se zachytí spodní profil rolety</t>
  </si>
  <si>
    <t>MOBILIÁŘ</t>
  </si>
  <si>
    <t>Pol 2.01</t>
  </si>
  <si>
    <t>Regál pozinkovaný, rozměr 100 x 45 x 200 cm, počet polic 4 ks, zatížení na polici 150 kg, zatížení regálu 600 kg, ozn. mob 01 - viz. podrobný popis PD</t>
  </si>
  <si>
    <t>72</t>
  </si>
  <si>
    <t>Pol 2.02</t>
  </si>
  <si>
    <t>Regál pozinkovaný, rozměr 150 x 45 x 200 cm, počet polic 6 ks, zatížení na polici 150 kg, zatížení regálu 750 kg, ozn. mob 02 - viz. podrobný popis PD</t>
  </si>
  <si>
    <t>74</t>
  </si>
  <si>
    <t>Pol 2.03</t>
  </si>
  <si>
    <t>Šatní ocel skříň, rozměr 90 x 50 x 180 cm, 3 oddíly, pravé dveře vč. průduchů, v každém oddílu police se 3 posuvnými háky, cylindrický zámek vč. klíčů, ozn. mob 03 - viz. podrobný popis PD</t>
  </si>
  <si>
    <t>76</t>
  </si>
  <si>
    <t>Pol 2.04</t>
  </si>
  <si>
    <t>Šatní lavice, rozměr 100 x 32 cm, kovová podnož, rošt na obuv, ozn. mob 04 - viz. podrobný popis PD</t>
  </si>
  <si>
    <t>78</t>
  </si>
  <si>
    <t>Pol 2.05</t>
  </si>
  <si>
    <t>Stůl hranatý, rozměr 80 x 80 cm, podnož komaxit, stolní deska mramor, ozn. mob 05 - viz. podrobný popis PD</t>
  </si>
  <si>
    <t>80</t>
  </si>
  <si>
    <t>Pol 2.06</t>
  </si>
  <si>
    <t>Židle dřevo dub, rozměr židle celkem 84,50 x 44 x 47,50 cm, sedlová výška 45 cm, rozměr sedadla 41 x 40 cm, ozn. mob 06 - viz. podrobný popis PD</t>
  </si>
  <si>
    <t>82</t>
  </si>
  <si>
    <t>Pol 2.07</t>
  </si>
  <si>
    <t>Stůl kulatý, rozměr ⌀ 60 cm, podnož v. 45,5 cm, ozn. mob 07 - viz. podrobný popis PD</t>
  </si>
  <si>
    <t>84</t>
  </si>
  <si>
    <t>Pol 2.08</t>
  </si>
  <si>
    <t>Křeslo, rozměr 93 x 73 x 84 cm, podnož kovová černá, čalounění zelené, ozn. mob 08a - viz. podrobný popis PD</t>
  </si>
  <si>
    <t>86</t>
  </si>
  <si>
    <t>Pol 2.09</t>
  </si>
  <si>
    <t>Křeslo, rozměr 93 x 73 x 84 cm, podnož kovová černá, čalounění cihlové, ozn. mob 08b - viz. podrobný popis PD</t>
  </si>
  <si>
    <t>88</t>
  </si>
  <si>
    <t>Pol 2.10</t>
  </si>
  <si>
    <t>Stůl, rozměr 250 x 125 cm, stolová deska překližka lakovaná, vrchní strana cihlová, ozn. mob 09a - viz. podrobný popis PD</t>
  </si>
  <si>
    <t>90</t>
  </si>
  <si>
    <t>Pol 2.11</t>
  </si>
  <si>
    <t>Stůl, rozměr 250 x 125 cm, stolová deska překližka lakovaná, vrchní strana zelená, ozn. mob 09b - viz. podrobný popis PD</t>
  </si>
  <si>
    <t>92</t>
  </si>
  <si>
    <t>Pol 2.12</t>
  </si>
  <si>
    <t>Stůl, rozměr 250 x 125 cm, stolová deska překližka lakovaná, vrchní strana bílá, ozn. mob 09c - viz. podrobný popis PD</t>
  </si>
  <si>
    <t>94</t>
  </si>
  <si>
    <t>Pol 2.13</t>
  </si>
  <si>
    <t>Židle, rozměr 85 x 60 x 60 cm, výška sedáku 48 cm, kovová podnož bílá, čalounění bílé, bez koleček, ozn. mob 10a - viz. podrobný popis PD</t>
  </si>
  <si>
    <t>96</t>
  </si>
  <si>
    <t>Pol 2.14</t>
  </si>
  <si>
    <t>Židle, rozměr 85 x 60 x 60 cm, výška sedáku 48 cm, kovová podnož bílá, čalounění zelené, bez koleček, ozn. mob 10b - viz. podrobný popis PD</t>
  </si>
  <si>
    <t>98</t>
  </si>
  <si>
    <t>Pol 2.15</t>
  </si>
  <si>
    <t>Regál kovový vysoký, rozměr 100 x 30 x 250 cm, počet polic 5 ks, zatížení na polici 150 kg, zatížení regálu 750 kg, barva bílá, ozn. mob 11 - viz. podrobný popis PD</t>
  </si>
  <si>
    <t>100</t>
  </si>
  <si>
    <t>Pol 2.16</t>
  </si>
  <si>
    <t>Pojízdný kovkový stolek, 4 otočná kola z toho 2 s brzdou, 3 etáže, ozn. mob 12 - viz. podrobný popis PD</t>
  </si>
  <si>
    <t>102</t>
  </si>
  <si>
    <t>Pol 2.17</t>
  </si>
  <si>
    <t>Regál kovový nízký, rozměr 100 x 30 x 100 cm, počet polic 3 ks, zatížení na polici 150 kg, zatížení regálu 450 kg, barva bílá, ozn. mob 13 - viz. podrobný popis PD</t>
  </si>
  <si>
    <t>104</t>
  </si>
  <si>
    <t>Pol 2.18</t>
  </si>
  <si>
    <t>Pracovní deska, rozměr 300 x 34 cm, překližka, povrchová úprava lak, ozn. mob 14 - viz. podrobný popis PD</t>
  </si>
  <si>
    <t>106</t>
  </si>
  <si>
    <t>Pol 2.19</t>
  </si>
  <si>
    <t>Psací stůl, rozměr 140 x 80 cm, podnož kov bílá, deska překližka lakovaná barva bílá, ozn. mob 15 - viz. podrobný popis PD</t>
  </si>
  <si>
    <t>108</t>
  </si>
  <si>
    <t>Pol 2.20</t>
  </si>
  <si>
    <t>Kancelářská židle pojízdná s područkami, nastavitelná opěrky hlavy, bederní oblasti, výšky a hloubky sedáku, bílá, ozn. mob 16 - viz. podrobný popis PD</t>
  </si>
  <si>
    <t>110</t>
  </si>
  <si>
    <t>Pol 2.21</t>
  </si>
  <si>
    <t>Konferenční stolek, rozměr ⌀ 45 cm, v. 50 cm, masiv dub, olejovaný povrch natural, ozn. mob 17 - viz. podrobný popis PD</t>
  </si>
  <si>
    <t>112</t>
  </si>
  <si>
    <t>Pol 2.22</t>
  </si>
  <si>
    <t>Molitanový válec malý, rozměr ⌀ 30, v. 30 cm, barva zelená, ozn. mob 18 - viz. podrobný popis PD</t>
  </si>
  <si>
    <t>114</t>
  </si>
  <si>
    <t>Pol 2.23</t>
  </si>
  <si>
    <t>Molitanový válec velký, rozměr ⌀ 40 cm, v. 40 cm, barva cihlová, ozn. mob 19 - viz. podrobný popis PD</t>
  </si>
  <si>
    <t>116</t>
  </si>
  <si>
    <t>Pol 2.24</t>
  </si>
  <si>
    <t>Lavička, rozměr 80 x 30 cm, v. 35 cm, podnož 2x válec bílý, sedák překližka, ozn. mob 20 - viz. podrobný popis PD</t>
  </si>
  <si>
    <t>118</t>
  </si>
  <si>
    <t>Pol 2.25</t>
  </si>
  <si>
    <t>Stolek průměr, rozměr 100 cm, v. 50 cm, podnož 4x válec bílý, deska překližka, ozn. mob 21 - viz. podrobný popis PD</t>
  </si>
  <si>
    <t>120</t>
  </si>
  <si>
    <t>Pol 2.26</t>
  </si>
  <si>
    <t>Stolička, rozměr ⌀ 35 cm, v. 35 cm, podnož válec bílý, sedák překližka, ozn. mob 22 - viz. podrobný popis PD</t>
  </si>
  <si>
    <t>122</t>
  </si>
  <si>
    <t>Pol 2.27</t>
  </si>
  <si>
    <t>Pracovní stůl, stolová deska rozměr 180 x 90 cm, překližka lakovaná, vrchní strana bílá, stohovatelná ocel podnož, komaxit barva cihlová, ozn. mob 23 - viz. podrobný popis PD</t>
  </si>
  <si>
    <t>124</t>
  </si>
  <si>
    <t>Pol 2.28</t>
  </si>
  <si>
    <t>Židle stohovatelná, celk. výška 83 cm, výška sedáku 46 cm, šířka 43 cm, hloubka 47 cm, barva bílá, ozn. mob 24 - viz. podrobný popis PD</t>
  </si>
  <si>
    <t>126</t>
  </si>
  <si>
    <t>Pol 2.29</t>
  </si>
  <si>
    <t>Koberec kruhový, rozměr ⌀ 470 cm, barva cihlová, ozn. mob 25 - viz. podrobný popis PD</t>
  </si>
  <si>
    <t>128</t>
  </si>
  <si>
    <t>Pol 2.30</t>
  </si>
  <si>
    <t>Jídelní stůl, rozměr 100 x 40 cm, kovové konzoly bílé, deska překližka lakovaná, barva zelená, ozn. mob 26 - viz. podrobný popis PD</t>
  </si>
  <si>
    <t>130</t>
  </si>
  <si>
    <t>Pol 2.31</t>
  </si>
  <si>
    <t>Pracovní lampa, výškově nastavitelné rameno, možnost otáčení stínidla, kov, barva bílá, ozn. mob 27 - viz. podrobný popis PD</t>
  </si>
  <si>
    <t>132</t>
  </si>
  <si>
    <t>Pol 2.32</t>
  </si>
  <si>
    <t>Odpadkový ocel koš, objem 10 l, rozměr 34,7 × 19,8 × 39,7 cm, pedálové ovládání, křídlové otevírání, vyjímatelná plastová nádoba, barva bílá, ozn. mob 28 - viz. podrobný popis PD</t>
  </si>
  <si>
    <t>134</t>
  </si>
  <si>
    <t>ELEKTRONIKA</t>
  </si>
  <si>
    <t>Pol 3.01</t>
  </si>
  <si>
    <t>Hudební aparatura do kavárny - přehrávací sestava, gramofon, CD přehrávač, zesilovač, reproduktory, ozn. el 01a - viz. podrobný popis PD</t>
  </si>
  <si>
    <t>138</t>
  </si>
  <si>
    <t>Poznámka k položce:
- přahrávací sestava: mechanika CD, USB vstup ano, bluetooth ano, výkon 2 x 20, počet předvoleb tuneru 30, přehrává CD-R/CD-RW ano, přehrává MP3 ano, vstup jack ano - gramofon: konstrukce řemínkový náhon, plně automatický; pohon stejnosměrný, servo-řízení; rychlost 33-1/3 RPM, 45 RPM; talíř hliníkový, odlévaný; Wow and Flutter pod 0.25% (WTD) @ 3 kHz (JIS); odstup signál/šum &gt;50 dB (DIN-B); výstupní úroveň Pre-amp PHONO 1.5-3.6 mV nominal at 1 kHz, 5 cm/sec; výstupní úroveň Pre-amp LINE 129-313 mV nominal at 1 kHz, 5 cm/sec; zisk Phono předzesilovače 36 dB nominal, RIAA equalized; napájení ze sítě 230 V; příslušenství dálkové ovládání, baterie, audio kabel - CD přehrávač: cd přehrávač = podpora disků CD-DA: PCM 44.1kHz/16-bit / CD-R, CD-RW: MP3 (8 až 320 kbps, 16 až 48 kHz, ISO9660, DRM není podporováno); frekvenční odezva 20 až 20,000Hz (±2dB); celkové harmonické zkreslení 0.02% nebo méně (1kHz); poměr S/Š 87dB nebo vyšší (IHF-A); úroveň analogového výstupu 2.0V (RCA); kazetový přehrávač = rychlost 4.76cm/sec.; podporovaná média C-46/60 kompaktní magnetofonová kazeta; podporovaný typ pásky  Play: Normal (Type-I), Chrome (Type-II), Metal (Type-IV) / Rec: Normal (Type-I), Chrome (Type-II); frekvenční odezva Chrome 50 až 12,000Hz (±3dB) / Normal: 59 až 12,000Hz (±3dB); poměr S/Š 59dB (3% THD, level WTD); úroveň analogového vstupu 462mV (RCA, 50k ohmů nebo více vstupní impedance), úroveň analogového výstupu 462mV (RCA, 50k ohmů nebo více zatěž. impedance); USB = rozhraní USB1.1 plná rychlost (12Mbps); podporovaná média USB Flash Memory; podporované formáty médií FAT 12/16/32; maximální počet složek 255; maximální počet souborů 999; podporovaný formát souboru Play: MP3 (8 až 320kbps, 16 až 48kHz, DRM nepodporováno) / Rec: MP3 (128kbps); frekvenční odezva Play: 20 až 20,000Hz (±2dB) / Rec: CD do USB: 20 až 15 000 kHz (± 3dB); poměr S/Š Play/Rec: 85dB nebo více; maximální doba záznamu 240 minut na soubor; mikrofon = konektor 1x 6.3mm Phone jack; nominální úroveň vstupu 0.78mV (–60dBm); vstupní impedance 47k ohmů nebo více; echo režimy Heavy, Light, Off; vstupy/výstupy = Line In 1x pár RCA; Line Out 1x pár RCA; USB 1x USB A typ (USB1.1 Plná rychlost, 12Mbps); Mic 1x 6.3mm Phone; obecné = provozní výkon AC 120V, 60Hz; příslušenství dálkové ovládání, baterie, audio kabel - zesilovač: minimální výkon RMS = 2 x 100 W 8Ω, 20 Hz – 20 kHz, THD 0,2 %; THD (CD, 20 Hz – 20 kHz) 0,2 % (50 W/8 Ohm); vysoký dynamický výkon na kanál 125/150/165/180 W pro 8/6/4/2 Ω; odstup signál / šum 100 dB (CD); vstupy 4 x RCA analog, 1 x MM Phono; výstupy 1 x RCA analog, 1 x sluchátka Jack 6,3 mm - reproduktory: 2 ks; konstrukce 2-pásmová, regálová; typ krytu uzavřený; materiál krytu hliníkový; nízkofrekvenční měnič 2x 75 mm; vysokofrekvenční měnič 25 mm; frekvenční rozsah 95 - 20000 Hz; citlivost 85 dB; výkon 100 Watt; impedance 6 Ohm</t>
  </si>
  <si>
    <t>Pol 3.02</t>
  </si>
  <si>
    <t>Hudební aparatura do fonotéky - přehrávací sestava, gramofon, CD přehrávač, zesilovač, reproduktory, ozn. el 01b - viz. podrobný popis PD</t>
  </si>
  <si>
    <t>140</t>
  </si>
  <si>
    <t>Pol 3.03</t>
  </si>
  <si>
    <t>Projektor, plátno a kopletní sestava v zasedací místnosti, ozn. el 02a - viz. podrobný popis PD</t>
  </si>
  <si>
    <t>142</t>
  </si>
  <si>
    <t>Poznámka k položce:
- projektor: projekční vzdálenost (min.) 1 m; úhlopříčka obrazu (min.) 71 cm; nativní rozlišení 1920 × 1080 px; poměr stran 16:9; technologie DLP; zdroj světla lampa; svítivost 3600 lm, životnost (min.) 3 500 h (145,83 d); životnost (ECO) (min) 10000 h (416,67 d); výkon 240 W; hlučnost 27 dB; maximální spotřeba 295 W; grafické vstupy HDMI, VGA (D-SUB), Kompozitní; ostatní vstupy/výstupy USB, Audio jack výstup, Audio jack vstup; umístění na strop, na stůl; funkce Zoom, 3D; výbava reproduktory, dálkové ovládání; kontrast 20 000:1 - plátno: umístění na strop, na zeď; typ plátna roletové, funkce plátna motor pro navíjení, Dálkové ovládání, černé okraje; úhlopříčka plátna 84" (213,36 cm); poměr stran 16:9; šířka plátna 185,9 cm; výška plátna 104,6 cm</t>
  </si>
  <si>
    <t>Pol 3.04</t>
  </si>
  <si>
    <t>Projektor, plátno a kopletní sestava ve fonotéce, ozn. el 02b - viz. podrobný popis PD</t>
  </si>
  <si>
    <t>144</t>
  </si>
  <si>
    <t>Pol 3.05</t>
  </si>
  <si>
    <t>Televize, ozn. el 03 - viz. podrobný popis PD</t>
  </si>
  <si>
    <t>146</t>
  </si>
  <si>
    <t>Poznámka k položce:
úhlopříčka 55" (139,7 cm); spotřeba v SDR režimu  103 kWh/1000h; energetická třída v SDR režimu G; spotřeba v HDR režimu 132 kWh/1000h; energetická třída v HDR režimu G; VESA uchycení 200×200; technologie LED; podsvícení Edge LED; obnovovací frekvence panelu 50 / 60 Hz; podporované HDR standardy HDR10, HDR10+; typ Smart TV; operační systém Tizen; multimediální funkce herní režim (GAME MODE), Přehrávání z USB, Základní hotelový mód; HbbTV, Webový prohlížeč; O2 TV, YouTube, NETFLIX, HBO GO, Skylink Live TV, Steam Link, Voyo, Apple TV; WiFi , Bluetooth , Párování s mobilním zařízením , Apple AirPlay 2 , DLNA; HDMI (min.) 2x; USB (min.) 1x; typ tuneru DVB-T2 HEVC, DVB-S2, DVB-C; výkon reproduktorů 20 W</t>
  </si>
  <si>
    <t>DEKORACE</t>
  </si>
  <si>
    <t>Pol 4.01</t>
  </si>
  <si>
    <t>Hodiny, průměr 30 cm, materiál recyklovaný plast, motiv noční obloha,  ozn. dek 01 - viz. podrobný popis PD</t>
  </si>
  <si>
    <t>150</t>
  </si>
  <si>
    <t>Poznámka k položce:
materiálové zpracování (recyklovaný plast) z vyčištěných černých kýblů od fasádních barev</t>
  </si>
  <si>
    <t>Pol 4.02</t>
  </si>
  <si>
    <t>Vázy skleněné na stoly sada 3ks, ozn. dek 02 - viz. podrobný popis PD</t>
  </si>
  <si>
    <t>152</t>
  </si>
  <si>
    <t>Poznámka k položce:
obsahuje 1 vázu (výška 28 cm, prům. 8 cm), 1 vázu (výška 23 cm, prům. 10 cm) a 1 vázu (výška 17 cm, prům. 12 cm)</t>
  </si>
  <si>
    <t>Pol 4.03</t>
  </si>
  <si>
    <t>Mramorové podtácky zelené sada 4ks, rozměr D: 10 x H: 10 x V: 0.5 cm, ozn. dek 03 - viz. podrobný popis PD</t>
  </si>
  <si>
    <t>154</t>
  </si>
  <si>
    <t>Pol 4.04</t>
  </si>
  <si>
    <t>Mramorová dóza zelená, rozměr D: 12.5 x H: 12.5 x V: 9.5 cm, ozn. dek 04 - viz. podrobný popis PD</t>
  </si>
  <si>
    <t>156</t>
  </si>
  <si>
    <t>Pol 4.05</t>
  </si>
  <si>
    <t>Mramorová dóza bíla, rozměr : 12.5 x H: 12.5 x V: 9.5 cm, ozn. dek 05 - viz. podrobný popis PD</t>
  </si>
  <si>
    <t>158</t>
  </si>
  <si>
    <t>Pol 4.06</t>
  </si>
  <si>
    <t>Květináč nástěnný, ozn. dek 06 - viz. podrobný popis PD</t>
  </si>
  <si>
    <t>160</t>
  </si>
  <si>
    <t>Pol 4.07</t>
  </si>
  <si>
    <t>Květina, ozn. dek 07 - viz. podrobný popis PD</t>
  </si>
  <si>
    <t>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</si>
</sst>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0"/>
    <numFmt numFmtId="165" formatCode="#,##0.000"/>
    <numFmt numFmtId="166" formatCode="dd\.mm\.yyyy"/>
    <numFmt numFmtId="167" formatCode="#,##0.00%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 CE"/>
      <family val="2"/>
    </font>
    <font>
      <sz val="8"/>
      <name val="Arial CE"/>
      <family val="2"/>
    </font>
    <font>
      <sz val="9"/>
      <color rgb="FF969696"/>
      <name val="Arial CE"/>
      <family val="2"/>
    </font>
    <font>
      <i/>
      <sz val="7"/>
      <color rgb="FF969696"/>
      <name val="Arial CE"/>
      <family val="2"/>
    </font>
    <font>
      <sz val="7"/>
      <color rgb="FF969696"/>
      <name val="Arial CE"/>
      <family val="2"/>
    </font>
    <font>
      <sz val="8"/>
      <color rgb="FF003366"/>
      <name val="Arial CE"/>
      <family val="2"/>
    </font>
    <font>
      <sz val="12"/>
      <color rgb="FF003366"/>
      <name val="Arial CE"/>
      <family val="2"/>
    </font>
    <font>
      <b/>
      <sz val="8"/>
      <name val="Arial CE"/>
      <family val="2"/>
    </font>
    <font>
      <sz val="8"/>
      <color rgb="FF960000"/>
      <name val="Arial CE"/>
      <family val="2"/>
    </font>
    <font>
      <b/>
      <sz val="12"/>
      <color rgb="FF960000"/>
      <name val="Arial CE"/>
      <family val="2"/>
    </font>
    <font>
      <sz val="10"/>
      <name val="Arial CE"/>
      <family val="2"/>
    </font>
    <font>
      <sz val="10"/>
      <color rgb="FF96969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2"/>
      <color rgb="FF800000"/>
      <name val="Arial CE"/>
      <family val="2"/>
    </font>
    <font>
      <b/>
      <sz val="10"/>
      <color rgb="FF464646"/>
      <name val="Arial CE"/>
      <family val="2"/>
    </font>
    <font>
      <b/>
      <sz val="12"/>
      <name val="Arial CE"/>
      <family val="2"/>
    </font>
    <font>
      <sz val="8"/>
      <color rgb="FF969696"/>
      <name val="Arial CE"/>
      <family val="2"/>
    </font>
    <font>
      <b/>
      <sz val="10"/>
      <name val="Arial CE"/>
      <family val="2"/>
    </font>
    <font>
      <sz val="10"/>
      <color rgb="FF3366FF"/>
      <name val="Arial CE"/>
      <family val="2"/>
    </font>
    <font>
      <sz val="8"/>
      <color rgb="FF3366FF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 style="hair">
        <color rgb="FF969696"/>
      </top>
      <bottom/>
    </border>
    <border>
      <left/>
      <right/>
      <top style="hair">
        <color rgb="FF969696"/>
      </top>
      <bottom/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/>
      <bottom style="hair">
        <color rgb="FF969696"/>
      </bottom>
    </border>
    <border>
      <left/>
      <right/>
      <top/>
      <bottom style="hair">
        <color rgb="FF000000"/>
      </bottom>
    </border>
    <border>
      <left/>
      <right/>
      <top style="hair">
        <color rgb="FF000000"/>
      </top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99">
    <xf numFmtId="0" fontId="0" fillId="0" borderId="0" xfId="0"/>
    <xf numFmtId="0" fontId="3" fillId="0" borderId="0" xfId="20">
      <alignment/>
      <protection/>
    </xf>
    <xf numFmtId="0" fontId="3" fillId="0" borderId="0" xfId="20" applyAlignment="1">
      <alignment vertical="center"/>
      <protection/>
    </xf>
    <xf numFmtId="0" fontId="3" fillId="0" borderId="1" xfId="20" applyBorder="1" applyAlignment="1">
      <alignment vertical="center"/>
      <protection/>
    </xf>
    <xf numFmtId="0" fontId="3" fillId="0" borderId="2" xfId="20" applyBorder="1" applyAlignment="1">
      <alignment vertical="center"/>
      <protection/>
    </xf>
    <xf numFmtId="0" fontId="3" fillId="0" borderId="3" xfId="20" applyBorder="1" applyAlignment="1">
      <alignment vertical="center"/>
      <protection/>
    </xf>
    <xf numFmtId="0" fontId="2" fillId="0" borderId="0" xfId="20" applyFont="1" applyAlignment="1">
      <alignment horizontal="left" vertical="center"/>
      <protection/>
    </xf>
    <xf numFmtId="0" fontId="3" fillId="0" borderId="0" xfId="20" applyAlignment="1">
      <alignment horizontal="left" vertical="center"/>
      <protection/>
    </xf>
    <xf numFmtId="4" fontId="3" fillId="0" borderId="0" xfId="20" applyNumberFormat="1" applyAlignment="1">
      <alignment vertical="center"/>
      <protection/>
    </xf>
    <xf numFmtId="0" fontId="3" fillId="0" borderId="4" xfId="20" applyBorder="1" applyAlignment="1" applyProtection="1">
      <alignment vertical="center"/>
      <protection locked="0"/>
    </xf>
    <xf numFmtId="4" fontId="2" fillId="0" borderId="4" xfId="20" applyNumberFormat="1" applyFont="1" applyBorder="1" applyAlignment="1" applyProtection="1">
      <alignment vertical="center"/>
      <protection locked="0"/>
    </xf>
    <xf numFmtId="165" fontId="2" fillId="0" borderId="4" xfId="20" applyNumberFormat="1" applyFont="1" applyBorder="1" applyAlignment="1" applyProtection="1">
      <alignment vertical="center"/>
      <protection locked="0"/>
    </xf>
    <xf numFmtId="0" fontId="2" fillId="0" borderId="4" xfId="20" applyFont="1" applyBorder="1" applyAlignment="1" applyProtection="1">
      <alignment horizontal="center" vertical="center" wrapText="1"/>
      <protection locked="0"/>
    </xf>
    <xf numFmtId="0" fontId="2" fillId="0" borderId="4" xfId="20" applyFont="1" applyBorder="1" applyAlignment="1" applyProtection="1">
      <alignment horizontal="left" vertical="center" wrapText="1"/>
      <protection locked="0"/>
    </xf>
    <xf numFmtId="49" fontId="2" fillId="0" borderId="4" xfId="20" applyNumberFormat="1" applyFont="1" applyBorder="1" applyAlignment="1" applyProtection="1">
      <alignment horizontal="left" vertical="center" wrapText="1"/>
      <protection locked="0"/>
    </xf>
    <xf numFmtId="0" fontId="2" fillId="0" borderId="4" xfId="20" applyFont="1" applyBorder="1" applyAlignment="1" applyProtection="1">
      <alignment horizontal="center" vertical="center"/>
      <protection locked="0"/>
    </xf>
    <xf numFmtId="0" fontId="3" fillId="0" borderId="1" xfId="20" applyBorder="1" applyAlignment="1" applyProtection="1">
      <alignment vertical="center"/>
      <protection locked="0"/>
    </xf>
    <xf numFmtId="164" fontId="4" fillId="0" borderId="5" xfId="20" applyNumberFormat="1" applyFont="1" applyBorder="1" applyAlignment="1">
      <alignment vertical="center"/>
      <protection/>
    </xf>
    <xf numFmtId="164" fontId="4" fillId="0" borderId="0" xfId="20" applyNumberFormat="1" applyFont="1" applyAlignment="1">
      <alignment vertical="center"/>
      <protection/>
    </xf>
    <xf numFmtId="0" fontId="4" fillId="0" borderId="0" xfId="20" applyFont="1" applyAlignment="1">
      <alignment horizontal="center" vertical="center"/>
      <protection/>
    </xf>
    <xf numFmtId="0" fontId="4" fillId="0" borderId="6" xfId="20" applyFont="1" applyBorder="1" applyAlignment="1">
      <alignment horizontal="left" vertical="center"/>
      <protection/>
    </xf>
    <xf numFmtId="0" fontId="3" fillId="0" borderId="5" xfId="20" applyBorder="1" applyAlignment="1">
      <alignment vertical="center"/>
      <protection/>
    </xf>
    <xf numFmtId="0" fontId="3" fillId="0" borderId="6" xfId="20" applyBorder="1" applyAlignment="1">
      <alignment vertical="center"/>
      <protection/>
    </xf>
    <xf numFmtId="0" fontId="5" fillId="0" borderId="0" xfId="20" applyFont="1" applyAlignment="1">
      <alignment vertical="center" wrapText="1"/>
      <protection/>
    </xf>
    <xf numFmtId="0" fontId="6" fillId="0" borderId="0" xfId="20" applyFont="1" applyAlignment="1">
      <alignment horizontal="left" vertical="center"/>
      <protection/>
    </xf>
    <xf numFmtId="0" fontId="7" fillId="0" borderId="0" xfId="20" applyFont="1">
      <alignment/>
      <protection/>
    </xf>
    <xf numFmtId="4" fontId="7" fillId="0" borderId="0" xfId="20" applyNumberFormat="1" applyFont="1" applyAlignment="1">
      <alignment vertical="center"/>
      <protection/>
    </xf>
    <xf numFmtId="0" fontId="7" fillId="0" borderId="0" xfId="20" applyFont="1" applyAlignment="1">
      <alignment horizontal="left"/>
      <protection/>
    </xf>
    <xf numFmtId="0" fontId="7" fillId="0" borderId="0" xfId="20" applyFont="1" applyAlignment="1">
      <alignment horizontal="center"/>
      <protection/>
    </xf>
    <xf numFmtId="164" fontId="7" fillId="0" borderId="5" xfId="20" applyNumberFormat="1" applyFont="1" applyBorder="1">
      <alignment/>
      <protection/>
    </xf>
    <xf numFmtId="164" fontId="7" fillId="0" borderId="0" xfId="20" applyNumberFormat="1" applyFont="1">
      <alignment/>
      <protection/>
    </xf>
    <xf numFmtId="0" fontId="7" fillId="0" borderId="6" xfId="20" applyFont="1" applyBorder="1">
      <alignment/>
      <protection/>
    </xf>
    <xf numFmtId="0" fontId="7" fillId="0" borderId="1" xfId="20" applyFont="1" applyBorder="1">
      <alignment/>
      <protection/>
    </xf>
    <xf numFmtId="4" fontId="8" fillId="0" borderId="0" xfId="20" applyNumberFormat="1" applyFont="1">
      <alignment/>
      <protection/>
    </xf>
    <xf numFmtId="0" fontId="8" fillId="0" borderId="0" xfId="20" applyFont="1" applyAlignment="1">
      <alignment horizontal="left"/>
      <protection/>
    </xf>
    <xf numFmtId="4" fontId="9" fillId="0" borderId="0" xfId="20" applyNumberFormat="1" applyFont="1" applyAlignment="1">
      <alignment vertical="center"/>
      <protection/>
    </xf>
    <xf numFmtId="164" fontId="10" fillId="0" borderId="7" xfId="20" applyNumberFormat="1" applyFont="1" applyBorder="1">
      <alignment/>
      <protection/>
    </xf>
    <xf numFmtId="0" fontId="3" fillId="0" borderId="8" xfId="20" applyBorder="1" applyAlignment="1">
      <alignment vertical="center"/>
      <protection/>
    </xf>
    <xf numFmtId="164" fontId="10" fillId="0" borderId="8" xfId="20" applyNumberFormat="1" applyFont="1" applyBorder="1">
      <alignment/>
      <protection/>
    </xf>
    <xf numFmtId="0" fontId="3" fillId="0" borderId="9" xfId="20" applyBorder="1" applyAlignment="1">
      <alignment vertical="center"/>
      <protection/>
    </xf>
    <xf numFmtId="4" fontId="11" fillId="0" borderId="0" xfId="20" applyNumberFormat="1" applyFont="1">
      <alignment/>
      <protection/>
    </xf>
    <xf numFmtId="0" fontId="11" fillId="0" borderId="0" xfId="20" applyFont="1" applyAlignment="1">
      <alignment horizontal="left" vertical="center"/>
      <protection/>
    </xf>
    <xf numFmtId="0" fontId="3" fillId="0" borderId="0" xfId="20" applyAlignment="1">
      <alignment horizontal="center" vertical="center" wrapText="1"/>
      <protection/>
    </xf>
    <xf numFmtId="0" fontId="4" fillId="0" borderId="10" xfId="20" applyFont="1" applyBorder="1" applyAlignment="1">
      <alignment horizontal="center" vertical="center" wrapText="1"/>
      <protection/>
    </xf>
    <xf numFmtId="0" fontId="4" fillId="0" borderId="11" xfId="20" applyFont="1" applyBorder="1" applyAlignment="1">
      <alignment horizontal="center" vertical="center" wrapText="1"/>
      <protection/>
    </xf>
    <xf numFmtId="0" fontId="4" fillId="0" borderId="12" xfId="20" applyFont="1" applyBorder="1" applyAlignment="1">
      <alignment horizontal="center" vertical="center" wrapText="1"/>
      <protection/>
    </xf>
    <xf numFmtId="0" fontId="3" fillId="0" borderId="1" xfId="20" applyBorder="1" applyAlignment="1">
      <alignment horizontal="center" vertical="center" wrapText="1"/>
      <protection/>
    </xf>
    <xf numFmtId="0" fontId="2" fillId="2" borderId="0" xfId="20" applyFont="1" applyFill="1" applyAlignment="1">
      <alignment horizontal="center" vertical="center" wrapText="1"/>
      <protection/>
    </xf>
    <xf numFmtId="0" fontId="2" fillId="2" borderId="10" xfId="20" applyFont="1" applyFill="1" applyBorder="1" applyAlignment="1">
      <alignment horizontal="center" vertical="center" wrapText="1"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12" fillId="0" borderId="0" xfId="20" applyFont="1" applyAlignment="1">
      <alignment horizontal="left" vertical="center" wrapText="1"/>
      <protection/>
    </xf>
    <xf numFmtId="0" fontId="13" fillId="0" borderId="0" xfId="20" applyFont="1" applyAlignment="1">
      <alignment horizontal="left" vertical="center"/>
      <protection/>
    </xf>
    <xf numFmtId="0" fontId="12" fillId="0" borderId="0" xfId="20" applyFont="1" applyAlignment="1">
      <alignment horizontal="left" vertical="center"/>
      <protection/>
    </xf>
    <xf numFmtId="166" fontId="12" fillId="0" borderId="0" xfId="20" applyNumberFormat="1" applyFont="1" applyAlignment="1">
      <alignment horizontal="left" vertical="center"/>
      <protection/>
    </xf>
    <xf numFmtId="0" fontId="15" fillId="0" borderId="0" xfId="20" applyFont="1" applyAlignment="1">
      <alignment horizontal="left" vertical="center"/>
      <protection/>
    </xf>
    <xf numFmtId="0" fontId="3" fillId="0" borderId="13" xfId="20" applyBorder="1" applyAlignment="1">
      <alignment vertical="center"/>
      <protection/>
    </xf>
    <xf numFmtId="0" fontId="3" fillId="0" borderId="14" xfId="20" applyBorder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8" fillId="0" borderId="1" xfId="20" applyFont="1" applyBorder="1" applyAlignment="1">
      <alignment vertical="center"/>
      <protection/>
    </xf>
    <xf numFmtId="4" fontId="8" fillId="0" borderId="15" xfId="20" applyNumberFormat="1" applyFont="1" applyBorder="1" applyAlignment="1">
      <alignment vertical="center"/>
      <protection/>
    </xf>
    <xf numFmtId="0" fontId="8" fillId="0" borderId="15" xfId="20" applyFont="1" applyBorder="1" applyAlignment="1">
      <alignment vertical="center"/>
      <protection/>
    </xf>
    <xf numFmtId="0" fontId="8" fillId="0" borderId="15" xfId="20" applyFont="1" applyBorder="1" applyAlignment="1">
      <alignment horizontal="left" vertical="center"/>
      <protection/>
    </xf>
    <xf numFmtId="4" fontId="11" fillId="0" borderId="0" xfId="20" applyNumberFormat="1" applyFont="1" applyAlignment="1">
      <alignment vertical="center"/>
      <protection/>
    </xf>
    <xf numFmtId="0" fontId="16" fillId="0" borderId="0" xfId="20" applyFont="1" applyAlignment="1">
      <alignment horizontal="left" vertical="center"/>
      <protection/>
    </xf>
    <xf numFmtId="0" fontId="3" fillId="2" borderId="0" xfId="20" applyFill="1" applyAlignment="1">
      <alignment vertical="center"/>
      <protection/>
    </xf>
    <xf numFmtId="0" fontId="2" fillId="2" borderId="0" xfId="20" applyFont="1" applyFill="1" applyAlignment="1">
      <alignment horizontal="right" vertical="center"/>
      <protection/>
    </xf>
    <xf numFmtId="0" fontId="2" fillId="2" borderId="0" xfId="20" applyFont="1" applyFill="1" applyAlignment="1">
      <alignment horizontal="left" vertical="center"/>
      <protection/>
    </xf>
    <xf numFmtId="0" fontId="3" fillId="0" borderId="16" xfId="20" applyBorder="1" applyAlignment="1">
      <alignment vertical="center"/>
      <protection/>
    </xf>
    <xf numFmtId="0" fontId="13" fillId="0" borderId="16" xfId="20" applyFont="1" applyBorder="1" applyAlignment="1">
      <alignment horizontal="right" vertical="center"/>
      <protection/>
    </xf>
    <xf numFmtId="0" fontId="13" fillId="0" borderId="16" xfId="20" applyFont="1" applyBorder="1" applyAlignment="1">
      <alignment horizontal="left" vertical="center"/>
      <protection/>
    </xf>
    <xf numFmtId="0" fontId="13" fillId="0" borderId="16" xfId="20" applyFont="1" applyBorder="1" applyAlignment="1">
      <alignment horizontal="center" vertical="center"/>
      <protection/>
    </xf>
    <xf numFmtId="0" fontId="3" fillId="0" borderId="1" xfId="20" applyBorder="1">
      <alignment/>
      <protection/>
    </xf>
    <xf numFmtId="0" fontId="3" fillId="0" borderId="17" xfId="20" applyBorder="1" applyAlignment="1">
      <alignment vertical="center"/>
      <protection/>
    </xf>
    <xf numFmtId="0" fontId="17" fillId="0" borderId="17" xfId="20" applyFont="1" applyBorder="1" applyAlignment="1">
      <alignment horizontal="left" vertical="center"/>
      <protection/>
    </xf>
    <xf numFmtId="0" fontId="3" fillId="2" borderId="18" xfId="20" applyFill="1" applyBorder="1" applyAlignment="1">
      <alignment vertical="center"/>
      <protection/>
    </xf>
    <xf numFmtId="4" fontId="18" fillId="2" borderId="19" xfId="20" applyNumberFormat="1" applyFont="1" applyFill="1" applyBorder="1" applyAlignment="1">
      <alignment vertical="center"/>
      <protection/>
    </xf>
    <xf numFmtId="0" fontId="3" fillId="2" borderId="19" xfId="20" applyFill="1" applyBorder="1" applyAlignment="1">
      <alignment vertical="center"/>
      <protection/>
    </xf>
    <xf numFmtId="0" fontId="18" fillId="2" borderId="19" xfId="20" applyFont="1" applyFill="1" applyBorder="1" applyAlignment="1">
      <alignment horizontal="center" vertical="center"/>
      <protection/>
    </xf>
    <xf numFmtId="0" fontId="18" fillId="2" borderId="19" xfId="20" applyFont="1" applyFill="1" applyBorder="1" applyAlignment="1">
      <alignment horizontal="right" vertical="center"/>
      <protection/>
    </xf>
    <xf numFmtId="0" fontId="18" fillId="2" borderId="20" xfId="20" applyFont="1" applyFill="1" applyBorder="1" applyAlignment="1">
      <alignment horizontal="left" vertical="center"/>
      <protection/>
    </xf>
    <xf numFmtId="4" fontId="13" fillId="0" borderId="0" xfId="20" applyNumberFormat="1" applyFont="1" applyAlignment="1">
      <alignment vertical="center"/>
      <protection/>
    </xf>
    <xf numFmtId="167" fontId="13" fillId="0" borderId="0" xfId="20" applyNumberFormat="1" applyFont="1" applyAlignment="1">
      <alignment horizontal="right" vertical="center"/>
      <protection/>
    </xf>
    <xf numFmtId="0" fontId="19" fillId="0" borderId="0" xfId="20" applyFont="1" applyAlignment="1">
      <alignment horizontal="left" vertical="center"/>
      <protection/>
    </xf>
    <xf numFmtId="0" fontId="13" fillId="0" borderId="0" xfId="20" applyFont="1" applyAlignment="1">
      <alignment horizontal="right" vertical="center"/>
      <protection/>
    </xf>
    <xf numFmtId="0" fontId="20" fillId="0" borderId="0" xfId="20" applyFont="1" applyAlignment="1">
      <alignment horizontal="left" vertical="center"/>
      <protection/>
    </xf>
    <xf numFmtId="0" fontId="3" fillId="0" borderId="0" xfId="20" applyAlignment="1">
      <alignment vertical="center" wrapText="1"/>
      <protection/>
    </xf>
    <xf numFmtId="0" fontId="3" fillId="0" borderId="1" xfId="20" applyBorder="1" applyAlignment="1">
      <alignment vertical="center" wrapText="1"/>
      <protection/>
    </xf>
    <xf numFmtId="0" fontId="21" fillId="0" borderId="0" xfId="20" applyFont="1" applyAlignment="1">
      <alignment horizontal="left" vertical="center"/>
      <protection/>
    </xf>
    <xf numFmtId="0" fontId="3" fillId="0" borderId="13" xfId="20" applyBorder="1">
      <alignment/>
      <protection/>
    </xf>
    <xf numFmtId="0" fontId="3" fillId="0" borderId="14" xfId="20" applyBorder="1">
      <alignment/>
      <protection/>
    </xf>
    <xf numFmtId="0" fontId="14" fillId="0" borderId="0" xfId="20" applyFont="1" applyAlignment="1">
      <alignment horizontal="left" vertical="center" wrapText="1"/>
      <protection/>
    </xf>
    <xf numFmtId="0" fontId="3" fillId="0" borderId="0" xfId="20" applyAlignment="1">
      <alignment vertical="center"/>
      <protection/>
    </xf>
    <xf numFmtId="0" fontId="13" fillId="0" borderId="0" xfId="20" applyFont="1" applyAlignment="1">
      <alignment horizontal="left" vertical="center" wrapText="1"/>
      <protection/>
    </xf>
    <xf numFmtId="0" fontId="13" fillId="0" borderId="0" xfId="20" applyFont="1" applyAlignment="1">
      <alignment horizontal="left" vertical="center"/>
      <protection/>
    </xf>
    <xf numFmtId="0" fontId="22" fillId="3" borderId="0" xfId="20" applyFont="1" applyFill="1" applyAlignment="1">
      <alignment horizontal="center" vertical="center"/>
      <protection/>
    </xf>
    <xf numFmtId="0" fontId="12" fillId="0" borderId="0" xfId="20" applyFont="1" applyAlignment="1">
      <alignment horizontal="left" vertical="center"/>
      <protection/>
    </xf>
    <xf numFmtId="0" fontId="12" fillId="0" borderId="0" xfId="20" applyFont="1" applyAlignment="1">
      <alignment horizontal="left" vertical="center" wrapText="1"/>
      <protection/>
    </xf>
    <xf numFmtId="0" fontId="3" fillId="0" borderId="0" xfId="20" applyAlignme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elkov&#225;%20rekonstrukce%20domu%20Chopin%20-%20interi&#233;r%20budovy%20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 stavby"/>
      <sheetName val="SO 01 - Mobiliář"/>
      <sheetName val="SO 02 - Gastrotechnologie"/>
    </sheetNames>
    <sheetDataSet>
      <sheetData sheetId="0"/>
      <sheetData sheetId="1">
        <row r="6">
          <cell r="K6" t="str">
            <v>Celková rekonstrukce domu Chopin - interiér budovy B</v>
          </cell>
        </row>
        <row r="8">
          <cell r="AN8" t="str">
            <v>30. 3. 2021</v>
          </cell>
        </row>
        <row r="13">
          <cell r="AN13" t="str">
            <v/>
          </cell>
        </row>
        <row r="14">
          <cell r="E14" t="str">
            <v> </v>
          </cell>
          <cell r="AN14" t="str">
            <v/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D7F2F-4571-49E4-BC10-FE2289C79380}">
  <dimension ref="B2:BM235"/>
  <sheetViews>
    <sheetView showGridLines="0" tabSelected="1" view="pageBreakPreview" zoomScaleSheetLayoutView="100" workbookViewId="0" topLeftCell="A111">
      <selection activeCell="C227" sqref="C227"/>
    </sheetView>
  </sheetViews>
  <sheetFormatPr defaultColWidth="9.140625" defaultRowHeight="15"/>
  <cols>
    <col min="1" max="1" width="7.140625" style="1" customWidth="1"/>
    <col min="2" max="2" width="0.99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43.57421875" style="1" customWidth="1"/>
    <col min="7" max="7" width="6.421875" style="1" customWidth="1"/>
    <col min="8" max="8" width="9.8515625" style="1" customWidth="1"/>
    <col min="9" max="10" width="17.28125" style="1" customWidth="1"/>
    <col min="11" max="11" width="17.28125" style="1" hidden="1" customWidth="1"/>
    <col min="12" max="12" width="8.00390625" style="1" customWidth="1"/>
    <col min="13" max="13" width="9.28125" style="1" hidden="1" customWidth="1"/>
    <col min="14" max="14" width="9.140625" style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32" max="16384" width="9.140625" style="1" customWidth="1"/>
  </cols>
  <sheetData>
    <row r="1" ht="12"/>
    <row r="2" spans="12:46" ht="36.95" customHeight="1">
      <c r="L2" s="95" t="s">
        <v>0</v>
      </c>
      <c r="M2" s="98"/>
      <c r="N2" s="98"/>
      <c r="O2" s="98"/>
      <c r="P2" s="98"/>
      <c r="Q2" s="98"/>
      <c r="R2" s="98"/>
      <c r="S2" s="98"/>
      <c r="T2" s="98"/>
      <c r="U2" s="98"/>
      <c r="V2" s="98"/>
      <c r="AT2" s="7" t="s">
        <v>1</v>
      </c>
    </row>
    <row r="3" spans="2:46" ht="6.95" customHeight="1">
      <c r="B3" s="90"/>
      <c r="C3" s="89"/>
      <c r="D3" s="89"/>
      <c r="E3" s="89"/>
      <c r="F3" s="89"/>
      <c r="G3" s="89"/>
      <c r="H3" s="89"/>
      <c r="I3" s="89"/>
      <c r="J3" s="89"/>
      <c r="K3" s="89"/>
      <c r="L3" s="72"/>
      <c r="AT3" s="7" t="s">
        <v>2</v>
      </c>
    </row>
    <row r="4" spans="2:46" ht="24.95" customHeight="1">
      <c r="B4" s="72"/>
      <c r="D4" s="55" t="s">
        <v>3</v>
      </c>
      <c r="L4" s="72"/>
      <c r="M4" s="88" t="s">
        <v>4</v>
      </c>
      <c r="AT4" s="7" t="s">
        <v>5</v>
      </c>
    </row>
    <row r="5" spans="2:12" ht="6.95" customHeight="1">
      <c r="B5" s="72"/>
      <c r="L5" s="72"/>
    </row>
    <row r="6" spans="2:12" ht="12" customHeight="1">
      <c r="B6" s="72"/>
      <c r="D6" s="52" t="s">
        <v>6</v>
      </c>
      <c r="L6" s="72"/>
    </row>
    <row r="7" spans="2:12" ht="16.5" customHeight="1">
      <c r="B7" s="72"/>
      <c r="E7" s="93" t="str">
        <f>'[1]Rekapitulace stavby'!K6</f>
        <v>Celková rekonstrukce domu Chopin - interiér budovy B</v>
      </c>
      <c r="F7" s="94"/>
      <c r="G7" s="94"/>
      <c r="H7" s="94"/>
      <c r="L7" s="72"/>
    </row>
    <row r="8" spans="2:12" s="2" customFormat="1" ht="12" customHeight="1">
      <c r="B8" s="3"/>
      <c r="D8" s="52" t="s">
        <v>7</v>
      </c>
      <c r="L8" s="3"/>
    </row>
    <row r="9" spans="2:12" s="2" customFormat="1" ht="16.5" customHeight="1">
      <c r="B9" s="3"/>
      <c r="E9" s="91" t="s">
        <v>8</v>
      </c>
      <c r="F9" s="92"/>
      <c r="G9" s="92"/>
      <c r="H9" s="92"/>
      <c r="L9" s="3"/>
    </row>
    <row r="10" spans="2:12" s="2" customFormat="1" ht="15">
      <c r="B10" s="3"/>
      <c r="L10" s="3"/>
    </row>
    <row r="11" spans="2:12" s="2" customFormat="1" ht="12" customHeight="1">
      <c r="B11" s="3"/>
      <c r="D11" s="52" t="s">
        <v>9</v>
      </c>
      <c r="F11" s="53" t="s">
        <v>10</v>
      </c>
      <c r="I11" s="52" t="s">
        <v>11</v>
      </c>
      <c r="J11" s="53" t="s">
        <v>10</v>
      </c>
      <c r="L11" s="3"/>
    </row>
    <row r="12" spans="2:12" s="2" customFormat="1" ht="12" customHeight="1">
      <c r="B12" s="3"/>
      <c r="D12" s="52" t="s">
        <v>12</v>
      </c>
      <c r="F12" s="53" t="s">
        <v>13</v>
      </c>
      <c r="I12" s="52" t="s">
        <v>14</v>
      </c>
      <c r="J12" s="54" t="str">
        <f>'[1]Rekapitulace stavby'!AN8</f>
        <v>30. 3. 2021</v>
      </c>
      <c r="L12" s="3"/>
    </row>
    <row r="13" spans="2:12" s="2" customFormat="1" ht="10.9" customHeight="1">
      <c r="B13" s="3"/>
      <c r="L13" s="3"/>
    </row>
    <row r="14" spans="2:12" s="2" customFormat="1" ht="12" customHeight="1">
      <c r="B14" s="3"/>
      <c r="D14" s="52" t="s">
        <v>15</v>
      </c>
      <c r="I14" s="52" t="s">
        <v>16</v>
      </c>
      <c r="J14" s="53" t="s">
        <v>17</v>
      </c>
      <c r="L14" s="3"/>
    </row>
    <row r="15" spans="2:12" s="2" customFormat="1" ht="18" customHeight="1">
      <c r="B15" s="3"/>
      <c r="E15" s="53" t="s">
        <v>18</v>
      </c>
      <c r="I15" s="52" t="s">
        <v>19</v>
      </c>
      <c r="J15" s="53" t="s">
        <v>20</v>
      </c>
      <c r="L15" s="3"/>
    </row>
    <row r="16" spans="2:12" s="2" customFormat="1" ht="6.95" customHeight="1">
      <c r="B16" s="3"/>
      <c r="L16" s="3"/>
    </row>
    <row r="17" spans="2:12" s="2" customFormat="1" ht="12" customHeight="1">
      <c r="B17" s="3"/>
      <c r="D17" s="52" t="s">
        <v>21</v>
      </c>
      <c r="I17" s="52" t="s">
        <v>16</v>
      </c>
      <c r="J17" s="53" t="str">
        <f>'[1]Rekapitulace stavby'!AN13</f>
        <v/>
      </c>
      <c r="L17" s="3"/>
    </row>
    <row r="18" spans="2:12" s="2" customFormat="1" ht="18" customHeight="1">
      <c r="B18" s="3"/>
      <c r="E18" s="96" t="str">
        <f>'[1]Rekapitulace stavby'!E14</f>
        <v xml:space="preserve"> </v>
      </c>
      <c r="F18" s="96"/>
      <c r="G18" s="96"/>
      <c r="H18" s="96"/>
      <c r="I18" s="52" t="s">
        <v>19</v>
      </c>
      <c r="J18" s="53" t="str">
        <f>'[1]Rekapitulace stavby'!AN14</f>
        <v/>
      </c>
      <c r="L18" s="3"/>
    </row>
    <row r="19" spans="2:12" s="2" customFormat="1" ht="6.95" customHeight="1">
      <c r="B19" s="3"/>
      <c r="L19" s="3"/>
    </row>
    <row r="20" spans="2:12" s="2" customFormat="1" ht="12" customHeight="1">
      <c r="B20" s="3"/>
      <c r="D20" s="52" t="s">
        <v>22</v>
      </c>
      <c r="I20" s="52" t="s">
        <v>16</v>
      </c>
      <c r="J20" s="53" t="s">
        <v>23</v>
      </c>
      <c r="L20" s="3"/>
    </row>
    <row r="21" spans="2:12" s="2" customFormat="1" ht="18" customHeight="1">
      <c r="B21" s="3"/>
      <c r="E21" s="53" t="s">
        <v>24</v>
      </c>
      <c r="I21" s="52" t="s">
        <v>19</v>
      </c>
      <c r="J21" s="53" t="s">
        <v>25</v>
      </c>
      <c r="L21" s="3"/>
    </row>
    <row r="22" spans="2:12" s="2" customFormat="1" ht="6.95" customHeight="1">
      <c r="B22" s="3"/>
      <c r="L22" s="3"/>
    </row>
    <row r="23" spans="2:12" s="2" customFormat="1" ht="12" customHeight="1">
      <c r="B23" s="3"/>
      <c r="D23" s="52" t="s">
        <v>26</v>
      </c>
      <c r="I23" s="52" t="s">
        <v>16</v>
      </c>
      <c r="J23" s="53" t="s">
        <v>27</v>
      </c>
      <c r="L23" s="3"/>
    </row>
    <row r="24" spans="2:12" s="2" customFormat="1" ht="18" customHeight="1">
      <c r="B24" s="3"/>
      <c r="E24" s="53" t="s">
        <v>28</v>
      </c>
      <c r="I24" s="52" t="s">
        <v>19</v>
      </c>
      <c r="J24" s="53" t="s">
        <v>10</v>
      </c>
      <c r="L24" s="3"/>
    </row>
    <row r="25" spans="2:12" s="2" customFormat="1" ht="6.95" customHeight="1">
      <c r="B25" s="3"/>
      <c r="L25" s="3"/>
    </row>
    <row r="26" spans="2:12" s="2" customFormat="1" ht="12" customHeight="1">
      <c r="B26" s="3"/>
      <c r="D26" s="52" t="s">
        <v>29</v>
      </c>
      <c r="L26" s="3"/>
    </row>
    <row r="27" spans="2:12" s="86" customFormat="1" ht="231.6" customHeight="1">
      <c r="B27" s="87"/>
      <c r="E27" s="97" t="s">
        <v>30</v>
      </c>
      <c r="F27" s="97"/>
      <c r="G27" s="97"/>
      <c r="H27" s="97"/>
      <c r="L27" s="87"/>
    </row>
    <row r="28" spans="2:12" s="2" customFormat="1" ht="6.95" customHeight="1">
      <c r="B28" s="3"/>
      <c r="L28" s="3"/>
    </row>
    <row r="29" spans="2:12" s="2" customFormat="1" ht="6.95" customHeight="1">
      <c r="B29" s="3"/>
      <c r="D29" s="37"/>
      <c r="E29" s="37"/>
      <c r="F29" s="37"/>
      <c r="G29" s="37"/>
      <c r="H29" s="37"/>
      <c r="I29" s="37"/>
      <c r="J29" s="37"/>
      <c r="K29" s="37"/>
      <c r="L29" s="3"/>
    </row>
    <row r="30" spans="2:12" s="2" customFormat="1" ht="25.35" customHeight="1">
      <c r="B30" s="3"/>
      <c r="D30" s="85" t="s">
        <v>31</v>
      </c>
      <c r="J30" s="63">
        <f>ROUND(J120,2)</f>
        <v>0</v>
      </c>
      <c r="L30" s="3"/>
    </row>
    <row r="31" spans="2:12" s="2" customFormat="1" ht="6.95" customHeight="1">
      <c r="B31" s="3"/>
      <c r="D31" s="37"/>
      <c r="E31" s="37"/>
      <c r="F31" s="37"/>
      <c r="G31" s="37"/>
      <c r="H31" s="37"/>
      <c r="I31" s="37"/>
      <c r="J31" s="37"/>
      <c r="K31" s="37"/>
      <c r="L31" s="3"/>
    </row>
    <row r="32" spans="2:12" s="2" customFormat="1" ht="14.45" customHeight="1">
      <c r="B32" s="3"/>
      <c r="F32" s="84" t="s">
        <v>32</v>
      </c>
      <c r="I32" s="84" t="s">
        <v>33</v>
      </c>
      <c r="J32" s="84" t="s">
        <v>34</v>
      </c>
      <c r="L32" s="3"/>
    </row>
    <row r="33" spans="2:12" s="2" customFormat="1" ht="14.45" customHeight="1">
      <c r="B33" s="3"/>
      <c r="D33" s="83" t="s">
        <v>35</v>
      </c>
      <c r="E33" s="52" t="s">
        <v>36</v>
      </c>
      <c r="F33" s="81">
        <f>ROUND((SUM(BE120:BE234)),2)</f>
        <v>0</v>
      </c>
      <c r="I33" s="82">
        <v>0.21</v>
      </c>
      <c r="J33" s="81">
        <f>ROUND(((SUM(BE120:BE234))*I33),2)</f>
        <v>0</v>
      </c>
      <c r="L33" s="3"/>
    </row>
    <row r="34" spans="2:12" s="2" customFormat="1" ht="14.45" customHeight="1">
      <c r="B34" s="3"/>
      <c r="E34" s="52" t="s">
        <v>37</v>
      </c>
      <c r="F34" s="81">
        <f>ROUND((SUM(BF120:BF234)),2)</f>
        <v>0</v>
      </c>
      <c r="I34" s="82">
        <v>0.15</v>
      </c>
      <c r="J34" s="81">
        <f>ROUND(((SUM(BF120:BF234))*I34),2)</f>
        <v>0</v>
      </c>
      <c r="L34" s="3"/>
    </row>
    <row r="35" spans="2:12" s="2" customFormat="1" ht="14.45" customHeight="1" hidden="1">
      <c r="B35" s="3"/>
      <c r="E35" s="52" t="s">
        <v>38</v>
      </c>
      <c r="F35" s="81">
        <f>ROUND((SUM(BG120:BG234)),2)</f>
        <v>0</v>
      </c>
      <c r="I35" s="82">
        <v>0.21</v>
      </c>
      <c r="J35" s="81">
        <f>0</f>
        <v>0</v>
      </c>
      <c r="L35" s="3"/>
    </row>
    <row r="36" spans="2:12" s="2" customFormat="1" ht="14.45" customHeight="1" hidden="1">
      <c r="B36" s="3"/>
      <c r="E36" s="52" t="s">
        <v>39</v>
      </c>
      <c r="F36" s="81">
        <f>ROUND((SUM(BH120:BH234)),2)</f>
        <v>0</v>
      </c>
      <c r="I36" s="82">
        <v>0.15</v>
      </c>
      <c r="J36" s="81">
        <f>0</f>
        <v>0</v>
      </c>
      <c r="L36" s="3"/>
    </row>
    <row r="37" spans="2:12" s="2" customFormat="1" ht="14.45" customHeight="1" hidden="1">
      <c r="B37" s="3"/>
      <c r="E37" s="52" t="s">
        <v>40</v>
      </c>
      <c r="F37" s="81">
        <f>ROUND((SUM(BI120:BI234)),2)</f>
        <v>0</v>
      </c>
      <c r="I37" s="82">
        <v>0</v>
      </c>
      <c r="J37" s="81">
        <f>0</f>
        <v>0</v>
      </c>
      <c r="L37" s="3"/>
    </row>
    <row r="38" spans="2:12" s="2" customFormat="1" ht="6.95" customHeight="1">
      <c r="B38" s="3"/>
      <c r="L38" s="3"/>
    </row>
    <row r="39" spans="2:12" s="2" customFormat="1" ht="25.35" customHeight="1">
      <c r="B39" s="3"/>
      <c r="C39" s="65"/>
      <c r="D39" s="80" t="s">
        <v>41</v>
      </c>
      <c r="E39" s="77"/>
      <c r="F39" s="77"/>
      <c r="G39" s="79" t="s">
        <v>42</v>
      </c>
      <c r="H39" s="78" t="s">
        <v>43</v>
      </c>
      <c r="I39" s="77"/>
      <c r="J39" s="76">
        <f>SUM(J30:J37)</f>
        <v>0</v>
      </c>
      <c r="K39" s="75"/>
      <c r="L39" s="3"/>
    </row>
    <row r="40" spans="2:12" s="2" customFormat="1" ht="14.45" customHeight="1">
      <c r="B40" s="3"/>
      <c r="L40" s="3"/>
    </row>
    <row r="41" spans="2:12" ht="14.45" customHeight="1">
      <c r="B41" s="72"/>
      <c r="L41" s="72"/>
    </row>
    <row r="42" spans="2:12" ht="14.45" customHeight="1">
      <c r="B42" s="72"/>
      <c r="L42" s="72"/>
    </row>
    <row r="43" spans="2:12" ht="14.45" customHeight="1">
      <c r="B43" s="72"/>
      <c r="L43" s="72"/>
    </row>
    <row r="44" spans="2:12" ht="14.45" customHeight="1">
      <c r="B44" s="72"/>
      <c r="L44" s="72"/>
    </row>
    <row r="45" spans="2:12" ht="14.45" customHeight="1">
      <c r="B45" s="72"/>
      <c r="L45" s="72"/>
    </row>
    <row r="46" spans="2:12" ht="14.45" customHeight="1">
      <c r="B46" s="72"/>
      <c r="L46" s="72"/>
    </row>
    <row r="47" spans="2:12" ht="14.45" customHeight="1">
      <c r="B47" s="72"/>
      <c r="L47" s="72"/>
    </row>
    <row r="48" spans="2:12" ht="14.45" customHeight="1">
      <c r="B48" s="72"/>
      <c r="L48" s="72"/>
    </row>
    <row r="49" spans="2:12" ht="14.45" customHeight="1">
      <c r="B49" s="72"/>
      <c r="L49" s="72"/>
    </row>
    <row r="50" spans="2:12" s="2" customFormat="1" ht="14.45" customHeight="1">
      <c r="B50" s="3"/>
      <c r="D50" s="74" t="s">
        <v>44</v>
      </c>
      <c r="E50" s="73"/>
      <c r="F50" s="73"/>
      <c r="G50" s="74" t="s">
        <v>45</v>
      </c>
      <c r="H50" s="73"/>
      <c r="I50" s="73"/>
      <c r="J50" s="73"/>
      <c r="K50" s="73"/>
      <c r="L50" s="3"/>
    </row>
    <row r="51" spans="2:12" ht="15">
      <c r="B51" s="72"/>
      <c r="L51" s="72"/>
    </row>
    <row r="52" spans="2:12" ht="15">
      <c r="B52" s="72"/>
      <c r="L52" s="72"/>
    </row>
    <row r="53" spans="2:12" ht="15">
      <c r="B53" s="72"/>
      <c r="L53" s="72"/>
    </row>
    <row r="54" spans="2:12" ht="15">
      <c r="B54" s="72"/>
      <c r="L54" s="72"/>
    </row>
    <row r="55" spans="2:12" ht="15">
      <c r="B55" s="72"/>
      <c r="L55" s="72"/>
    </row>
    <row r="56" spans="2:12" ht="15">
      <c r="B56" s="72"/>
      <c r="L56" s="72"/>
    </row>
    <row r="57" spans="2:12" ht="15">
      <c r="B57" s="72"/>
      <c r="L57" s="72"/>
    </row>
    <row r="58" spans="2:12" ht="15">
      <c r="B58" s="72"/>
      <c r="L58" s="72"/>
    </row>
    <row r="59" spans="2:12" ht="15">
      <c r="B59" s="72"/>
      <c r="L59" s="72"/>
    </row>
    <row r="60" spans="2:12" ht="15">
      <c r="B60" s="72"/>
      <c r="L60" s="72"/>
    </row>
    <row r="61" spans="2:12" s="2" customFormat="1" ht="12.75">
      <c r="B61" s="3"/>
      <c r="D61" s="70" t="s">
        <v>46</v>
      </c>
      <c r="E61" s="68"/>
      <c r="F61" s="71" t="s">
        <v>47</v>
      </c>
      <c r="G61" s="70" t="s">
        <v>46</v>
      </c>
      <c r="H61" s="68"/>
      <c r="I61" s="68"/>
      <c r="J61" s="69" t="s">
        <v>47</v>
      </c>
      <c r="K61" s="68"/>
      <c r="L61" s="3"/>
    </row>
    <row r="62" spans="2:12" ht="15">
      <c r="B62" s="72"/>
      <c r="L62" s="72"/>
    </row>
    <row r="63" spans="2:12" ht="15">
      <c r="B63" s="72"/>
      <c r="L63" s="72"/>
    </row>
    <row r="64" spans="2:12" ht="15">
      <c r="B64" s="72"/>
      <c r="L64" s="72"/>
    </row>
    <row r="65" spans="2:12" s="2" customFormat="1" ht="12.75">
      <c r="B65" s="3"/>
      <c r="D65" s="74" t="s">
        <v>48</v>
      </c>
      <c r="E65" s="73"/>
      <c r="F65" s="73"/>
      <c r="G65" s="74" t="s">
        <v>49</v>
      </c>
      <c r="H65" s="73"/>
      <c r="I65" s="73"/>
      <c r="J65" s="73"/>
      <c r="K65" s="73"/>
      <c r="L65" s="3"/>
    </row>
    <row r="66" spans="2:12" ht="15">
      <c r="B66" s="72"/>
      <c r="L66" s="72"/>
    </row>
    <row r="67" spans="2:12" ht="15">
      <c r="B67" s="72"/>
      <c r="L67" s="72"/>
    </row>
    <row r="68" spans="2:12" ht="15">
      <c r="B68" s="72"/>
      <c r="L68" s="72"/>
    </row>
    <row r="69" spans="2:12" ht="15">
      <c r="B69" s="72"/>
      <c r="L69" s="72"/>
    </row>
    <row r="70" spans="2:12" ht="15">
      <c r="B70" s="72"/>
      <c r="L70" s="72"/>
    </row>
    <row r="71" spans="2:12" ht="15">
      <c r="B71" s="72"/>
      <c r="L71" s="72"/>
    </row>
    <row r="72" spans="2:12" ht="15">
      <c r="B72" s="72"/>
      <c r="L72" s="72"/>
    </row>
    <row r="73" spans="2:12" ht="15">
      <c r="B73" s="72"/>
      <c r="L73" s="72"/>
    </row>
    <row r="74" spans="2:12" ht="15">
      <c r="B74" s="72"/>
      <c r="L74" s="72"/>
    </row>
    <row r="75" spans="2:12" ht="15">
      <c r="B75" s="72"/>
      <c r="L75" s="72"/>
    </row>
    <row r="76" spans="2:12" s="2" customFormat="1" ht="12.75">
      <c r="B76" s="3"/>
      <c r="D76" s="70" t="s">
        <v>46</v>
      </c>
      <c r="E76" s="68"/>
      <c r="F76" s="71" t="s">
        <v>47</v>
      </c>
      <c r="G76" s="70" t="s">
        <v>46</v>
      </c>
      <c r="H76" s="68"/>
      <c r="I76" s="68"/>
      <c r="J76" s="69" t="s">
        <v>47</v>
      </c>
      <c r="K76" s="68"/>
      <c r="L76" s="3"/>
    </row>
    <row r="77" spans="2:12" s="2" customFormat="1" ht="14.45" customHeight="1">
      <c r="B77" s="5"/>
      <c r="C77" s="4"/>
      <c r="D77" s="4"/>
      <c r="E77" s="4"/>
      <c r="F77" s="4"/>
      <c r="G77" s="4"/>
      <c r="H77" s="4"/>
      <c r="I77" s="4"/>
      <c r="J77" s="4"/>
      <c r="K77" s="4"/>
      <c r="L77" s="3"/>
    </row>
    <row r="81" spans="2:12" s="2" customFormat="1" ht="6.95" customHeight="1">
      <c r="B81" s="57"/>
      <c r="C81" s="56"/>
      <c r="D81" s="56"/>
      <c r="E81" s="56"/>
      <c r="F81" s="56"/>
      <c r="G81" s="56"/>
      <c r="H81" s="56"/>
      <c r="I81" s="56"/>
      <c r="J81" s="56"/>
      <c r="K81" s="56"/>
      <c r="L81" s="3"/>
    </row>
    <row r="82" spans="2:12" s="2" customFormat="1" ht="24.95" customHeight="1">
      <c r="B82" s="3"/>
      <c r="C82" s="55" t="s">
        <v>50</v>
      </c>
      <c r="L82" s="3"/>
    </row>
    <row r="83" spans="2:12" s="2" customFormat="1" ht="6.95" customHeight="1">
      <c r="B83" s="3"/>
      <c r="L83" s="3"/>
    </row>
    <row r="84" spans="2:12" s="2" customFormat="1" ht="12" customHeight="1">
      <c r="B84" s="3"/>
      <c r="C84" s="52" t="s">
        <v>6</v>
      </c>
      <c r="L84" s="3"/>
    </row>
    <row r="85" spans="2:12" s="2" customFormat="1" ht="16.5" customHeight="1">
      <c r="B85" s="3"/>
      <c r="E85" s="93" t="str">
        <f>E7</f>
        <v>Celková rekonstrukce domu Chopin - interiér budovy B</v>
      </c>
      <c r="F85" s="94"/>
      <c r="G85" s="94"/>
      <c r="H85" s="94"/>
      <c r="L85" s="3"/>
    </row>
    <row r="86" spans="2:12" s="2" customFormat="1" ht="12" customHeight="1">
      <c r="B86" s="3"/>
      <c r="C86" s="52" t="s">
        <v>7</v>
      </c>
      <c r="L86" s="3"/>
    </row>
    <row r="87" spans="2:12" s="2" customFormat="1" ht="16.5" customHeight="1">
      <c r="B87" s="3"/>
      <c r="E87" s="91" t="str">
        <f>E9</f>
        <v>SO 01 - Mobiliář</v>
      </c>
      <c r="F87" s="92"/>
      <c r="G87" s="92"/>
      <c r="H87" s="92"/>
      <c r="L87" s="3"/>
    </row>
    <row r="88" spans="2:12" s="2" customFormat="1" ht="6.95" customHeight="1">
      <c r="B88" s="3"/>
      <c r="L88" s="3"/>
    </row>
    <row r="89" spans="2:12" s="2" customFormat="1" ht="12" customHeight="1">
      <c r="B89" s="3"/>
      <c r="C89" s="52" t="s">
        <v>12</v>
      </c>
      <c r="F89" s="53" t="str">
        <f>F12</f>
        <v>Hlavní tř. 47, 353 01 Mariánské Lázně</v>
      </c>
      <c r="I89" s="52" t="s">
        <v>14</v>
      </c>
      <c r="J89" s="54" t="str">
        <f>IF(J12="","",J12)</f>
        <v>30. 3. 2021</v>
      </c>
      <c r="L89" s="3"/>
    </row>
    <row r="90" spans="2:12" s="2" customFormat="1" ht="6.95" customHeight="1">
      <c r="B90" s="3"/>
      <c r="L90" s="3"/>
    </row>
    <row r="91" spans="2:12" s="2" customFormat="1" ht="25.7" customHeight="1">
      <c r="B91" s="3"/>
      <c r="C91" s="52" t="s">
        <v>15</v>
      </c>
      <c r="F91" s="53" t="str">
        <f>E15</f>
        <v>Město Mariánské Lázně</v>
      </c>
      <c r="I91" s="52" t="s">
        <v>22</v>
      </c>
      <c r="J91" s="51" t="str">
        <f>E21</f>
        <v>Ing. arch. Ondřej Tuček</v>
      </c>
      <c r="L91" s="3"/>
    </row>
    <row r="92" spans="2:12" s="2" customFormat="1" ht="15.2" customHeight="1">
      <c r="B92" s="3"/>
      <c r="C92" s="52" t="s">
        <v>21</v>
      </c>
      <c r="F92" s="53" t="str">
        <f>IF(E18="","",E18)</f>
        <v xml:space="preserve"> </v>
      </c>
      <c r="I92" s="52" t="s">
        <v>26</v>
      </c>
      <c r="J92" s="51" t="str">
        <f>E24</f>
        <v>Ing. Jakub Stuchlík</v>
      </c>
      <c r="L92" s="3"/>
    </row>
    <row r="93" spans="2:12" s="2" customFormat="1" ht="10.35" customHeight="1">
      <c r="B93" s="3"/>
      <c r="L93" s="3"/>
    </row>
    <row r="94" spans="2:12" s="2" customFormat="1" ht="29.25" customHeight="1">
      <c r="B94" s="3"/>
      <c r="C94" s="67" t="s">
        <v>51</v>
      </c>
      <c r="D94" s="65"/>
      <c r="E94" s="65"/>
      <c r="F94" s="65"/>
      <c r="G94" s="65"/>
      <c r="H94" s="65"/>
      <c r="I94" s="65"/>
      <c r="J94" s="66" t="s">
        <v>52</v>
      </c>
      <c r="K94" s="65"/>
      <c r="L94" s="3"/>
    </row>
    <row r="95" spans="2:12" s="2" customFormat="1" ht="10.35" customHeight="1">
      <c r="B95" s="3"/>
      <c r="L95" s="3"/>
    </row>
    <row r="96" spans="2:47" s="2" customFormat="1" ht="22.9" customHeight="1">
      <c r="B96" s="3"/>
      <c r="C96" s="64" t="s">
        <v>53</v>
      </c>
      <c r="J96" s="63">
        <f>J120</f>
        <v>0</v>
      </c>
      <c r="L96" s="3"/>
      <c r="AU96" s="7" t="s">
        <v>54</v>
      </c>
    </row>
    <row r="97" spans="2:12" s="58" customFormat="1" ht="24.95" customHeight="1">
      <c r="B97" s="59"/>
      <c r="D97" s="62" t="s">
        <v>55</v>
      </c>
      <c r="E97" s="61"/>
      <c r="F97" s="61"/>
      <c r="G97" s="61"/>
      <c r="H97" s="61"/>
      <c r="I97" s="61"/>
      <c r="J97" s="60">
        <f>J121</f>
        <v>0</v>
      </c>
      <c r="L97" s="59"/>
    </row>
    <row r="98" spans="2:12" s="58" customFormat="1" ht="24.95" customHeight="1">
      <c r="B98" s="59"/>
      <c r="D98" s="62" t="s">
        <v>56</v>
      </c>
      <c r="E98" s="61"/>
      <c r="F98" s="61"/>
      <c r="G98" s="61"/>
      <c r="H98" s="61"/>
      <c r="I98" s="61"/>
      <c r="J98" s="60">
        <f>J181</f>
        <v>0</v>
      </c>
      <c r="L98" s="59"/>
    </row>
    <row r="99" spans="2:12" s="58" customFormat="1" ht="24.95" customHeight="1">
      <c r="B99" s="59"/>
      <c r="D99" s="62" t="s">
        <v>57</v>
      </c>
      <c r="E99" s="61"/>
      <c r="F99" s="61"/>
      <c r="G99" s="61"/>
      <c r="H99" s="61"/>
      <c r="I99" s="61"/>
      <c r="J99" s="60">
        <f>J214</f>
        <v>0</v>
      </c>
      <c r="L99" s="59"/>
    </row>
    <row r="100" spans="2:12" s="58" customFormat="1" ht="24.95" customHeight="1">
      <c r="B100" s="59"/>
      <c r="D100" s="62" t="s">
        <v>58</v>
      </c>
      <c r="E100" s="61"/>
      <c r="F100" s="61"/>
      <c r="G100" s="61"/>
      <c r="H100" s="61"/>
      <c r="I100" s="61"/>
      <c r="J100" s="60">
        <f>J225</f>
        <v>0</v>
      </c>
      <c r="L100" s="59"/>
    </row>
    <row r="101" spans="2:12" s="2" customFormat="1" ht="21.75" customHeight="1">
      <c r="B101" s="3"/>
      <c r="L101" s="3"/>
    </row>
    <row r="102" spans="2:12" s="2" customFormat="1" ht="6.95" customHeight="1">
      <c r="B102" s="5"/>
      <c r="C102" s="4"/>
      <c r="D102" s="4"/>
      <c r="E102" s="4"/>
      <c r="F102" s="4"/>
      <c r="G102" s="4"/>
      <c r="H102" s="4"/>
      <c r="I102" s="4"/>
      <c r="J102" s="4"/>
      <c r="K102" s="4"/>
      <c r="L102" s="3"/>
    </row>
    <row r="106" spans="2:12" s="2" customFormat="1" ht="6.95" customHeight="1">
      <c r="B106" s="57"/>
      <c r="C106" s="56"/>
      <c r="D106" s="56"/>
      <c r="E106" s="56"/>
      <c r="F106" s="56"/>
      <c r="G106" s="56"/>
      <c r="H106" s="56"/>
      <c r="I106" s="56"/>
      <c r="J106" s="56"/>
      <c r="K106" s="56"/>
      <c r="L106" s="3"/>
    </row>
    <row r="107" spans="2:12" s="2" customFormat="1" ht="24.95" customHeight="1">
      <c r="B107" s="3"/>
      <c r="C107" s="55" t="s">
        <v>59</v>
      </c>
      <c r="L107" s="3"/>
    </row>
    <row r="108" spans="2:12" s="2" customFormat="1" ht="6.95" customHeight="1">
      <c r="B108" s="3"/>
      <c r="L108" s="3"/>
    </row>
    <row r="109" spans="2:12" s="2" customFormat="1" ht="12" customHeight="1">
      <c r="B109" s="3"/>
      <c r="C109" s="52" t="s">
        <v>6</v>
      </c>
      <c r="L109" s="3"/>
    </row>
    <row r="110" spans="2:12" s="2" customFormat="1" ht="16.5" customHeight="1">
      <c r="B110" s="3"/>
      <c r="E110" s="93" t="str">
        <f>E7</f>
        <v>Celková rekonstrukce domu Chopin - interiér budovy B</v>
      </c>
      <c r="F110" s="94"/>
      <c r="G110" s="94"/>
      <c r="H110" s="94"/>
      <c r="L110" s="3"/>
    </row>
    <row r="111" spans="2:12" s="2" customFormat="1" ht="12" customHeight="1">
      <c r="B111" s="3"/>
      <c r="C111" s="52" t="s">
        <v>7</v>
      </c>
      <c r="L111" s="3"/>
    </row>
    <row r="112" spans="2:12" s="2" customFormat="1" ht="16.5" customHeight="1">
      <c r="B112" s="3"/>
      <c r="E112" s="91" t="str">
        <f>E9</f>
        <v>SO 01 - Mobiliář</v>
      </c>
      <c r="F112" s="92"/>
      <c r="G112" s="92"/>
      <c r="H112" s="92"/>
      <c r="L112" s="3"/>
    </row>
    <row r="113" spans="2:12" s="2" customFormat="1" ht="6.95" customHeight="1">
      <c r="B113" s="3"/>
      <c r="L113" s="3"/>
    </row>
    <row r="114" spans="2:12" s="2" customFormat="1" ht="12" customHeight="1">
      <c r="B114" s="3"/>
      <c r="C114" s="52" t="s">
        <v>12</v>
      </c>
      <c r="F114" s="53" t="str">
        <f>F12</f>
        <v>Hlavní tř. 47, 353 01 Mariánské Lázně</v>
      </c>
      <c r="I114" s="52" t="s">
        <v>14</v>
      </c>
      <c r="J114" s="54" t="str">
        <f>IF(J12="","",J12)</f>
        <v>30. 3. 2021</v>
      </c>
      <c r="L114" s="3"/>
    </row>
    <row r="115" spans="2:12" s="2" customFormat="1" ht="6.95" customHeight="1">
      <c r="B115" s="3"/>
      <c r="L115" s="3"/>
    </row>
    <row r="116" spans="2:12" s="2" customFormat="1" ht="25.7" customHeight="1">
      <c r="B116" s="3"/>
      <c r="C116" s="52" t="s">
        <v>15</v>
      </c>
      <c r="F116" s="53" t="str">
        <f>E15</f>
        <v>Město Mariánské Lázně</v>
      </c>
      <c r="I116" s="52" t="s">
        <v>22</v>
      </c>
      <c r="J116" s="51" t="str">
        <f>E21</f>
        <v>Ing. arch. Ondřej Tuček</v>
      </c>
      <c r="L116" s="3"/>
    </row>
    <row r="117" spans="2:12" s="2" customFormat="1" ht="15.2" customHeight="1">
      <c r="B117" s="3"/>
      <c r="C117" s="52" t="s">
        <v>21</v>
      </c>
      <c r="F117" s="53" t="str">
        <f>IF(E18="","",E18)</f>
        <v xml:space="preserve"> </v>
      </c>
      <c r="I117" s="52" t="s">
        <v>26</v>
      </c>
      <c r="J117" s="51" t="str">
        <f>E24</f>
        <v>Ing. Jakub Stuchlík</v>
      </c>
      <c r="L117" s="3"/>
    </row>
    <row r="118" spans="2:12" s="2" customFormat="1" ht="10.35" customHeight="1">
      <c r="B118" s="3"/>
      <c r="L118" s="3"/>
    </row>
    <row r="119" spans="2:20" s="42" customFormat="1" ht="29.25" customHeight="1">
      <c r="B119" s="46"/>
      <c r="C119" s="50" t="s">
        <v>60</v>
      </c>
      <c r="D119" s="49" t="s">
        <v>61</v>
      </c>
      <c r="E119" s="49" t="s">
        <v>62</v>
      </c>
      <c r="F119" s="49" t="s">
        <v>63</v>
      </c>
      <c r="G119" s="49" t="s">
        <v>64</v>
      </c>
      <c r="H119" s="49" t="s">
        <v>65</v>
      </c>
      <c r="I119" s="49" t="s">
        <v>66</v>
      </c>
      <c r="J119" s="48" t="s">
        <v>52</v>
      </c>
      <c r="K119" s="47" t="s">
        <v>67</v>
      </c>
      <c r="L119" s="46"/>
      <c r="M119" s="45" t="s">
        <v>10</v>
      </c>
      <c r="N119" s="44" t="s">
        <v>35</v>
      </c>
      <c r="O119" s="44" t="s">
        <v>68</v>
      </c>
      <c r="P119" s="44" t="s">
        <v>69</v>
      </c>
      <c r="Q119" s="44" t="s">
        <v>70</v>
      </c>
      <c r="R119" s="44" t="s">
        <v>71</v>
      </c>
      <c r="S119" s="44" t="s">
        <v>72</v>
      </c>
      <c r="T119" s="43" t="s">
        <v>73</v>
      </c>
    </row>
    <row r="120" spans="2:63" s="2" customFormat="1" ht="22.9" customHeight="1">
      <c r="B120" s="3"/>
      <c r="C120" s="41" t="s">
        <v>74</v>
      </c>
      <c r="J120" s="40">
        <f>BK120</f>
        <v>0</v>
      </c>
      <c r="L120" s="3"/>
      <c r="M120" s="39"/>
      <c r="N120" s="37"/>
      <c r="O120" s="37"/>
      <c r="P120" s="38">
        <f>P121+P181+P214+P225</f>
        <v>0</v>
      </c>
      <c r="Q120" s="37"/>
      <c r="R120" s="38">
        <f>R121+R181+R214+R225</f>
        <v>0</v>
      </c>
      <c r="S120" s="37"/>
      <c r="T120" s="36">
        <f>T121+T181+T214+T225</f>
        <v>0</v>
      </c>
      <c r="AT120" s="7" t="s">
        <v>75</v>
      </c>
      <c r="AU120" s="7" t="s">
        <v>54</v>
      </c>
      <c r="BK120" s="35">
        <f>BK121+BK181+BK214+BK225</f>
        <v>0</v>
      </c>
    </row>
    <row r="121" spans="2:63" s="25" customFormat="1" ht="25.9" customHeight="1">
      <c r="B121" s="32"/>
      <c r="D121" s="27" t="s">
        <v>75</v>
      </c>
      <c r="E121" s="34" t="s">
        <v>76</v>
      </c>
      <c r="F121" s="34" t="s">
        <v>77</v>
      </c>
      <c r="J121" s="33">
        <f>BK121</f>
        <v>0</v>
      </c>
      <c r="L121" s="32"/>
      <c r="M121" s="31"/>
      <c r="P121" s="30">
        <f>SUM(P122:P180)</f>
        <v>0</v>
      </c>
      <c r="R121" s="30">
        <f>SUM(R122:R180)</f>
        <v>0</v>
      </c>
      <c r="T121" s="29">
        <f>SUM(T122:T180)</f>
        <v>0</v>
      </c>
      <c r="AR121" s="27" t="s">
        <v>76</v>
      </c>
      <c r="AT121" s="28" t="s">
        <v>75</v>
      </c>
      <c r="AU121" s="28" t="s">
        <v>78</v>
      </c>
      <c r="AY121" s="27" t="s">
        <v>79</v>
      </c>
      <c r="BK121" s="26">
        <f>SUM(BK122:BK180)</f>
        <v>0</v>
      </c>
    </row>
    <row r="122" spans="2:65" s="2" customFormat="1" ht="24">
      <c r="B122" s="16"/>
      <c r="C122" s="15" t="s">
        <v>76</v>
      </c>
      <c r="D122" s="15" t="s">
        <v>80</v>
      </c>
      <c r="E122" s="14" t="s">
        <v>81</v>
      </c>
      <c r="F122" s="13" t="s">
        <v>82</v>
      </c>
      <c r="G122" s="12" t="s">
        <v>83</v>
      </c>
      <c r="H122" s="11">
        <v>3</v>
      </c>
      <c r="I122" s="10"/>
      <c r="J122" s="10">
        <f>ROUND(I122*H122,2)</f>
        <v>0</v>
      </c>
      <c r="K122" s="9"/>
      <c r="L122" s="3"/>
      <c r="M122" s="20" t="s">
        <v>10</v>
      </c>
      <c r="N122" s="19" t="s">
        <v>36</v>
      </c>
      <c r="O122" s="18">
        <v>0</v>
      </c>
      <c r="P122" s="18">
        <f>O122*H122</f>
        <v>0</v>
      </c>
      <c r="Q122" s="18">
        <v>0</v>
      </c>
      <c r="R122" s="18">
        <f>Q122*H122</f>
        <v>0</v>
      </c>
      <c r="S122" s="18">
        <v>0</v>
      </c>
      <c r="T122" s="17">
        <f>S122*H122</f>
        <v>0</v>
      </c>
      <c r="AR122" s="6" t="s">
        <v>84</v>
      </c>
      <c r="AT122" s="6" t="s">
        <v>80</v>
      </c>
      <c r="AU122" s="6" t="s">
        <v>76</v>
      </c>
      <c r="AY122" s="7" t="s">
        <v>79</v>
      </c>
      <c r="BE122" s="8">
        <f>IF(N122="základní",J122,0)</f>
        <v>0</v>
      </c>
      <c r="BF122" s="8">
        <f>IF(N122="snížená",J122,0)</f>
        <v>0</v>
      </c>
      <c r="BG122" s="8">
        <f>IF(N122="zákl. přenesená",J122,0)</f>
        <v>0</v>
      </c>
      <c r="BH122" s="8">
        <f>IF(N122="sníž. přenesená",J122,0)</f>
        <v>0</v>
      </c>
      <c r="BI122" s="8">
        <f>IF(N122="nulová",J122,0)</f>
        <v>0</v>
      </c>
      <c r="BJ122" s="7" t="s">
        <v>76</v>
      </c>
      <c r="BK122" s="8">
        <f>ROUND(I122*H122,2)</f>
        <v>0</v>
      </c>
      <c r="BL122" s="7" t="s">
        <v>84</v>
      </c>
      <c r="BM122" s="6" t="s">
        <v>2</v>
      </c>
    </row>
    <row r="123" spans="2:65" s="2" customFormat="1" ht="24">
      <c r="B123" s="16"/>
      <c r="C123" s="15" t="s">
        <v>2</v>
      </c>
      <c r="D123" s="15" t="s">
        <v>80</v>
      </c>
      <c r="E123" s="14" t="s">
        <v>85</v>
      </c>
      <c r="F123" s="13" t="s">
        <v>86</v>
      </c>
      <c r="G123" s="12" t="s">
        <v>87</v>
      </c>
      <c r="H123" s="11">
        <v>3</v>
      </c>
      <c r="I123" s="10"/>
      <c r="J123" s="10">
        <f>ROUND(I123*H123,2)</f>
        <v>0</v>
      </c>
      <c r="K123" s="9"/>
      <c r="L123" s="3"/>
      <c r="M123" s="20" t="s">
        <v>10</v>
      </c>
      <c r="N123" s="19" t="s">
        <v>36</v>
      </c>
      <c r="O123" s="18">
        <v>0</v>
      </c>
      <c r="P123" s="18">
        <f>O123*H123</f>
        <v>0</v>
      </c>
      <c r="Q123" s="18">
        <v>0</v>
      </c>
      <c r="R123" s="18">
        <f>Q123*H123</f>
        <v>0</v>
      </c>
      <c r="S123" s="18">
        <v>0</v>
      </c>
      <c r="T123" s="17">
        <f>S123*H123</f>
        <v>0</v>
      </c>
      <c r="AR123" s="6" t="s">
        <v>84</v>
      </c>
      <c r="AT123" s="6" t="s">
        <v>80</v>
      </c>
      <c r="AU123" s="6" t="s">
        <v>76</v>
      </c>
      <c r="AY123" s="7" t="s">
        <v>79</v>
      </c>
      <c r="BE123" s="8">
        <f>IF(N123="základní",J123,0)</f>
        <v>0</v>
      </c>
      <c r="BF123" s="8">
        <f>IF(N123="snížená",J123,0)</f>
        <v>0</v>
      </c>
      <c r="BG123" s="8">
        <f>IF(N123="zákl. přenesená",J123,0)</f>
        <v>0</v>
      </c>
      <c r="BH123" s="8">
        <f>IF(N123="sníž. přenesená",J123,0)</f>
        <v>0</v>
      </c>
      <c r="BI123" s="8">
        <f>IF(N123="nulová",J123,0)</f>
        <v>0</v>
      </c>
      <c r="BJ123" s="7" t="s">
        <v>76</v>
      </c>
      <c r="BK123" s="8">
        <f>ROUND(I123*H123,2)</f>
        <v>0</v>
      </c>
      <c r="BL123" s="7" t="s">
        <v>84</v>
      </c>
      <c r="BM123" s="6" t="s">
        <v>84</v>
      </c>
    </row>
    <row r="124" spans="2:47" s="2" customFormat="1" ht="68.25">
      <c r="B124" s="3"/>
      <c r="D124" s="24" t="s">
        <v>88</v>
      </c>
      <c r="F124" s="23" t="s">
        <v>89</v>
      </c>
      <c r="L124" s="3"/>
      <c r="M124" s="22"/>
      <c r="T124" s="21"/>
      <c r="AT124" s="7" t="s">
        <v>88</v>
      </c>
      <c r="AU124" s="7" t="s">
        <v>76</v>
      </c>
    </row>
    <row r="125" spans="2:65" s="2" customFormat="1" ht="24">
      <c r="B125" s="16"/>
      <c r="C125" s="15" t="s">
        <v>90</v>
      </c>
      <c r="D125" s="15" t="s">
        <v>80</v>
      </c>
      <c r="E125" s="14" t="s">
        <v>91</v>
      </c>
      <c r="F125" s="13" t="s">
        <v>92</v>
      </c>
      <c r="G125" s="12" t="s">
        <v>87</v>
      </c>
      <c r="H125" s="11">
        <v>1</v>
      </c>
      <c r="I125" s="10"/>
      <c r="J125" s="10">
        <f>ROUND(I125*H125,2)</f>
        <v>0</v>
      </c>
      <c r="K125" s="9"/>
      <c r="L125" s="3"/>
      <c r="M125" s="20" t="s">
        <v>10</v>
      </c>
      <c r="N125" s="19" t="s">
        <v>36</v>
      </c>
      <c r="O125" s="18">
        <v>0</v>
      </c>
      <c r="P125" s="18">
        <f>O125*H125</f>
        <v>0</v>
      </c>
      <c r="Q125" s="18">
        <v>0</v>
      </c>
      <c r="R125" s="18">
        <f>Q125*H125</f>
        <v>0</v>
      </c>
      <c r="S125" s="18">
        <v>0</v>
      </c>
      <c r="T125" s="17">
        <f>S125*H125</f>
        <v>0</v>
      </c>
      <c r="AR125" s="6" t="s">
        <v>84</v>
      </c>
      <c r="AT125" s="6" t="s">
        <v>80</v>
      </c>
      <c r="AU125" s="6" t="s">
        <v>76</v>
      </c>
      <c r="AY125" s="7" t="s">
        <v>79</v>
      </c>
      <c r="BE125" s="8">
        <f>IF(N125="základní",J125,0)</f>
        <v>0</v>
      </c>
      <c r="BF125" s="8">
        <f>IF(N125="snížená",J125,0)</f>
        <v>0</v>
      </c>
      <c r="BG125" s="8">
        <f>IF(N125="zákl. přenesená",J125,0)</f>
        <v>0</v>
      </c>
      <c r="BH125" s="8">
        <f>IF(N125="sníž. přenesená",J125,0)</f>
        <v>0</v>
      </c>
      <c r="BI125" s="8">
        <f>IF(N125="nulová",J125,0)</f>
        <v>0</v>
      </c>
      <c r="BJ125" s="7" t="s">
        <v>76</v>
      </c>
      <c r="BK125" s="8">
        <f>ROUND(I125*H125,2)</f>
        <v>0</v>
      </c>
      <c r="BL125" s="7" t="s">
        <v>84</v>
      </c>
      <c r="BM125" s="6" t="s">
        <v>93</v>
      </c>
    </row>
    <row r="126" spans="2:47" s="2" customFormat="1" ht="68.25">
      <c r="B126" s="3"/>
      <c r="D126" s="24" t="s">
        <v>88</v>
      </c>
      <c r="F126" s="23" t="s">
        <v>94</v>
      </c>
      <c r="L126" s="3"/>
      <c r="M126" s="22"/>
      <c r="T126" s="21"/>
      <c r="AT126" s="7" t="s">
        <v>88</v>
      </c>
      <c r="AU126" s="7" t="s">
        <v>76</v>
      </c>
    </row>
    <row r="127" spans="2:65" s="2" customFormat="1" ht="60">
      <c r="B127" s="16"/>
      <c r="C127" s="15" t="s">
        <v>84</v>
      </c>
      <c r="D127" s="15" t="s">
        <v>80</v>
      </c>
      <c r="E127" s="14" t="s">
        <v>95</v>
      </c>
      <c r="F127" s="13" t="s">
        <v>96</v>
      </c>
      <c r="G127" s="12" t="s">
        <v>83</v>
      </c>
      <c r="H127" s="11">
        <v>1</v>
      </c>
      <c r="I127" s="10"/>
      <c r="J127" s="10">
        <f>ROUND(I127*H127,2)</f>
        <v>0</v>
      </c>
      <c r="K127" s="9"/>
      <c r="L127" s="3"/>
      <c r="M127" s="20" t="s">
        <v>10</v>
      </c>
      <c r="N127" s="19" t="s">
        <v>36</v>
      </c>
      <c r="O127" s="18">
        <v>0</v>
      </c>
      <c r="P127" s="18">
        <f>O127*H127</f>
        <v>0</v>
      </c>
      <c r="Q127" s="18">
        <v>0</v>
      </c>
      <c r="R127" s="18">
        <f>Q127*H127</f>
        <v>0</v>
      </c>
      <c r="S127" s="18">
        <v>0</v>
      </c>
      <c r="T127" s="17">
        <f>S127*H127</f>
        <v>0</v>
      </c>
      <c r="AR127" s="6" t="s">
        <v>84</v>
      </c>
      <c r="AT127" s="6" t="s">
        <v>80</v>
      </c>
      <c r="AU127" s="6" t="s">
        <v>76</v>
      </c>
      <c r="AY127" s="7" t="s">
        <v>79</v>
      </c>
      <c r="BE127" s="8">
        <f>IF(N127="základní",J127,0)</f>
        <v>0</v>
      </c>
      <c r="BF127" s="8">
        <f>IF(N127="snížená",J127,0)</f>
        <v>0</v>
      </c>
      <c r="BG127" s="8">
        <f>IF(N127="zákl. přenesená",J127,0)</f>
        <v>0</v>
      </c>
      <c r="BH127" s="8">
        <f>IF(N127="sníž. přenesená",J127,0)</f>
        <v>0</v>
      </c>
      <c r="BI127" s="8">
        <f>IF(N127="nulová",J127,0)</f>
        <v>0</v>
      </c>
      <c r="BJ127" s="7" t="s">
        <v>76</v>
      </c>
      <c r="BK127" s="8">
        <f>ROUND(I127*H127,2)</f>
        <v>0</v>
      </c>
      <c r="BL127" s="7" t="s">
        <v>84</v>
      </c>
      <c r="BM127" s="6" t="s">
        <v>97</v>
      </c>
    </row>
    <row r="128" spans="2:65" s="2" customFormat="1" ht="24">
      <c r="B128" s="16"/>
      <c r="C128" s="15" t="s">
        <v>98</v>
      </c>
      <c r="D128" s="15" t="s">
        <v>80</v>
      </c>
      <c r="E128" s="14" t="s">
        <v>99</v>
      </c>
      <c r="F128" s="13" t="s">
        <v>100</v>
      </c>
      <c r="G128" s="12" t="s">
        <v>87</v>
      </c>
      <c r="H128" s="11">
        <v>1</v>
      </c>
      <c r="I128" s="10"/>
      <c r="J128" s="10">
        <f>ROUND(I128*H128,2)</f>
        <v>0</v>
      </c>
      <c r="K128" s="9"/>
      <c r="L128" s="3"/>
      <c r="M128" s="20" t="s">
        <v>10</v>
      </c>
      <c r="N128" s="19" t="s">
        <v>36</v>
      </c>
      <c r="O128" s="18">
        <v>0</v>
      </c>
      <c r="P128" s="18">
        <f>O128*H128</f>
        <v>0</v>
      </c>
      <c r="Q128" s="18">
        <v>0</v>
      </c>
      <c r="R128" s="18">
        <f>Q128*H128</f>
        <v>0</v>
      </c>
      <c r="S128" s="18">
        <v>0</v>
      </c>
      <c r="T128" s="17">
        <f>S128*H128</f>
        <v>0</v>
      </c>
      <c r="AR128" s="6" t="s">
        <v>84</v>
      </c>
      <c r="AT128" s="6" t="s">
        <v>80</v>
      </c>
      <c r="AU128" s="6" t="s">
        <v>76</v>
      </c>
      <c r="AY128" s="7" t="s">
        <v>79</v>
      </c>
      <c r="BE128" s="8">
        <f>IF(N128="základní",J128,0)</f>
        <v>0</v>
      </c>
      <c r="BF128" s="8">
        <f>IF(N128="snížená",J128,0)</f>
        <v>0</v>
      </c>
      <c r="BG128" s="8">
        <f>IF(N128="zákl. přenesená",J128,0)</f>
        <v>0</v>
      </c>
      <c r="BH128" s="8">
        <f>IF(N128="sníž. přenesená",J128,0)</f>
        <v>0</v>
      </c>
      <c r="BI128" s="8">
        <f>IF(N128="nulová",J128,0)</f>
        <v>0</v>
      </c>
      <c r="BJ128" s="7" t="s">
        <v>76</v>
      </c>
      <c r="BK128" s="8">
        <f>ROUND(I128*H128,2)</f>
        <v>0</v>
      </c>
      <c r="BL128" s="7" t="s">
        <v>84</v>
      </c>
      <c r="BM128" s="6" t="s">
        <v>101</v>
      </c>
    </row>
    <row r="129" spans="2:47" s="2" customFormat="1" ht="58.5">
      <c r="B129" s="3"/>
      <c r="D129" s="24" t="s">
        <v>88</v>
      </c>
      <c r="F129" s="23" t="s">
        <v>102</v>
      </c>
      <c r="L129" s="3"/>
      <c r="M129" s="22"/>
      <c r="T129" s="21"/>
      <c r="AT129" s="7" t="s">
        <v>88</v>
      </c>
      <c r="AU129" s="7" t="s">
        <v>76</v>
      </c>
    </row>
    <row r="130" spans="2:65" s="2" customFormat="1" ht="24">
      <c r="B130" s="16"/>
      <c r="C130" s="15" t="s">
        <v>93</v>
      </c>
      <c r="D130" s="15" t="s">
        <v>80</v>
      </c>
      <c r="E130" s="14" t="s">
        <v>103</v>
      </c>
      <c r="F130" s="13" t="s">
        <v>104</v>
      </c>
      <c r="G130" s="12" t="s">
        <v>87</v>
      </c>
      <c r="H130" s="11">
        <v>1</v>
      </c>
      <c r="I130" s="10"/>
      <c r="J130" s="10">
        <f>ROUND(I130*H130,2)</f>
        <v>0</v>
      </c>
      <c r="K130" s="9"/>
      <c r="L130" s="3"/>
      <c r="M130" s="20" t="s">
        <v>10</v>
      </c>
      <c r="N130" s="19" t="s">
        <v>36</v>
      </c>
      <c r="O130" s="18">
        <v>0</v>
      </c>
      <c r="P130" s="18">
        <f>O130*H130</f>
        <v>0</v>
      </c>
      <c r="Q130" s="18">
        <v>0</v>
      </c>
      <c r="R130" s="18">
        <f>Q130*H130</f>
        <v>0</v>
      </c>
      <c r="S130" s="18">
        <v>0</v>
      </c>
      <c r="T130" s="17">
        <f>S130*H130</f>
        <v>0</v>
      </c>
      <c r="AR130" s="6" t="s">
        <v>84</v>
      </c>
      <c r="AT130" s="6" t="s">
        <v>80</v>
      </c>
      <c r="AU130" s="6" t="s">
        <v>76</v>
      </c>
      <c r="AY130" s="7" t="s">
        <v>79</v>
      </c>
      <c r="BE130" s="8">
        <f>IF(N130="základní",J130,0)</f>
        <v>0</v>
      </c>
      <c r="BF130" s="8">
        <f>IF(N130="snížená",J130,0)</f>
        <v>0</v>
      </c>
      <c r="BG130" s="8">
        <f>IF(N130="zákl. přenesená",J130,0)</f>
        <v>0</v>
      </c>
      <c r="BH130" s="8">
        <f>IF(N130="sníž. přenesená",J130,0)</f>
        <v>0</v>
      </c>
      <c r="BI130" s="8">
        <f>IF(N130="nulová",J130,0)</f>
        <v>0</v>
      </c>
      <c r="BJ130" s="7" t="s">
        <v>76</v>
      </c>
      <c r="BK130" s="8">
        <f>ROUND(I130*H130,2)</f>
        <v>0</v>
      </c>
      <c r="BL130" s="7" t="s">
        <v>84</v>
      </c>
      <c r="BM130" s="6" t="s">
        <v>105</v>
      </c>
    </row>
    <row r="131" spans="2:47" s="2" customFormat="1" ht="39">
      <c r="B131" s="3"/>
      <c r="D131" s="24" t="s">
        <v>88</v>
      </c>
      <c r="F131" s="23" t="s">
        <v>106</v>
      </c>
      <c r="L131" s="3"/>
      <c r="M131" s="22"/>
      <c r="T131" s="21"/>
      <c r="AT131" s="7" t="s">
        <v>88</v>
      </c>
      <c r="AU131" s="7" t="s">
        <v>76</v>
      </c>
    </row>
    <row r="132" spans="2:65" s="2" customFormat="1" ht="24">
      <c r="B132" s="16"/>
      <c r="C132" s="15" t="s">
        <v>107</v>
      </c>
      <c r="D132" s="15" t="s">
        <v>80</v>
      </c>
      <c r="E132" s="14" t="s">
        <v>108</v>
      </c>
      <c r="F132" s="13" t="s">
        <v>109</v>
      </c>
      <c r="G132" s="12" t="s">
        <v>87</v>
      </c>
      <c r="H132" s="11">
        <v>1</v>
      </c>
      <c r="I132" s="10"/>
      <c r="J132" s="10">
        <f>ROUND(I132*H132,2)</f>
        <v>0</v>
      </c>
      <c r="K132" s="9"/>
      <c r="L132" s="3"/>
      <c r="M132" s="20" t="s">
        <v>10</v>
      </c>
      <c r="N132" s="19" t="s">
        <v>36</v>
      </c>
      <c r="O132" s="18">
        <v>0</v>
      </c>
      <c r="P132" s="18">
        <f>O132*H132</f>
        <v>0</v>
      </c>
      <c r="Q132" s="18">
        <v>0</v>
      </c>
      <c r="R132" s="18">
        <f>Q132*H132</f>
        <v>0</v>
      </c>
      <c r="S132" s="18">
        <v>0</v>
      </c>
      <c r="T132" s="17">
        <f>S132*H132</f>
        <v>0</v>
      </c>
      <c r="AR132" s="6" t="s">
        <v>84</v>
      </c>
      <c r="AT132" s="6" t="s">
        <v>80</v>
      </c>
      <c r="AU132" s="6" t="s">
        <v>76</v>
      </c>
      <c r="AY132" s="7" t="s">
        <v>79</v>
      </c>
      <c r="BE132" s="8">
        <f>IF(N132="základní",J132,0)</f>
        <v>0</v>
      </c>
      <c r="BF132" s="8">
        <f>IF(N132="snížená",J132,0)</f>
        <v>0</v>
      </c>
      <c r="BG132" s="8">
        <f>IF(N132="zákl. přenesená",J132,0)</f>
        <v>0</v>
      </c>
      <c r="BH132" s="8">
        <f>IF(N132="sníž. přenesená",J132,0)</f>
        <v>0</v>
      </c>
      <c r="BI132" s="8">
        <f>IF(N132="nulová",J132,0)</f>
        <v>0</v>
      </c>
      <c r="BJ132" s="7" t="s">
        <v>76</v>
      </c>
      <c r="BK132" s="8">
        <f>ROUND(I132*H132,2)</f>
        <v>0</v>
      </c>
      <c r="BL132" s="7" t="s">
        <v>84</v>
      </c>
      <c r="BM132" s="6" t="s">
        <v>110</v>
      </c>
    </row>
    <row r="133" spans="2:65" s="2" customFormat="1" ht="24">
      <c r="B133" s="16"/>
      <c r="C133" s="15" t="s">
        <v>97</v>
      </c>
      <c r="D133" s="15" t="s">
        <v>80</v>
      </c>
      <c r="E133" s="14" t="s">
        <v>111</v>
      </c>
      <c r="F133" s="13" t="s">
        <v>112</v>
      </c>
      <c r="G133" s="12" t="s">
        <v>87</v>
      </c>
      <c r="H133" s="11">
        <v>1</v>
      </c>
      <c r="I133" s="10"/>
      <c r="J133" s="10">
        <f>ROUND(I133*H133,2)</f>
        <v>0</v>
      </c>
      <c r="K133" s="9"/>
      <c r="L133" s="3"/>
      <c r="M133" s="20" t="s">
        <v>10</v>
      </c>
      <c r="N133" s="19" t="s">
        <v>36</v>
      </c>
      <c r="O133" s="18">
        <v>0</v>
      </c>
      <c r="P133" s="18">
        <f>O133*H133</f>
        <v>0</v>
      </c>
      <c r="Q133" s="18">
        <v>0</v>
      </c>
      <c r="R133" s="18">
        <f>Q133*H133</f>
        <v>0</v>
      </c>
      <c r="S133" s="18">
        <v>0</v>
      </c>
      <c r="T133" s="17">
        <f>S133*H133</f>
        <v>0</v>
      </c>
      <c r="AR133" s="6" t="s">
        <v>84</v>
      </c>
      <c r="AT133" s="6" t="s">
        <v>80</v>
      </c>
      <c r="AU133" s="6" t="s">
        <v>76</v>
      </c>
      <c r="AY133" s="7" t="s">
        <v>79</v>
      </c>
      <c r="BE133" s="8">
        <f>IF(N133="základní",J133,0)</f>
        <v>0</v>
      </c>
      <c r="BF133" s="8">
        <f>IF(N133="snížená",J133,0)</f>
        <v>0</v>
      </c>
      <c r="BG133" s="8">
        <f>IF(N133="zákl. přenesená",J133,0)</f>
        <v>0</v>
      </c>
      <c r="BH133" s="8">
        <f>IF(N133="sníž. přenesená",J133,0)</f>
        <v>0</v>
      </c>
      <c r="BI133" s="8">
        <f>IF(N133="nulová",J133,0)</f>
        <v>0</v>
      </c>
      <c r="BJ133" s="7" t="s">
        <v>76</v>
      </c>
      <c r="BK133" s="8">
        <f>ROUND(I133*H133,2)</f>
        <v>0</v>
      </c>
      <c r="BL133" s="7" t="s">
        <v>84</v>
      </c>
      <c r="BM133" s="6" t="s">
        <v>113</v>
      </c>
    </row>
    <row r="134" spans="2:65" s="2" customFormat="1" ht="24">
      <c r="B134" s="16"/>
      <c r="C134" s="15" t="s">
        <v>114</v>
      </c>
      <c r="D134" s="15" t="s">
        <v>80</v>
      </c>
      <c r="E134" s="14" t="s">
        <v>115</v>
      </c>
      <c r="F134" s="13" t="s">
        <v>116</v>
      </c>
      <c r="G134" s="12" t="s">
        <v>87</v>
      </c>
      <c r="H134" s="11">
        <v>1</v>
      </c>
      <c r="I134" s="10"/>
      <c r="J134" s="10">
        <f>ROUND(I134*H134,2)</f>
        <v>0</v>
      </c>
      <c r="K134" s="9"/>
      <c r="L134" s="3"/>
      <c r="M134" s="20" t="s">
        <v>10</v>
      </c>
      <c r="N134" s="19" t="s">
        <v>36</v>
      </c>
      <c r="O134" s="18">
        <v>0</v>
      </c>
      <c r="P134" s="18">
        <f>O134*H134</f>
        <v>0</v>
      </c>
      <c r="Q134" s="18">
        <v>0</v>
      </c>
      <c r="R134" s="18">
        <f>Q134*H134</f>
        <v>0</v>
      </c>
      <c r="S134" s="18">
        <v>0</v>
      </c>
      <c r="T134" s="17">
        <f>S134*H134</f>
        <v>0</v>
      </c>
      <c r="AR134" s="6" t="s">
        <v>84</v>
      </c>
      <c r="AT134" s="6" t="s">
        <v>80</v>
      </c>
      <c r="AU134" s="6" t="s">
        <v>76</v>
      </c>
      <c r="AY134" s="7" t="s">
        <v>79</v>
      </c>
      <c r="BE134" s="8">
        <f>IF(N134="základní",J134,0)</f>
        <v>0</v>
      </c>
      <c r="BF134" s="8">
        <f>IF(N134="snížená",J134,0)</f>
        <v>0</v>
      </c>
      <c r="BG134" s="8">
        <f>IF(N134="zákl. přenesená",J134,0)</f>
        <v>0</v>
      </c>
      <c r="BH134" s="8">
        <f>IF(N134="sníž. přenesená",J134,0)</f>
        <v>0</v>
      </c>
      <c r="BI134" s="8">
        <f>IF(N134="nulová",J134,0)</f>
        <v>0</v>
      </c>
      <c r="BJ134" s="7" t="s">
        <v>76</v>
      </c>
      <c r="BK134" s="8">
        <f>ROUND(I134*H134,2)</f>
        <v>0</v>
      </c>
      <c r="BL134" s="7" t="s">
        <v>84</v>
      </c>
      <c r="BM134" s="6" t="s">
        <v>117</v>
      </c>
    </row>
    <row r="135" spans="2:65" s="2" customFormat="1" ht="24">
      <c r="B135" s="16"/>
      <c r="C135" s="15" t="s">
        <v>101</v>
      </c>
      <c r="D135" s="15" t="s">
        <v>80</v>
      </c>
      <c r="E135" s="14" t="s">
        <v>118</v>
      </c>
      <c r="F135" s="13" t="s">
        <v>119</v>
      </c>
      <c r="G135" s="12" t="s">
        <v>87</v>
      </c>
      <c r="H135" s="11">
        <v>1</v>
      </c>
      <c r="I135" s="10"/>
      <c r="J135" s="10">
        <f>ROUND(I135*H135,2)</f>
        <v>0</v>
      </c>
      <c r="K135" s="9"/>
      <c r="L135" s="3"/>
      <c r="M135" s="20" t="s">
        <v>10</v>
      </c>
      <c r="N135" s="19" t="s">
        <v>36</v>
      </c>
      <c r="O135" s="18">
        <v>0</v>
      </c>
      <c r="P135" s="18">
        <f>O135*H135</f>
        <v>0</v>
      </c>
      <c r="Q135" s="18">
        <v>0</v>
      </c>
      <c r="R135" s="18">
        <f>Q135*H135</f>
        <v>0</v>
      </c>
      <c r="S135" s="18">
        <v>0</v>
      </c>
      <c r="T135" s="17">
        <f>S135*H135</f>
        <v>0</v>
      </c>
      <c r="AR135" s="6" t="s">
        <v>84</v>
      </c>
      <c r="AT135" s="6" t="s">
        <v>80</v>
      </c>
      <c r="AU135" s="6" t="s">
        <v>76</v>
      </c>
      <c r="AY135" s="7" t="s">
        <v>79</v>
      </c>
      <c r="BE135" s="8">
        <f>IF(N135="základní",J135,0)</f>
        <v>0</v>
      </c>
      <c r="BF135" s="8">
        <f>IF(N135="snížená",J135,0)</f>
        <v>0</v>
      </c>
      <c r="BG135" s="8">
        <f>IF(N135="zákl. přenesená",J135,0)</f>
        <v>0</v>
      </c>
      <c r="BH135" s="8">
        <f>IF(N135="sníž. přenesená",J135,0)</f>
        <v>0</v>
      </c>
      <c r="BI135" s="8">
        <f>IF(N135="nulová",J135,0)</f>
        <v>0</v>
      </c>
      <c r="BJ135" s="7" t="s">
        <v>76</v>
      </c>
      <c r="BK135" s="8">
        <f>ROUND(I135*H135,2)</f>
        <v>0</v>
      </c>
      <c r="BL135" s="7" t="s">
        <v>84</v>
      </c>
      <c r="BM135" s="6" t="s">
        <v>120</v>
      </c>
    </row>
    <row r="136" spans="2:47" s="2" customFormat="1" ht="68.25">
      <c r="B136" s="3"/>
      <c r="D136" s="24" t="s">
        <v>88</v>
      </c>
      <c r="F136" s="23" t="s">
        <v>121</v>
      </c>
      <c r="L136" s="3"/>
      <c r="M136" s="22"/>
      <c r="T136" s="21"/>
      <c r="AT136" s="7" t="s">
        <v>88</v>
      </c>
      <c r="AU136" s="7" t="s">
        <v>76</v>
      </c>
    </row>
    <row r="137" spans="2:65" s="2" customFormat="1" ht="24">
      <c r="B137" s="16"/>
      <c r="C137" s="15" t="s">
        <v>122</v>
      </c>
      <c r="D137" s="15" t="s">
        <v>80</v>
      </c>
      <c r="E137" s="14" t="s">
        <v>123</v>
      </c>
      <c r="F137" s="13" t="s">
        <v>124</v>
      </c>
      <c r="G137" s="12" t="s">
        <v>87</v>
      </c>
      <c r="H137" s="11">
        <v>2</v>
      </c>
      <c r="I137" s="10"/>
      <c r="J137" s="10">
        <f>ROUND(I137*H137,2)</f>
        <v>0</v>
      </c>
      <c r="K137" s="9"/>
      <c r="L137" s="3"/>
      <c r="M137" s="20" t="s">
        <v>10</v>
      </c>
      <c r="N137" s="19" t="s">
        <v>36</v>
      </c>
      <c r="O137" s="18">
        <v>0</v>
      </c>
      <c r="P137" s="18">
        <f>O137*H137</f>
        <v>0</v>
      </c>
      <c r="Q137" s="18">
        <v>0</v>
      </c>
      <c r="R137" s="18">
        <f>Q137*H137</f>
        <v>0</v>
      </c>
      <c r="S137" s="18">
        <v>0</v>
      </c>
      <c r="T137" s="17">
        <f>S137*H137</f>
        <v>0</v>
      </c>
      <c r="AR137" s="6" t="s">
        <v>84</v>
      </c>
      <c r="AT137" s="6" t="s">
        <v>80</v>
      </c>
      <c r="AU137" s="6" t="s">
        <v>76</v>
      </c>
      <c r="AY137" s="7" t="s">
        <v>79</v>
      </c>
      <c r="BE137" s="8">
        <f>IF(N137="základní",J137,0)</f>
        <v>0</v>
      </c>
      <c r="BF137" s="8">
        <f>IF(N137="snížená",J137,0)</f>
        <v>0</v>
      </c>
      <c r="BG137" s="8">
        <f>IF(N137="zákl. přenesená",J137,0)</f>
        <v>0</v>
      </c>
      <c r="BH137" s="8">
        <f>IF(N137="sníž. přenesená",J137,0)</f>
        <v>0</v>
      </c>
      <c r="BI137" s="8">
        <f>IF(N137="nulová",J137,0)</f>
        <v>0</v>
      </c>
      <c r="BJ137" s="7" t="s">
        <v>76</v>
      </c>
      <c r="BK137" s="8">
        <f>ROUND(I137*H137,2)</f>
        <v>0</v>
      </c>
      <c r="BL137" s="7" t="s">
        <v>84</v>
      </c>
      <c r="BM137" s="6" t="s">
        <v>125</v>
      </c>
    </row>
    <row r="138" spans="2:47" s="2" customFormat="1" ht="58.5">
      <c r="B138" s="3"/>
      <c r="D138" s="24" t="s">
        <v>88</v>
      </c>
      <c r="F138" s="23" t="s">
        <v>126</v>
      </c>
      <c r="L138" s="3"/>
      <c r="M138" s="22"/>
      <c r="T138" s="21"/>
      <c r="AT138" s="7" t="s">
        <v>88</v>
      </c>
      <c r="AU138" s="7" t="s">
        <v>76</v>
      </c>
    </row>
    <row r="139" spans="2:65" s="2" customFormat="1" ht="24">
      <c r="B139" s="16"/>
      <c r="C139" s="15" t="s">
        <v>105</v>
      </c>
      <c r="D139" s="15" t="s">
        <v>80</v>
      </c>
      <c r="E139" s="14" t="s">
        <v>127</v>
      </c>
      <c r="F139" s="13" t="s">
        <v>128</v>
      </c>
      <c r="G139" s="12" t="s">
        <v>87</v>
      </c>
      <c r="H139" s="11">
        <v>1</v>
      </c>
      <c r="I139" s="10"/>
      <c r="J139" s="10">
        <f>ROUND(I139*H139,2)</f>
        <v>0</v>
      </c>
      <c r="K139" s="9"/>
      <c r="L139" s="3"/>
      <c r="M139" s="20" t="s">
        <v>10</v>
      </c>
      <c r="N139" s="19" t="s">
        <v>36</v>
      </c>
      <c r="O139" s="18">
        <v>0</v>
      </c>
      <c r="P139" s="18">
        <f>O139*H139</f>
        <v>0</v>
      </c>
      <c r="Q139" s="18">
        <v>0</v>
      </c>
      <c r="R139" s="18">
        <f>Q139*H139</f>
        <v>0</v>
      </c>
      <c r="S139" s="18">
        <v>0</v>
      </c>
      <c r="T139" s="17">
        <f>S139*H139</f>
        <v>0</v>
      </c>
      <c r="AR139" s="6" t="s">
        <v>84</v>
      </c>
      <c r="AT139" s="6" t="s">
        <v>80</v>
      </c>
      <c r="AU139" s="6" t="s">
        <v>76</v>
      </c>
      <c r="AY139" s="7" t="s">
        <v>79</v>
      </c>
      <c r="BE139" s="8">
        <f>IF(N139="základní",J139,0)</f>
        <v>0</v>
      </c>
      <c r="BF139" s="8">
        <f>IF(N139="snížená",J139,0)</f>
        <v>0</v>
      </c>
      <c r="BG139" s="8">
        <f>IF(N139="zákl. přenesená",J139,0)</f>
        <v>0</v>
      </c>
      <c r="BH139" s="8">
        <f>IF(N139="sníž. přenesená",J139,0)</f>
        <v>0</v>
      </c>
      <c r="BI139" s="8">
        <f>IF(N139="nulová",J139,0)</f>
        <v>0</v>
      </c>
      <c r="BJ139" s="7" t="s">
        <v>76</v>
      </c>
      <c r="BK139" s="8">
        <f>ROUND(I139*H139,2)</f>
        <v>0</v>
      </c>
      <c r="BL139" s="7" t="s">
        <v>84</v>
      </c>
      <c r="BM139" s="6" t="s">
        <v>129</v>
      </c>
    </row>
    <row r="140" spans="2:47" s="2" customFormat="1" ht="58.5">
      <c r="B140" s="3"/>
      <c r="D140" s="24" t="s">
        <v>88</v>
      </c>
      <c r="F140" s="23" t="s">
        <v>130</v>
      </c>
      <c r="L140" s="3"/>
      <c r="M140" s="22"/>
      <c r="T140" s="21"/>
      <c r="AT140" s="7" t="s">
        <v>88</v>
      </c>
      <c r="AU140" s="7" t="s">
        <v>76</v>
      </c>
    </row>
    <row r="141" spans="2:65" s="2" customFormat="1" ht="60">
      <c r="B141" s="16"/>
      <c r="C141" s="15" t="s">
        <v>131</v>
      </c>
      <c r="D141" s="15" t="s">
        <v>80</v>
      </c>
      <c r="E141" s="14" t="s">
        <v>132</v>
      </c>
      <c r="F141" s="13" t="s">
        <v>133</v>
      </c>
      <c r="G141" s="12" t="s">
        <v>83</v>
      </c>
      <c r="H141" s="11">
        <v>1</v>
      </c>
      <c r="I141" s="10"/>
      <c r="J141" s="10">
        <f>ROUND(I141*H141,2)</f>
        <v>0</v>
      </c>
      <c r="K141" s="9"/>
      <c r="L141" s="3"/>
      <c r="M141" s="20" t="s">
        <v>10</v>
      </c>
      <c r="N141" s="19" t="s">
        <v>36</v>
      </c>
      <c r="O141" s="18">
        <v>0</v>
      </c>
      <c r="P141" s="18">
        <f>O141*H141</f>
        <v>0</v>
      </c>
      <c r="Q141" s="18">
        <v>0</v>
      </c>
      <c r="R141" s="18">
        <f>Q141*H141</f>
        <v>0</v>
      </c>
      <c r="S141" s="18">
        <v>0</v>
      </c>
      <c r="T141" s="17">
        <f>S141*H141</f>
        <v>0</v>
      </c>
      <c r="AR141" s="6" t="s">
        <v>84</v>
      </c>
      <c r="AT141" s="6" t="s">
        <v>80</v>
      </c>
      <c r="AU141" s="6" t="s">
        <v>76</v>
      </c>
      <c r="AY141" s="7" t="s">
        <v>79</v>
      </c>
      <c r="BE141" s="8">
        <f>IF(N141="základní",J141,0)</f>
        <v>0</v>
      </c>
      <c r="BF141" s="8">
        <f>IF(N141="snížená",J141,0)</f>
        <v>0</v>
      </c>
      <c r="BG141" s="8">
        <f>IF(N141="zákl. přenesená",J141,0)</f>
        <v>0</v>
      </c>
      <c r="BH141" s="8">
        <f>IF(N141="sníž. přenesená",J141,0)</f>
        <v>0</v>
      </c>
      <c r="BI141" s="8">
        <f>IF(N141="nulová",J141,0)</f>
        <v>0</v>
      </c>
      <c r="BJ141" s="7" t="s">
        <v>76</v>
      </c>
      <c r="BK141" s="8">
        <f>ROUND(I141*H141,2)</f>
        <v>0</v>
      </c>
      <c r="BL141" s="7" t="s">
        <v>84</v>
      </c>
      <c r="BM141" s="6" t="s">
        <v>134</v>
      </c>
    </row>
    <row r="142" spans="2:65" s="2" customFormat="1" ht="48">
      <c r="B142" s="16"/>
      <c r="C142" s="15" t="s">
        <v>110</v>
      </c>
      <c r="D142" s="15" t="s">
        <v>80</v>
      </c>
      <c r="E142" s="14" t="s">
        <v>135</v>
      </c>
      <c r="F142" s="13" t="s">
        <v>136</v>
      </c>
      <c r="G142" s="12" t="s">
        <v>87</v>
      </c>
      <c r="H142" s="11">
        <v>1</v>
      </c>
      <c r="I142" s="10"/>
      <c r="J142" s="10">
        <f>ROUND(I142*H142,2)</f>
        <v>0</v>
      </c>
      <c r="K142" s="9"/>
      <c r="L142" s="3"/>
      <c r="M142" s="20" t="s">
        <v>10</v>
      </c>
      <c r="N142" s="19" t="s">
        <v>36</v>
      </c>
      <c r="O142" s="18">
        <v>0</v>
      </c>
      <c r="P142" s="18">
        <f>O142*H142</f>
        <v>0</v>
      </c>
      <c r="Q142" s="18">
        <v>0</v>
      </c>
      <c r="R142" s="18">
        <f>Q142*H142</f>
        <v>0</v>
      </c>
      <c r="S142" s="18">
        <v>0</v>
      </c>
      <c r="T142" s="17">
        <f>S142*H142</f>
        <v>0</v>
      </c>
      <c r="AR142" s="6" t="s">
        <v>84</v>
      </c>
      <c r="AT142" s="6" t="s">
        <v>80</v>
      </c>
      <c r="AU142" s="6" t="s">
        <v>76</v>
      </c>
      <c r="AY142" s="7" t="s">
        <v>79</v>
      </c>
      <c r="BE142" s="8">
        <f>IF(N142="základní",J142,0)</f>
        <v>0</v>
      </c>
      <c r="BF142" s="8">
        <f>IF(N142="snížená",J142,0)</f>
        <v>0</v>
      </c>
      <c r="BG142" s="8">
        <f>IF(N142="zákl. přenesená",J142,0)</f>
        <v>0</v>
      </c>
      <c r="BH142" s="8">
        <f>IF(N142="sníž. přenesená",J142,0)</f>
        <v>0</v>
      </c>
      <c r="BI142" s="8">
        <f>IF(N142="nulová",J142,0)</f>
        <v>0</v>
      </c>
      <c r="BJ142" s="7" t="s">
        <v>76</v>
      </c>
      <c r="BK142" s="8">
        <f>ROUND(I142*H142,2)</f>
        <v>0</v>
      </c>
      <c r="BL142" s="7" t="s">
        <v>84</v>
      </c>
      <c r="BM142" s="6" t="s">
        <v>137</v>
      </c>
    </row>
    <row r="143" spans="2:47" s="2" customFormat="1" ht="78">
      <c r="B143" s="3"/>
      <c r="D143" s="24" t="s">
        <v>88</v>
      </c>
      <c r="F143" s="23" t="s">
        <v>138</v>
      </c>
      <c r="L143" s="3"/>
      <c r="M143" s="22"/>
      <c r="T143" s="21"/>
      <c r="AT143" s="7" t="s">
        <v>88</v>
      </c>
      <c r="AU143" s="7" t="s">
        <v>76</v>
      </c>
    </row>
    <row r="144" spans="2:65" s="2" customFormat="1" ht="48">
      <c r="B144" s="16"/>
      <c r="C144" s="15" t="s">
        <v>139</v>
      </c>
      <c r="D144" s="15" t="s">
        <v>80</v>
      </c>
      <c r="E144" s="14" t="s">
        <v>140</v>
      </c>
      <c r="F144" s="13" t="s">
        <v>141</v>
      </c>
      <c r="G144" s="12" t="s">
        <v>87</v>
      </c>
      <c r="H144" s="11">
        <v>1</v>
      </c>
      <c r="I144" s="10"/>
      <c r="J144" s="10">
        <f>ROUND(I144*H144,2)</f>
        <v>0</v>
      </c>
      <c r="K144" s="9"/>
      <c r="L144" s="3"/>
      <c r="M144" s="20" t="s">
        <v>10</v>
      </c>
      <c r="N144" s="19" t="s">
        <v>36</v>
      </c>
      <c r="O144" s="18">
        <v>0</v>
      </c>
      <c r="P144" s="18">
        <f>O144*H144</f>
        <v>0</v>
      </c>
      <c r="Q144" s="18">
        <v>0</v>
      </c>
      <c r="R144" s="18">
        <f>Q144*H144</f>
        <v>0</v>
      </c>
      <c r="S144" s="18">
        <v>0</v>
      </c>
      <c r="T144" s="17">
        <f>S144*H144</f>
        <v>0</v>
      </c>
      <c r="AR144" s="6" t="s">
        <v>84</v>
      </c>
      <c r="AT144" s="6" t="s">
        <v>80</v>
      </c>
      <c r="AU144" s="6" t="s">
        <v>76</v>
      </c>
      <c r="AY144" s="7" t="s">
        <v>79</v>
      </c>
      <c r="BE144" s="8">
        <f>IF(N144="základní",J144,0)</f>
        <v>0</v>
      </c>
      <c r="BF144" s="8">
        <f>IF(N144="snížená",J144,0)</f>
        <v>0</v>
      </c>
      <c r="BG144" s="8">
        <f>IF(N144="zákl. přenesená",J144,0)</f>
        <v>0</v>
      </c>
      <c r="BH144" s="8">
        <f>IF(N144="sníž. přenesená",J144,0)</f>
        <v>0</v>
      </c>
      <c r="BI144" s="8">
        <f>IF(N144="nulová",J144,0)</f>
        <v>0</v>
      </c>
      <c r="BJ144" s="7" t="s">
        <v>76</v>
      </c>
      <c r="BK144" s="8">
        <f>ROUND(I144*H144,2)</f>
        <v>0</v>
      </c>
      <c r="BL144" s="7" t="s">
        <v>84</v>
      </c>
      <c r="BM144" s="6" t="s">
        <v>142</v>
      </c>
    </row>
    <row r="145" spans="2:47" s="2" customFormat="1" ht="68.25">
      <c r="B145" s="3"/>
      <c r="D145" s="24" t="s">
        <v>88</v>
      </c>
      <c r="F145" s="23" t="s">
        <v>143</v>
      </c>
      <c r="L145" s="3"/>
      <c r="M145" s="22"/>
      <c r="T145" s="21"/>
      <c r="AT145" s="7" t="s">
        <v>88</v>
      </c>
      <c r="AU145" s="7" t="s">
        <v>76</v>
      </c>
    </row>
    <row r="146" spans="2:65" s="2" customFormat="1" ht="24">
      <c r="B146" s="16"/>
      <c r="C146" s="15" t="s">
        <v>113</v>
      </c>
      <c r="D146" s="15" t="s">
        <v>80</v>
      </c>
      <c r="E146" s="14" t="s">
        <v>144</v>
      </c>
      <c r="F146" s="13" t="s">
        <v>145</v>
      </c>
      <c r="G146" s="12" t="s">
        <v>87</v>
      </c>
      <c r="H146" s="11">
        <v>1</v>
      </c>
      <c r="I146" s="10"/>
      <c r="J146" s="10">
        <f>ROUND(I146*H146,2)</f>
        <v>0</v>
      </c>
      <c r="K146" s="9"/>
      <c r="L146" s="3"/>
      <c r="M146" s="20" t="s">
        <v>10</v>
      </c>
      <c r="N146" s="19" t="s">
        <v>36</v>
      </c>
      <c r="O146" s="18">
        <v>0</v>
      </c>
      <c r="P146" s="18">
        <f>O146*H146</f>
        <v>0</v>
      </c>
      <c r="Q146" s="18">
        <v>0</v>
      </c>
      <c r="R146" s="18">
        <f>Q146*H146</f>
        <v>0</v>
      </c>
      <c r="S146" s="18">
        <v>0</v>
      </c>
      <c r="T146" s="17">
        <f>S146*H146</f>
        <v>0</v>
      </c>
      <c r="AR146" s="6" t="s">
        <v>84</v>
      </c>
      <c r="AT146" s="6" t="s">
        <v>80</v>
      </c>
      <c r="AU146" s="6" t="s">
        <v>76</v>
      </c>
      <c r="AY146" s="7" t="s">
        <v>79</v>
      </c>
      <c r="BE146" s="8">
        <f>IF(N146="základní",J146,0)</f>
        <v>0</v>
      </c>
      <c r="BF146" s="8">
        <f>IF(N146="snížená",J146,0)</f>
        <v>0</v>
      </c>
      <c r="BG146" s="8">
        <f>IF(N146="zákl. přenesená",J146,0)</f>
        <v>0</v>
      </c>
      <c r="BH146" s="8">
        <f>IF(N146="sníž. přenesená",J146,0)</f>
        <v>0</v>
      </c>
      <c r="BI146" s="8">
        <f>IF(N146="nulová",J146,0)</f>
        <v>0</v>
      </c>
      <c r="BJ146" s="7" t="s">
        <v>76</v>
      </c>
      <c r="BK146" s="8">
        <f>ROUND(I146*H146,2)</f>
        <v>0</v>
      </c>
      <c r="BL146" s="7" t="s">
        <v>84</v>
      </c>
      <c r="BM146" s="6" t="s">
        <v>146</v>
      </c>
    </row>
    <row r="147" spans="2:47" s="2" customFormat="1" ht="68.25">
      <c r="B147" s="3"/>
      <c r="D147" s="24" t="s">
        <v>88</v>
      </c>
      <c r="F147" s="23" t="s">
        <v>147</v>
      </c>
      <c r="L147" s="3"/>
      <c r="M147" s="22"/>
      <c r="T147" s="21"/>
      <c r="AT147" s="7" t="s">
        <v>88</v>
      </c>
      <c r="AU147" s="7" t="s">
        <v>76</v>
      </c>
    </row>
    <row r="148" spans="2:65" s="2" customFormat="1" ht="24">
      <c r="B148" s="16"/>
      <c r="C148" s="15" t="s">
        <v>148</v>
      </c>
      <c r="D148" s="15" t="s">
        <v>80</v>
      </c>
      <c r="E148" s="14" t="s">
        <v>149</v>
      </c>
      <c r="F148" s="13" t="s">
        <v>150</v>
      </c>
      <c r="G148" s="12" t="s">
        <v>87</v>
      </c>
      <c r="H148" s="11">
        <v>1</v>
      </c>
      <c r="I148" s="10"/>
      <c r="J148" s="10">
        <f>ROUND(I148*H148,2)</f>
        <v>0</v>
      </c>
      <c r="K148" s="9"/>
      <c r="L148" s="3"/>
      <c r="M148" s="20" t="s">
        <v>10</v>
      </c>
      <c r="N148" s="19" t="s">
        <v>36</v>
      </c>
      <c r="O148" s="18">
        <v>0</v>
      </c>
      <c r="P148" s="18">
        <f>O148*H148</f>
        <v>0</v>
      </c>
      <c r="Q148" s="18">
        <v>0</v>
      </c>
      <c r="R148" s="18">
        <f>Q148*H148</f>
        <v>0</v>
      </c>
      <c r="S148" s="18">
        <v>0</v>
      </c>
      <c r="T148" s="17">
        <f>S148*H148</f>
        <v>0</v>
      </c>
      <c r="AR148" s="6" t="s">
        <v>84</v>
      </c>
      <c r="AT148" s="6" t="s">
        <v>80</v>
      </c>
      <c r="AU148" s="6" t="s">
        <v>76</v>
      </c>
      <c r="AY148" s="7" t="s">
        <v>79</v>
      </c>
      <c r="BE148" s="8">
        <f>IF(N148="základní",J148,0)</f>
        <v>0</v>
      </c>
      <c r="BF148" s="8">
        <f>IF(N148="snížená",J148,0)</f>
        <v>0</v>
      </c>
      <c r="BG148" s="8">
        <f>IF(N148="zákl. přenesená",J148,0)</f>
        <v>0</v>
      </c>
      <c r="BH148" s="8">
        <f>IF(N148="sníž. přenesená",J148,0)</f>
        <v>0</v>
      </c>
      <c r="BI148" s="8">
        <f>IF(N148="nulová",J148,0)</f>
        <v>0</v>
      </c>
      <c r="BJ148" s="7" t="s">
        <v>76</v>
      </c>
      <c r="BK148" s="8">
        <f>ROUND(I148*H148,2)</f>
        <v>0</v>
      </c>
      <c r="BL148" s="7" t="s">
        <v>84</v>
      </c>
      <c r="BM148" s="6" t="s">
        <v>151</v>
      </c>
    </row>
    <row r="149" spans="2:47" s="2" customFormat="1" ht="48.75">
      <c r="B149" s="3"/>
      <c r="D149" s="24" t="s">
        <v>88</v>
      </c>
      <c r="F149" s="23" t="s">
        <v>152</v>
      </c>
      <c r="L149" s="3"/>
      <c r="M149" s="22"/>
      <c r="T149" s="21"/>
      <c r="AT149" s="7" t="s">
        <v>88</v>
      </c>
      <c r="AU149" s="7" t="s">
        <v>76</v>
      </c>
    </row>
    <row r="150" spans="2:65" s="2" customFormat="1" ht="24">
      <c r="B150" s="16"/>
      <c r="C150" s="15" t="s">
        <v>117</v>
      </c>
      <c r="D150" s="15" t="s">
        <v>80</v>
      </c>
      <c r="E150" s="14" t="s">
        <v>153</v>
      </c>
      <c r="F150" s="13" t="s">
        <v>154</v>
      </c>
      <c r="G150" s="12" t="s">
        <v>87</v>
      </c>
      <c r="H150" s="11">
        <v>1</v>
      </c>
      <c r="I150" s="10"/>
      <c r="J150" s="10">
        <f>ROUND(I150*H150,2)</f>
        <v>0</v>
      </c>
      <c r="K150" s="9"/>
      <c r="L150" s="3"/>
      <c r="M150" s="20" t="s">
        <v>10</v>
      </c>
      <c r="N150" s="19" t="s">
        <v>36</v>
      </c>
      <c r="O150" s="18">
        <v>0</v>
      </c>
      <c r="P150" s="18">
        <f>O150*H150</f>
        <v>0</v>
      </c>
      <c r="Q150" s="18">
        <v>0</v>
      </c>
      <c r="R150" s="18">
        <f>Q150*H150</f>
        <v>0</v>
      </c>
      <c r="S150" s="18">
        <v>0</v>
      </c>
      <c r="T150" s="17">
        <f>S150*H150</f>
        <v>0</v>
      </c>
      <c r="AR150" s="6" t="s">
        <v>84</v>
      </c>
      <c r="AT150" s="6" t="s">
        <v>80</v>
      </c>
      <c r="AU150" s="6" t="s">
        <v>76</v>
      </c>
      <c r="AY150" s="7" t="s">
        <v>79</v>
      </c>
      <c r="BE150" s="8">
        <f>IF(N150="základní",J150,0)</f>
        <v>0</v>
      </c>
      <c r="BF150" s="8">
        <f>IF(N150="snížená",J150,0)</f>
        <v>0</v>
      </c>
      <c r="BG150" s="8">
        <f>IF(N150="zákl. přenesená",J150,0)</f>
        <v>0</v>
      </c>
      <c r="BH150" s="8">
        <f>IF(N150="sníž. přenesená",J150,0)</f>
        <v>0</v>
      </c>
      <c r="BI150" s="8">
        <f>IF(N150="nulová",J150,0)</f>
        <v>0</v>
      </c>
      <c r="BJ150" s="7" t="s">
        <v>76</v>
      </c>
      <c r="BK150" s="8">
        <f>ROUND(I150*H150,2)</f>
        <v>0</v>
      </c>
      <c r="BL150" s="7" t="s">
        <v>84</v>
      </c>
      <c r="BM150" s="6" t="s">
        <v>155</v>
      </c>
    </row>
    <row r="151" spans="2:47" s="2" customFormat="1" ht="48.75">
      <c r="B151" s="3"/>
      <c r="D151" s="24" t="s">
        <v>88</v>
      </c>
      <c r="F151" s="23" t="s">
        <v>156</v>
      </c>
      <c r="L151" s="3"/>
      <c r="M151" s="22"/>
      <c r="T151" s="21"/>
      <c r="AT151" s="7" t="s">
        <v>88</v>
      </c>
      <c r="AU151" s="7" t="s">
        <v>76</v>
      </c>
    </row>
    <row r="152" spans="2:65" s="2" customFormat="1" ht="60">
      <c r="B152" s="16"/>
      <c r="C152" s="15" t="s">
        <v>157</v>
      </c>
      <c r="D152" s="15" t="s">
        <v>80</v>
      </c>
      <c r="E152" s="14" t="s">
        <v>158</v>
      </c>
      <c r="F152" s="13" t="s">
        <v>159</v>
      </c>
      <c r="G152" s="12" t="s">
        <v>83</v>
      </c>
      <c r="H152" s="11">
        <v>1</v>
      </c>
      <c r="I152" s="10"/>
      <c r="J152" s="10">
        <f>ROUND(I152*H152,2)</f>
        <v>0</v>
      </c>
      <c r="K152" s="9"/>
      <c r="L152" s="3"/>
      <c r="M152" s="20" t="s">
        <v>10</v>
      </c>
      <c r="N152" s="19" t="s">
        <v>36</v>
      </c>
      <c r="O152" s="18">
        <v>0</v>
      </c>
      <c r="P152" s="18">
        <f>O152*H152</f>
        <v>0</v>
      </c>
      <c r="Q152" s="18">
        <v>0</v>
      </c>
      <c r="R152" s="18">
        <f>Q152*H152</f>
        <v>0</v>
      </c>
      <c r="S152" s="18">
        <v>0</v>
      </c>
      <c r="T152" s="17">
        <f>S152*H152</f>
        <v>0</v>
      </c>
      <c r="AR152" s="6" t="s">
        <v>84</v>
      </c>
      <c r="AT152" s="6" t="s">
        <v>80</v>
      </c>
      <c r="AU152" s="6" t="s">
        <v>76</v>
      </c>
      <c r="AY152" s="7" t="s">
        <v>79</v>
      </c>
      <c r="BE152" s="8">
        <f>IF(N152="základní",J152,0)</f>
        <v>0</v>
      </c>
      <c r="BF152" s="8">
        <f>IF(N152="snížená",J152,0)</f>
        <v>0</v>
      </c>
      <c r="BG152" s="8">
        <f>IF(N152="zákl. přenesená",J152,0)</f>
        <v>0</v>
      </c>
      <c r="BH152" s="8">
        <f>IF(N152="sníž. přenesená",J152,0)</f>
        <v>0</v>
      </c>
      <c r="BI152" s="8">
        <f>IF(N152="nulová",J152,0)</f>
        <v>0</v>
      </c>
      <c r="BJ152" s="7" t="s">
        <v>76</v>
      </c>
      <c r="BK152" s="8">
        <f>ROUND(I152*H152,2)</f>
        <v>0</v>
      </c>
      <c r="BL152" s="7" t="s">
        <v>84</v>
      </c>
      <c r="BM152" s="6" t="s">
        <v>160</v>
      </c>
    </row>
    <row r="153" spans="2:65" s="2" customFormat="1" ht="48">
      <c r="B153" s="16"/>
      <c r="C153" s="15" t="s">
        <v>120</v>
      </c>
      <c r="D153" s="15" t="s">
        <v>80</v>
      </c>
      <c r="E153" s="14" t="s">
        <v>161</v>
      </c>
      <c r="F153" s="13" t="s">
        <v>162</v>
      </c>
      <c r="G153" s="12" t="s">
        <v>83</v>
      </c>
      <c r="H153" s="11">
        <v>5</v>
      </c>
      <c r="I153" s="10"/>
      <c r="J153" s="10">
        <f>ROUND(I153*H153,2)</f>
        <v>0</v>
      </c>
      <c r="K153" s="9"/>
      <c r="L153" s="3"/>
      <c r="M153" s="20" t="s">
        <v>10</v>
      </c>
      <c r="N153" s="19" t="s">
        <v>36</v>
      </c>
      <c r="O153" s="18">
        <v>0</v>
      </c>
      <c r="P153" s="18">
        <f>O153*H153</f>
        <v>0</v>
      </c>
      <c r="Q153" s="18">
        <v>0</v>
      </c>
      <c r="R153" s="18">
        <f>Q153*H153</f>
        <v>0</v>
      </c>
      <c r="S153" s="18">
        <v>0</v>
      </c>
      <c r="T153" s="17">
        <f>S153*H153</f>
        <v>0</v>
      </c>
      <c r="AR153" s="6" t="s">
        <v>84</v>
      </c>
      <c r="AT153" s="6" t="s">
        <v>80</v>
      </c>
      <c r="AU153" s="6" t="s">
        <v>76</v>
      </c>
      <c r="AY153" s="7" t="s">
        <v>79</v>
      </c>
      <c r="BE153" s="8">
        <f>IF(N153="základní",J153,0)</f>
        <v>0</v>
      </c>
      <c r="BF153" s="8">
        <f>IF(N153="snížená",J153,0)</f>
        <v>0</v>
      </c>
      <c r="BG153" s="8">
        <f>IF(N153="zákl. přenesená",J153,0)</f>
        <v>0</v>
      </c>
      <c r="BH153" s="8">
        <f>IF(N153="sníž. přenesená",J153,0)</f>
        <v>0</v>
      </c>
      <c r="BI153" s="8">
        <f>IF(N153="nulová",J153,0)</f>
        <v>0</v>
      </c>
      <c r="BJ153" s="7" t="s">
        <v>76</v>
      </c>
      <c r="BK153" s="8">
        <f>ROUND(I153*H153,2)</f>
        <v>0</v>
      </c>
      <c r="BL153" s="7" t="s">
        <v>84</v>
      </c>
      <c r="BM153" s="6" t="s">
        <v>163</v>
      </c>
    </row>
    <row r="154" spans="2:65" s="2" customFormat="1" ht="36">
      <c r="B154" s="16"/>
      <c r="C154" s="15" t="s">
        <v>164</v>
      </c>
      <c r="D154" s="15" t="s">
        <v>80</v>
      </c>
      <c r="E154" s="14" t="s">
        <v>165</v>
      </c>
      <c r="F154" s="13" t="s">
        <v>166</v>
      </c>
      <c r="G154" s="12" t="s">
        <v>83</v>
      </c>
      <c r="H154" s="11">
        <v>5</v>
      </c>
      <c r="I154" s="10"/>
      <c r="J154" s="10">
        <f>ROUND(I154*H154,2)</f>
        <v>0</v>
      </c>
      <c r="K154" s="9"/>
      <c r="L154" s="3"/>
      <c r="M154" s="20" t="s">
        <v>10</v>
      </c>
      <c r="N154" s="19" t="s">
        <v>36</v>
      </c>
      <c r="O154" s="18">
        <v>0</v>
      </c>
      <c r="P154" s="18">
        <f>O154*H154</f>
        <v>0</v>
      </c>
      <c r="Q154" s="18">
        <v>0</v>
      </c>
      <c r="R154" s="18">
        <f>Q154*H154</f>
        <v>0</v>
      </c>
      <c r="S154" s="18">
        <v>0</v>
      </c>
      <c r="T154" s="17">
        <f>S154*H154</f>
        <v>0</v>
      </c>
      <c r="AR154" s="6" t="s">
        <v>84</v>
      </c>
      <c r="AT154" s="6" t="s">
        <v>80</v>
      </c>
      <c r="AU154" s="6" t="s">
        <v>76</v>
      </c>
      <c r="AY154" s="7" t="s">
        <v>79</v>
      </c>
      <c r="BE154" s="8">
        <f>IF(N154="základní",J154,0)</f>
        <v>0</v>
      </c>
      <c r="BF154" s="8">
        <f>IF(N154="snížená",J154,0)</f>
        <v>0</v>
      </c>
      <c r="BG154" s="8">
        <f>IF(N154="zákl. přenesená",J154,0)</f>
        <v>0</v>
      </c>
      <c r="BH154" s="8">
        <f>IF(N154="sníž. přenesená",J154,0)</f>
        <v>0</v>
      </c>
      <c r="BI154" s="8">
        <f>IF(N154="nulová",J154,0)</f>
        <v>0</v>
      </c>
      <c r="BJ154" s="7" t="s">
        <v>76</v>
      </c>
      <c r="BK154" s="8">
        <f>ROUND(I154*H154,2)</f>
        <v>0</v>
      </c>
      <c r="BL154" s="7" t="s">
        <v>84</v>
      </c>
      <c r="BM154" s="6" t="s">
        <v>167</v>
      </c>
    </row>
    <row r="155" spans="2:65" s="2" customFormat="1" ht="24">
      <c r="B155" s="16"/>
      <c r="C155" s="15" t="s">
        <v>125</v>
      </c>
      <c r="D155" s="15" t="s">
        <v>80</v>
      </c>
      <c r="E155" s="14" t="s">
        <v>168</v>
      </c>
      <c r="F155" s="13" t="s">
        <v>169</v>
      </c>
      <c r="G155" s="12" t="s">
        <v>83</v>
      </c>
      <c r="H155" s="11">
        <v>4</v>
      </c>
      <c r="I155" s="10"/>
      <c r="J155" s="10">
        <f>ROUND(I155*H155,2)</f>
        <v>0</v>
      </c>
      <c r="K155" s="9"/>
      <c r="L155" s="3"/>
      <c r="M155" s="20" t="s">
        <v>10</v>
      </c>
      <c r="N155" s="19" t="s">
        <v>36</v>
      </c>
      <c r="O155" s="18">
        <v>0</v>
      </c>
      <c r="P155" s="18">
        <f>O155*H155</f>
        <v>0</v>
      </c>
      <c r="Q155" s="18">
        <v>0</v>
      </c>
      <c r="R155" s="18">
        <f>Q155*H155</f>
        <v>0</v>
      </c>
      <c r="S155" s="18">
        <v>0</v>
      </c>
      <c r="T155" s="17">
        <f>S155*H155</f>
        <v>0</v>
      </c>
      <c r="AR155" s="6" t="s">
        <v>84</v>
      </c>
      <c r="AT155" s="6" t="s">
        <v>80</v>
      </c>
      <c r="AU155" s="6" t="s">
        <v>76</v>
      </c>
      <c r="AY155" s="7" t="s">
        <v>79</v>
      </c>
      <c r="BE155" s="8">
        <f>IF(N155="základní",J155,0)</f>
        <v>0</v>
      </c>
      <c r="BF155" s="8">
        <f>IF(N155="snížená",J155,0)</f>
        <v>0</v>
      </c>
      <c r="BG155" s="8">
        <f>IF(N155="zákl. přenesená",J155,0)</f>
        <v>0</v>
      </c>
      <c r="BH155" s="8">
        <f>IF(N155="sníž. přenesená",J155,0)</f>
        <v>0</v>
      </c>
      <c r="BI155" s="8">
        <f>IF(N155="nulová",J155,0)</f>
        <v>0</v>
      </c>
      <c r="BJ155" s="7" t="s">
        <v>76</v>
      </c>
      <c r="BK155" s="8">
        <f>ROUND(I155*H155,2)</f>
        <v>0</v>
      </c>
      <c r="BL155" s="7" t="s">
        <v>84</v>
      </c>
      <c r="BM155" s="6" t="s">
        <v>170</v>
      </c>
    </row>
    <row r="156" spans="2:47" s="2" customFormat="1" ht="78">
      <c r="B156" s="3"/>
      <c r="D156" s="24" t="s">
        <v>88</v>
      </c>
      <c r="F156" s="23" t="s">
        <v>171</v>
      </c>
      <c r="L156" s="3"/>
      <c r="M156" s="22"/>
      <c r="T156" s="21"/>
      <c r="AT156" s="7" t="s">
        <v>88</v>
      </c>
      <c r="AU156" s="7" t="s">
        <v>76</v>
      </c>
    </row>
    <row r="157" spans="2:65" s="2" customFormat="1" ht="24">
      <c r="B157" s="16"/>
      <c r="C157" s="15" t="s">
        <v>172</v>
      </c>
      <c r="D157" s="15" t="s">
        <v>80</v>
      </c>
      <c r="E157" s="14" t="s">
        <v>173</v>
      </c>
      <c r="F157" s="13" t="s">
        <v>174</v>
      </c>
      <c r="G157" s="12" t="s">
        <v>83</v>
      </c>
      <c r="H157" s="11">
        <v>6</v>
      </c>
      <c r="I157" s="10"/>
      <c r="J157" s="10">
        <f>ROUND(I157*H157,2)</f>
        <v>0</v>
      </c>
      <c r="K157" s="9"/>
      <c r="L157" s="3"/>
      <c r="M157" s="20" t="s">
        <v>10</v>
      </c>
      <c r="N157" s="19" t="s">
        <v>36</v>
      </c>
      <c r="O157" s="18">
        <v>0</v>
      </c>
      <c r="P157" s="18">
        <f>O157*H157</f>
        <v>0</v>
      </c>
      <c r="Q157" s="18">
        <v>0</v>
      </c>
      <c r="R157" s="18">
        <f>Q157*H157</f>
        <v>0</v>
      </c>
      <c r="S157" s="18">
        <v>0</v>
      </c>
      <c r="T157" s="17">
        <f>S157*H157</f>
        <v>0</v>
      </c>
      <c r="AR157" s="6" t="s">
        <v>84</v>
      </c>
      <c r="AT157" s="6" t="s">
        <v>80</v>
      </c>
      <c r="AU157" s="6" t="s">
        <v>76</v>
      </c>
      <c r="AY157" s="7" t="s">
        <v>79</v>
      </c>
      <c r="BE157" s="8">
        <f>IF(N157="základní",J157,0)</f>
        <v>0</v>
      </c>
      <c r="BF157" s="8">
        <f>IF(N157="snížená",J157,0)</f>
        <v>0</v>
      </c>
      <c r="BG157" s="8">
        <f>IF(N157="zákl. přenesená",J157,0)</f>
        <v>0</v>
      </c>
      <c r="BH157" s="8">
        <f>IF(N157="sníž. přenesená",J157,0)</f>
        <v>0</v>
      </c>
      <c r="BI157" s="8">
        <f>IF(N157="nulová",J157,0)</f>
        <v>0</v>
      </c>
      <c r="BJ157" s="7" t="s">
        <v>76</v>
      </c>
      <c r="BK157" s="8">
        <f>ROUND(I157*H157,2)</f>
        <v>0</v>
      </c>
      <c r="BL157" s="7" t="s">
        <v>84</v>
      </c>
      <c r="BM157" s="6" t="s">
        <v>175</v>
      </c>
    </row>
    <row r="158" spans="2:47" s="2" customFormat="1" ht="78">
      <c r="B158" s="3"/>
      <c r="D158" s="24" t="s">
        <v>88</v>
      </c>
      <c r="F158" s="23" t="s">
        <v>176</v>
      </c>
      <c r="L158" s="3"/>
      <c r="M158" s="22"/>
      <c r="T158" s="21"/>
      <c r="AT158" s="7" t="s">
        <v>88</v>
      </c>
      <c r="AU158" s="7" t="s">
        <v>76</v>
      </c>
    </row>
    <row r="159" spans="2:65" s="2" customFormat="1" ht="36">
      <c r="B159" s="16"/>
      <c r="C159" s="15" t="s">
        <v>129</v>
      </c>
      <c r="D159" s="15" t="s">
        <v>80</v>
      </c>
      <c r="E159" s="14" t="s">
        <v>177</v>
      </c>
      <c r="F159" s="13" t="s">
        <v>178</v>
      </c>
      <c r="G159" s="12" t="s">
        <v>83</v>
      </c>
      <c r="H159" s="11">
        <v>6</v>
      </c>
      <c r="I159" s="10"/>
      <c r="J159" s="10">
        <f>ROUND(I159*H159,2)</f>
        <v>0</v>
      </c>
      <c r="K159" s="9"/>
      <c r="L159" s="3"/>
      <c r="M159" s="20" t="s">
        <v>10</v>
      </c>
      <c r="N159" s="19" t="s">
        <v>36</v>
      </c>
      <c r="O159" s="18">
        <v>0</v>
      </c>
      <c r="P159" s="18">
        <f>O159*H159</f>
        <v>0</v>
      </c>
      <c r="Q159" s="18">
        <v>0</v>
      </c>
      <c r="R159" s="18">
        <f>Q159*H159</f>
        <v>0</v>
      </c>
      <c r="S159" s="18">
        <v>0</v>
      </c>
      <c r="T159" s="17">
        <f>S159*H159</f>
        <v>0</v>
      </c>
      <c r="AR159" s="6" t="s">
        <v>84</v>
      </c>
      <c r="AT159" s="6" t="s">
        <v>80</v>
      </c>
      <c r="AU159" s="6" t="s">
        <v>76</v>
      </c>
      <c r="AY159" s="7" t="s">
        <v>79</v>
      </c>
      <c r="BE159" s="8">
        <f>IF(N159="základní",J159,0)</f>
        <v>0</v>
      </c>
      <c r="BF159" s="8">
        <f>IF(N159="snížená",J159,0)</f>
        <v>0</v>
      </c>
      <c r="BG159" s="8">
        <f>IF(N159="zákl. přenesená",J159,0)</f>
        <v>0</v>
      </c>
      <c r="BH159" s="8">
        <f>IF(N159="sníž. přenesená",J159,0)</f>
        <v>0</v>
      </c>
      <c r="BI159" s="8">
        <f>IF(N159="nulová",J159,0)</f>
        <v>0</v>
      </c>
      <c r="BJ159" s="7" t="s">
        <v>76</v>
      </c>
      <c r="BK159" s="8">
        <f>ROUND(I159*H159,2)</f>
        <v>0</v>
      </c>
      <c r="BL159" s="7" t="s">
        <v>84</v>
      </c>
      <c r="BM159" s="6" t="s">
        <v>179</v>
      </c>
    </row>
    <row r="160" spans="2:47" s="2" customFormat="1" ht="39">
      <c r="B160" s="3"/>
      <c r="D160" s="24" t="s">
        <v>88</v>
      </c>
      <c r="F160" s="23" t="s">
        <v>180</v>
      </c>
      <c r="L160" s="3"/>
      <c r="M160" s="22"/>
      <c r="T160" s="21"/>
      <c r="AT160" s="7" t="s">
        <v>88</v>
      </c>
      <c r="AU160" s="7" t="s">
        <v>76</v>
      </c>
    </row>
    <row r="161" spans="2:65" s="2" customFormat="1" ht="36">
      <c r="B161" s="16"/>
      <c r="C161" s="15" t="s">
        <v>181</v>
      </c>
      <c r="D161" s="15" t="s">
        <v>80</v>
      </c>
      <c r="E161" s="14" t="s">
        <v>182</v>
      </c>
      <c r="F161" s="13" t="s">
        <v>183</v>
      </c>
      <c r="G161" s="12" t="s">
        <v>83</v>
      </c>
      <c r="H161" s="11">
        <v>1</v>
      </c>
      <c r="I161" s="10"/>
      <c r="J161" s="10">
        <f>ROUND(I161*H161,2)</f>
        <v>0</v>
      </c>
      <c r="K161" s="9"/>
      <c r="L161" s="3"/>
      <c r="M161" s="20" t="s">
        <v>10</v>
      </c>
      <c r="N161" s="19" t="s">
        <v>36</v>
      </c>
      <c r="O161" s="18">
        <v>0</v>
      </c>
      <c r="P161" s="18">
        <f>O161*H161</f>
        <v>0</v>
      </c>
      <c r="Q161" s="18">
        <v>0</v>
      </c>
      <c r="R161" s="18">
        <f>Q161*H161</f>
        <v>0</v>
      </c>
      <c r="S161" s="18">
        <v>0</v>
      </c>
      <c r="T161" s="17">
        <f>S161*H161</f>
        <v>0</v>
      </c>
      <c r="AR161" s="6" t="s">
        <v>84</v>
      </c>
      <c r="AT161" s="6" t="s">
        <v>80</v>
      </c>
      <c r="AU161" s="6" t="s">
        <v>76</v>
      </c>
      <c r="AY161" s="7" t="s">
        <v>79</v>
      </c>
      <c r="BE161" s="8">
        <f>IF(N161="základní",J161,0)</f>
        <v>0</v>
      </c>
      <c r="BF161" s="8">
        <f>IF(N161="snížená",J161,0)</f>
        <v>0</v>
      </c>
      <c r="BG161" s="8">
        <f>IF(N161="zákl. přenesená",J161,0)</f>
        <v>0</v>
      </c>
      <c r="BH161" s="8">
        <f>IF(N161="sníž. přenesená",J161,0)</f>
        <v>0</v>
      </c>
      <c r="BI161" s="8">
        <f>IF(N161="nulová",J161,0)</f>
        <v>0</v>
      </c>
      <c r="BJ161" s="7" t="s">
        <v>76</v>
      </c>
      <c r="BK161" s="8">
        <f>ROUND(I161*H161,2)</f>
        <v>0</v>
      </c>
      <c r="BL161" s="7" t="s">
        <v>84</v>
      </c>
      <c r="BM161" s="6" t="s">
        <v>184</v>
      </c>
    </row>
    <row r="162" spans="2:47" s="2" customFormat="1" ht="39">
      <c r="B162" s="3"/>
      <c r="D162" s="24" t="s">
        <v>88</v>
      </c>
      <c r="F162" s="23" t="s">
        <v>180</v>
      </c>
      <c r="L162" s="3"/>
      <c r="M162" s="22"/>
      <c r="T162" s="21"/>
      <c r="AT162" s="7" t="s">
        <v>88</v>
      </c>
      <c r="AU162" s="7" t="s">
        <v>76</v>
      </c>
    </row>
    <row r="163" spans="2:65" s="2" customFormat="1" ht="36">
      <c r="B163" s="16"/>
      <c r="C163" s="15" t="s">
        <v>134</v>
      </c>
      <c r="D163" s="15" t="s">
        <v>80</v>
      </c>
      <c r="E163" s="14" t="s">
        <v>185</v>
      </c>
      <c r="F163" s="13" t="s">
        <v>186</v>
      </c>
      <c r="G163" s="12" t="s">
        <v>83</v>
      </c>
      <c r="H163" s="11">
        <v>2</v>
      </c>
      <c r="I163" s="10"/>
      <c r="J163" s="10">
        <f>ROUND(I163*H163,2)</f>
        <v>0</v>
      </c>
      <c r="K163" s="9"/>
      <c r="L163" s="3"/>
      <c r="M163" s="20" t="s">
        <v>10</v>
      </c>
      <c r="N163" s="19" t="s">
        <v>36</v>
      </c>
      <c r="O163" s="18">
        <v>0</v>
      </c>
      <c r="P163" s="18">
        <f>O163*H163</f>
        <v>0</v>
      </c>
      <c r="Q163" s="18">
        <v>0</v>
      </c>
      <c r="R163" s="18">
        <f>Q163*H163</f>
        <v>0</v>
      </c>
      <c r="S163" s="18">
        <v>0</v>
      </c>
      <c r="T163" s="17">
        <f>S163*H163</f>
        <v>0</v>
      </c>
      <c r="AR163" s="6" t="s">
        <v>84</v>
      </c>
      <c r="AT163" s="6" t="s">
        <v>80</v>
      </c>
      <c r="AU163" s="6" t="s">
        <v>76</v>
      </c>
      <c r="AY163" s="7" t="s">
        <v>79</v>
      </c>
      <c r="BE163" s="8">
        <f>IF(N163="základní",J163,0)</f>
        <v>0</v>
      </c>
      <c r="BF163" s="8">
        <f>IF(N163="snížená",J163,0)</f>
        <v>0</v>
      </c>
      <c r="BG163" s="8">
        <f>IF(N163="zákl. přenesená",J163,0)</f>
        <v>0</v>
      </c>
      <c r="BH163" s="8">
        <f>IF(N163="sníž. přenesená",J163,0)</f>
        <v>0</v>
      </c>
      <c r="BI163" s="8">
        <f>IF(N163="nulová",J163,0)</f>
        <v>0</v>
      </c>
      <c r="BJ163" s="7" t="s">
        <v>76</v>
      </c>
      <c r="BK163" s="8">
        <f>ROUND(I163*H163,2)</f>
        <v>0</v>
      </c>
      <c r="BL163" s="7" t="s">
        <v>84</v>
      </c>
      <c r="BM163" s="6" t="s">
        <v>187</v>
      </c>
    </row>
    <row r="164" spans="2:47" s="2" customFormat="1" ht="39">
      <c r="B164" s="3"/>
      <c r="D164" s="24" t="s">
        <v>88</v>
      </c>
      <c r="F164" s="23" t="s">
        <v>180</v>
      </c>
      <c r="L164" s="3"/>
      <c r="M164" s="22"/>
      <c r="T164" s="21"/>
      <c r="AT164" s="7" t="s">
        <v>88</v>
      </c>
      <c r="AU164" s="7" t="s">
        <v>76</v>
      </c>
    </row>
    <row r="165" spans="2:65" s="2" customFormat="1" ht="36">
      <c r="B165" s="16"/>
      <c r="C165" s="15" t="s">
        <v>188</v>
      </c>
      <c r="D165" s="15" t="s">
        <v>80</v>
      </c>
      <c r="E165" s="14" t="s">
        <v>189</v>
      </c>
      <c r="F165" s="13" t="s">
        <v>190</v>
      </c>
      <c r="G165" s="12" t="s">
        <v>83</v>
      </c>
      <c r="H165" s="11">
        <v>16</v>
      </c>
      <c r="I165" s="10"/>
      <c r="J165" s="10">
        <f>ROUND(I165*H165,2)</f>
        <v>0</v>
      </c>
      <c r="K165" s="9"/>
      <c r="L165" s="3"/>
      <c r="M165" s="20" t="s">
        <v>10</v>
      </c>
      <c r="N165" s="19" t="s">
        <v>36</v>
      </c>
      <c r="O165" s="18">
        <v>0</v>
      </c>
      <c r="P165" s="18">
        <f>O165*H165</f>
        <v>0</v>
      </c>
      <c r="Q165" s="18">
        <v>0</v>
      </c>
      <c r="R165" s="18">
        <f>Q165*H165</f>
        <v>0</v>
      </c>
      <c r="S165" s="18">
        <v>0</v>
      </c>
      <c r="T165" s="17">
        <f>S165*H165</f>
        <v>0</v>
      </c>
      <c r="AR165" s="6" t="s">
        <v>84</v>
      </c>
      <c r="AT165" s="6" t="s">
        <v>80</v>
      </c>
      <c r="AU165" s="6" t="s">
        <v>76</v>
      </c>
      <c r="AY165" s="7" t="s">
        <v>79</v>
      </c>
      <c r="BE165" s="8">
        <f>IF(N165="základní",J165,0)</f>
        <v>0</v>
      </c>
      <c r="BF165" s="8">
        <f>IF(N165="snížená",J165,0)</f>
        <v>0</v>
      </c>
      <c r="BG165" s="8">
        <f>IF(N165="zákl. přenesená",J165,0)</f>
        <v>0</v>
      </c>
      <c r="BH165" s="8">
        <f>IF(N165="sníž. přenesená",J165,0)</f>
        <v>0</v>
      </c>
      <c r="BI165" s="8">
        <f>IF(N165="nulová",J165,0)</f>
        <v>0</v>
      </c>
      <c r="BJ165" s="7" t="s">
        <v>76</v>
      </c>
      <c r="BK165" s="8">
        <f>ROUND(I165*H165,2)</f>
        <v>0</v>
      </c>
      <c r="BL165" s="7" t="s">
        <v>84</v>
      </c>
      <c r="BM165" s="6" t="s">
        <v>191</v>
      </c>
    </row>
    <row r="166" spans="2:47" s="2" customFormat="1" ht="39">
      <c r="B166" s="3"/>
      <c r="D166" s="24" t="s">
        <v>88</v>
      </c>
      <c r="F166" s="23" t="s">
        <v>180</v>
      </c>
      <c r="L166" s="3"/>
      <c r="M166" s="22"/>
      <c r="T166" s="21"/>
      <c r="AT166" s="7" t="s">
        <v>88</v>
      </c>
      <c r="AU166" s="7" t="s">
        <v>76</v>
      </c>
    </row>
    <row r="167" spans="2:65" s="2" customFormat="1" ht="36">
      <c r="B167" s="16"/>
      <c r="C167" s="15" t="s">
        <v>137</v>
      </c>
      <c r="D167" s="15" t="s">
        <v>80</v>
      </c>
      <c r="E167" s="14" t="s">
        <v>192</v>
      </c>
      <c r="F167" s="13" t="s">
        <v>193</v>
      </c>
      <c r="G167" s="12" t="s">
        <v>83</v>
      </c>
      <c r="H167" s="11">
        <v>2</v>
      </c>
      <c r="I167" s="10"/>
      <c r="J167" s="10">
        <f>ROUND(I167*H167,2)</f>
        <v>0</v>
      </c>
      <c r="K167" s="9"/>
      <c r="L167" s="3"/>
      <c r="M167" s="20" t="s">
        <v>10</v>
      </c>
      <c r="N167" s="19" t="s">
        <v>36</v>
      </c>
      <c r="O167" s="18">
        <v>0</v>
      </c>
      <c r="P167" s="18">
        <f>O167*H167</f>
        <v>0</v>
      </c>
      <c r="Q167" s="18">
        <v>0</v>
      </c>
      <c r="R167" s="18">
        <f>Q167*H167</f>
        <v>0</v>
      </c>
      <c r="S167" s="18">
        <v>0</v>
      </c>
      <c r="T167" s="17">
        <f>S167*H167</f>
        <v>0</v>
      </c>
      <c r="AR167" s="6" t="s">
        <v>84</v>
      </c>
      <c r="AT167" s="6" t="s">
        <v>80</v>
      </c>
      <c r="AU167" s="6" t="s">
        <v>76</v>
      </c>
      <c r="AY167" s="7" t="s">
        <v>79</v>
      </c>
      <c r="BE167" s="8">
        <f>IF(N167="základní",J167,0)</f>
        <v>0</v>
      </c>
      <c r="BF167" s="8">
        <f>IF(N167="snížená",J167,0)</f>
        <v>0</v>
      </c>
      <c r="BG167" s="8">
        <f>IF(N167="zákl. přenesená",J167,0)</f>
        <v>0</v>
      </c>
      <c r="BH167" s="8">
        <f>IF(N167="sníž. přenesená",J167,0)</f>
        <v>0</v>
      </c>
      <c r="BI167" s="8">
        <f>IF(N167="nulová",J167,0)</f>
        <v>0</v>
      </c>
      <c r="BJ167" s="7" t="s">
        <v>76</v>
      </c>
      <c r="BK167" s="8">
        <f>ROUND(I167*H167,2)</f>
        <v>0</v>
      </c>
      <c r="BL167" s="7" t="s">
        <v>84</v>
      </c>
      <c r="BM167" s="6" t="s">
        <v>194</v>
      </c>
    </row>
    <row r="168" spans="2:47" s="2" customFormat="1" ht="39">
      <c r="B168" s="3"/>
      <c r="D168" s="24" t="s">
        <v>88</v>
      </c>
      <c r="F168" s="23" t="s">
        <v>180</v>
      </c>
      <c r="L168" s="3"/>
      <c r="M168" s="22"/>
      <c r="T168" s="21"/>
      <c r="AT168" s="7" t="s">
        <v>88</v>
      </c>
      <c r="AU168" s="7" t="s">
        <v>76</v>
      </c>
    </row>
    <row r="169" spans="2:65" s="2" customFormat="1" ht="36">
      <c r="B169" s="16"/>
      <c r="C169" s="15" t="s">
        <v>195</v>
      </c>
      <c r="D169" s="15" t="s">
        <v>80</v>
      </c>
      <c r="E169" s="14" t="s">
        <v>196</v>
      </c>
      <c r="F169" s="13" t="s">
        <v>197</v>
      </c>
      <c r="G169" s="12" t="s">
        <v>83</v>
      </c>
      <c r="H169" s="11">
        <v>2</v>
      </c>
      <c r="I169" s="10"/>
      <c r="J169" s="10">
        <f>ROUND(I169*H169,2)</f>
        <v>0</v>
      </c>
      <c r="K169" s="9"/>
      <c r="L169" s="3"/>
      <c r="M169" s="20" t="s">
        <v>10</v>
      </c>
      <c r="N169" s="19" t="s">
        <v>36</v>
      </c>
      <c r="O169" s="18">
        <v>0</v>
      </c>
      <c r="P169" s="18">
        <f>O169*H169</f>
        <v>0</v>
      </c>
      <c r="Q169" s="18">
        <v>0</v>
      </c>
      <c r="R169" s="18">
        <f>Q169*H169</f>
        <v>0</v>
      </c>
      <c r="S169" s="18">
        <v>0</v>
      </c>
      <c r="T169" s="17">
        <f>S169*H169</f>
        <v>0</v>
      </c>
      <c r="AR169" s="6" t="s">
        <v>84</v>
      </c>
      <c r="AT169" s="6" t="s">
        <v>80</v>
      </c>
      <c r="AU169" s="6" t="s">
        <v>76</v>
      </c>
      <c r="AY169" s="7" t="s">
        <v>79</v>
      </c>
      <c r="BE169" s="8">
        <f>IF(N169="základní",J169,0)</f>
        <v>0</v>
      </c>
      <c r="BF169" s="8">
        <f>IF(N169="snížená",J169,0)</f>
        <v>0</v>
      </c>
      <c r="BG169" s="8">
        <f>IF(N169="zákl. přenesená",J169,0)</f>
        <v>0</v>
      </c>
      <c r="BH169" s="8">
        <f>IF(N169="sníž. přenesená",J169,0)</f>
        <v>0</v>
      </c>
      <c r="BI169" s="8">
        <f>IF(N169="nulová",J169,0)</f>
        <v>0</v>
      </c>
      <c r="BJ169" s="7" t="s">
        <v>76</v>
      </c>
      <c r="BK169" s="8">
        <f>ROUND(I169*H169,2)</f>
        <v>0</v>
      </c>
      <c r="BL169" s="7" t="s">
        <v>84</v>
      </c>
      <c r="BM169" s="6" t="s">
        <v>198</v>
      </c>
    </row>
    <row r="170" spans="2:47" s="2" customFormat="1" ht="39">
      <c r="B170" s="3"/>
      <c r="D170" s="24" t="s">
        <v>88</v>
      </c>
      <c r="F170" s="23" t="s">
        <v>180</v>
      </c>
      <c r="L170" s="3"/>
      <c r="M170" s="22"/>
      <c r="T170" s="21"/>
      <c r="AT170" s="7" t="s">
        <v>88</v>
      </c>
      <c r="AU170" s="7" t="s">
        <v>76</v>
      </c>
    </row>
    <row r="171" spans="2:65" s="2" customFormat="1" ht="36">
      <c r="B171" s="16"/>
      <c r="C171" s="15" t="s">
        <v>142</v>
      </c>
      <c r="D171" s="15" t="s">
        <v>80</v>
      </c>
      <c r="E171" s="14" t="s">
        <v>199</v>
      </c>
      <c r="F171" s="13" t="s">
        <v>200</v>
      </c>
      <c r="G171" s="12" t="s">
        <v>83</v>
      </c>
      <c r="H171" s="11">
        <v>6</v>
      </c>
      <c r="I171" s="10"/>
      <c r="J171" s="10">
        <f>ROUND(I171*H171,2)</f>
        <v>0</v>
      </c>
      <c r="K171" s="9"/>
      <c r="L171" s="3"/>
      <c r="M171" s="20" t="s">
        <v>10</v>
      </c>
      <c r="N171" s="19" t="s">
        <v>36</v>
      </c>
      <c r="O171" s="18">
        <v>0</v>
      </c>
      <c r="P171" s="18">
        <f>O171*H171</f>
        <v>0</v>
      </c>
      <c r="Q171" s="18">
        <v>0</v>
      </c>
      <c r="R171" s="18">
        <f>Q171*H171</f>
        <v>0</v>
      </c>
      <c r="S171" s="18">
        <v>0</v>
      </c>
      <c r="T171" s="17">
        <f>S171*H171</f>
        <v>0</v>
      </c>
      <c r="AR171" s="6" t="s">
        <v>84</v>
      </c>
      <c r="AT171" s="6" t="s">
        <v>80</v>
      </c>
      <c r="AU171" s="6" t="s">
        <v>76</v>
      </c>
      <c r="AY171" s="7" t="s">
        <v>79</v>
      </c>
      <c r="BE171" s="8">
        <f>IF(N171="základní",J171,0)</f>
        <v>0</v>
      </c>
      <c r="BF171" s="8">
        <f>IF(N171="snížená",J171,0)</f>
        <v>0</v>
      </c>
      <c r="BG171" s="8">
        <f>IF(N171="zákl. přenesená",J171,0)</f>
        <v>0</v>
      </c>
      <c r="BH171" s="8">
        <f>IF(N171="sníž. přenesená",J171,0)</f>
        <v>0</v>
      </c>
      <c r="BI171" s="8">
        <f>IF(N171="nulová",J171,0)</f>
        <v>0</v>
      </c>
      <c r="BJ171" s="7" t="s">
        <v>76</v>
      </c>
      <c r="BK171" s="8">
        <f>ROUND(I171*H171,2)</f>
        <v>0</v>
      </c>
      <c r="BL171" s="7" t="s">
        <v>84</v>
      </c>
      <c r="BM171" s="6" t="s">
        <v>201</v>
      </c>
    </row>
    <row r="172" spans="2:47" s="2" customFormat="1" ht="39">
      <c r="B172" s="3"/>
      <c r="D172" s="24" t="s">
        <v>88</v>
      </c>
      <c r="F172" s="23" t="s">
        <v>180</v>
      </c>
      <c r="L172" s="3"/>
      <c r="M172" s="22"/>
      <c r="T172" s="21"/>
      <c r="AT172" s="7" t="s">
        <v>88</v>
      </c>
      <c r="AU172" s="7" t="s">
        <v>76</v>
      </c>
    </row>
    <row r="173" spans="2:65" s="2" customFormat="1" ht="36">
      <c r="B173" s="16"/>
      <c r="C173" s="15" t="s">
        <v>202</v>
      </c>
      <c r="D173" s="15" t="s">
        <v>80</v>
      </c>
      <c r="E173" s="14" t="s">
        <v>203</v>
      </c>
      <c r="F173" s="13" t="s">
        <v>204</v>
      </c>
      <c r="G173" s="12" t="s">
        <v>83</v>
      </c>
      <c r="H173" s="11">
        <v>2</v>
      </c>
      <c r="I173" s="10"/>
      <c r="J173" s="10">
        <f>ROUND(I173*H173,2)</f>
        <v>0</v>
      </c>
      <c r="K173" s="9"/>
      <c r="L173" s="3"/>
      <c r="M173" s="20" t="s">
        <v>10</v>
      </c>
      <c r="N173" s="19" t="s">
        <v>36</v>
      </c>
      <c r="O173" s="18">
        <v>0</v>
      </c>
      <c r="P173" s="18">
        <f>O173*H173</f>
        <v>0</v>
      </c>
      <c r="Q173" s="18">
        <v>0</v>
      </c>
      <c r="R173" s="18">
        <f>Q173*H173</f>
        <v>0</v>
      </c>
      <c r="S173" s="18">
        <v>0</v>
      </c>
      <c r="T173" s="17">
        <f>S173*H173</f>
        <v>0</v>
      </c>
      <c r="AR173" s="6" t="s">
        <v>84</v>
      </c>
      <c r="AT173" s="6" t="s">
        <v>80</v>
      </c>
      <c r="AU173" s="6" t="s">
        <v>76</v>
      </c>
      <c r="AY173" s="7" t="s">
        <v>79</v>
      </c>
      <c r="BE173" s="8">
        <f>IF(N173="základní",J173,0)</f>
        <v>0</v>
      </c>
      <c r="BF173" s="8">
        <f>IF(N173="snížená",J173,0)</f>
        <v>0</v>
      </c>
      <c r="BG173" s="8">
        <f>IF(N173="zákl. přenesená",J173,0)</f>
        <v>0</v>
      </c>
      <c r="BH173" s="8">
        <f>IF(N173="sníž. přenesená",J173,0)</f>
        <v>0</v>
      </c>
      <c r="BI173" s="8">
        <f>IF(N173="nulová",J173,0)</f>
        <v>0</v>
      </c>
      <c r="BJ173" s="7" t="s">
        <v>76</v>
      </c>
      <c r="BK173" s="8">
        <f>ROUND(I173*H173,2)</f>
        <v>0</v>
      </c>
      <c r="BL173" s="7" t="s">
        <v>84</v>
      </c>
      <c r="BM173" s="6" t="s">
        <v>205</v>
      </c>
    </row>
    <row r="174" spans="2:47" s="2" customFormat="1" ht="39">
      <c r="B174" s="3"/>
      <c r="D174" s="24" t="s">
        <v>88</v>
      </c>
      <c r="F174" s="23" t="s">
        <v>180</v>
      </c>
      <c r="L174" s="3"/>
      <c r="M174" s="22"/>
      <c r="T174" s="21"/>
      <c r="AT174" s="7" t="s">
        <v>88</v>
      </c>
      <c r="AU174" s="7" t="s">
        <v>76</v>
      </c>
    </row>
    <row r="175" spans="2:65" s="2" customFormat="1" ht="36">
      <c r="B175" s="16"/>
      <c r="C175" s="15" t="s">
        <v>146</v>
      </c>
      <c r="D175" s="15" t="s">
        <v>80</v>
      </c>
      <c r="E175" s="14" t="s">
        <v>206</v>
      </c>
      <c r="F175" s="13" t="s">
        <v>207</v>
      </c>
      <c r="G175" s="12" t="s">
        <v>83</v>
      </c>
      <c r="H175" s="11">
        <v>9</v>
      </c>
      <c r="I175" s="10"/>
      <c r="J175" s="10">
        <f>ROUND(I175*H175,2)</f>
        <v>0</v>
      </c>
      <c r="K175" s="9"/>
      <c r="L175" s="3"/>
      <c r="M175" s="20" t="s">
        <v>10</v>
      </c>
      <c r="N175" s="19" t="s">
        <v>36</v>
      </c>
      <c r="O175" s="18">
        <v>0</v>
      </c>
      <c r="P175" s="18">
        <f>O175*H175</f>
        <v>0</v>
      </c>
      <c r="Q175" s="18">
        <v>0</v>
      </c>
      <c r="R175" s="18">
        <f>Q175*H175</f>
        <v>0</v>
      </c>
      <c r="S175" s="18">
        <v>0</v>
      </c>
      <c r="T175" s="17">
        <f>S175*H175</f>
        <v>0</v>
      </c>
      <c r="AR175" s="6" t="s">
        <v>84</v>
      </c>
      <c r="AT175" s="6" t="s">
        <v>80</v>
      </c>
      <c r="AU175" s="6" t="s">
        <v>76</v>
      </c>
      <c r="AY175" s="7" t="s">
        <v>79</v>
      </c>
      <c r="BE175" s="8">
        <f>IF(N175="základní",J175,0)</f>
        <v>0</v>
      </c>
      <c r="BF175" s="8">
        <f>IF(N175="snížená",J175,0)</f>
        <v>0</v>
      </c>
      <c r="BG175" s="8">
        <f>IF(N175="zákl. přenesená",J175,0)</f>
        <v>0</v>
      </c>
      <c r="BH175" s="8">
        <f>IF(N175="sníž. přenesená",J175,0)</f>
        <v>0</v>
      </c>
      <c r="BI175" s="8">
        <f>IF(N175="nulová",J175,0)</f>
        <v>0</v>
      </c>
      <c r="BJ175" s="7" t="s">
        <v>76</v>
      </c>
      <c r="BK175" s="8">
        <f>ROUND(I175*H175,2)</f>
        <v>0</v>
      </c>
      <c r="BL175" s="7" t="s">
        <v>84</v>
      </c>
      <c r="BM175" s="6" t="s">
        <v>208</v>
      </c>
    </row>
    <row r="176" spans="2:47" s="2" customFormat="1" ht="39">
      <c r="B176" s="3"/>
      <c r="D176" s="24" t="s">
        <v>88</v>
      </c>
      <c r="F176" s="23" t="s">
        <v>180</v>
      </c>
      <c r="L176" s="3"/>
      <c r="M176" s="22"/>
      <c r="T176" s="21"/>
      <c r="AT176" s="7" t="s">
        <v>88</v>
      </c>
      <c r="AU176" s="7" t="s">
        <v>76</v>
      </c>
    </row>
    <row r="177" spans="2:65" s="2" customFormat="1" ht="36">
      <c r="B177" s="16"/>
      <c r="C177" s="15" t="s">
        <v>209</v>
      </c>
      <c r="D177" s="15" t="s">
        <v>80</v>
      </c>
      <c r="E177" s="14" t="s">
        <v>210</v>
      </c>
      <c r="F177" s="13" t="s">
        <v>211</v>
      </c>
      <c r="G177" s="12" t="s">
        <v>83</v>
      </c>
      <c r="H177" s="11">
        <v>1</v>
      </c>
      <c r="I177" s="10"/>
      <c r="J177" s="10">
        <f>ROUND(I177*H177,2)</f>
        <v>0</v>
      </c>
      <c r="K177" s="9"/>
      <c r="L177" s="3"/>
      <c r="M177" s="20" t="s">
        <v>10</v>
      </c>
      <c r="N177" s="19" t="s">
        <v>36</v>
      </c>
      <c r="O177" s="18">
        <v>0</v>
      </c>
      <c r="P177" s="18">
        <f>O177*H177</f>
        <v>0</v>
      </c>
      <c r="Q177" s="18">
        <v>0</v>
      </c>
      <c r="R177" s="18">
        <f>Q177*H177</f>
        <v>0</v>
      </c>
      <c r="S177" s="18">
        <v>0</v>
      </c>
      <c r="T177" s="17">
        <f>S177*H177</f>
        <v>0</v>
      </c>
      <c r="AR177" s="6" t="s">
        <v>84</v>
      </c>
      <c r="AT177" s="6" t="s">
        <v>80</v>
      </c>
      <c r="AU177" s="6" t="s">
        <v>76</v>
      </c>
      <c r="AY177" s="7" t="s">
        <v>79</v>
      </c>
      <c r="BE177" s="8">
        <f>IF(N177="základní",J177,0)</f>
        <v>0</v>
      </c>
      <c r="BF177" s="8">
        <f>IF(N177="snížená",J177,0)</f>
        <v>0</v>
      </c>
      <c r="BG177" s="8">
        <f>IF(N177="zákl. přenesená",J177,0)</f>
        <v>0</v>
      </c>
      <c r="BH177" s="8">
        <f>IF(N177="sníž. přenesená",J177,0)</f>
        <v>0</v>
      </c>
      <c r="BI177" s="8">
        <f>IF(N177="nulová",J177,0)</f>
        <v>0</v>
      </c>
      <c r="BJ177" s="7" t="s">
        <v>76</v>
      </c>
      <c r="BK177" s="8">
        <f>ROUND(I177*H177,2)</f>
        <v>0</v>
      </c>
      <c r="BL177" s="7" t="s">
        <v>84</v>
      </c>
      <c r="BM177" s="6" t="s">
        <v>212</v>
      </c>
    </row>
    <row r="178" spans="2:47" s="2" customFormat="1" ht="39">
      <c r="B178" s="3"/>
      <c r="D178" s="24" t="s">
        <v>88</v>
      </c>
      <c r="F178" s="23" t="s">
        <v>180</v>
      </c>
      <c r="L178" s="3"/>
      <c r="M178" s="22"/>
      <c r="T178" s="21"/>
      <c r="AT178" s="7" t="s">
        <v>88</v>
      </c>
      <c r="AU178" s="7" t="s">
        <v>76</v>
      </c>
    </row>
    <row r="179" spans="2:65" s="2" customFormat="1" ht="36">
      <c r="B179" s="16"/>
      <c r="C179" s="15" t="s">
        <v>151</v>
      </c>
      <c r="D179" s="15" t="s">
        <v>80</v>
      </c>
      <c r="E179" s="14" t="s">
        <v>213</v>
      </c>
      <c r="F179" s="13" t="s">
        <v>214</v>
      </c>
      <c r="G179" s="12" t="s">
        <v>83</v>
      </c>
      <c r="H179" s="11">
        <v>6</v>
      </c>
      <c r="I179" s="10"/>
      <c r="J179" s="10">
        <f>ROUND(I179*H179,2)</f>
        <v>0</v>
      </c>
      <c r="K179" s="9"/>
      <c r="L179" s="3"/>
      <c r="M179" s="20" t="s">
        <v>10</v>
      </c>
      <c r="N179" s="19" t="s">
        <v>36</v>
      </c>
      <c r="O179" s="18">
        <v>0</v>
      </c>
      <c r="P179" s="18">
        <f>O179*H179</f>
        <v>0</v>
      </c>
      <c r="Q179" s="18">
        <v>0</v>
      </c>
      <c r="R179" s="18">
        <f>Q179*H179</f>
        <v>0</v>
      </c>
      <c r="S179" s="18">
        <v>0</v>
      </c>
      <c r="T179" s="17">
        <f>S179*H179</f>
        <v>0</v>
      </c>
      <c r="AR179" s="6" t="s">
        <v>84</v>
      </c>
      <c r="AT179" s="6" t="s">
        <v>80</v>
      </c>
      <c r="AU179" s="6" t="s">
        <v>76</v>
      </c>
      <c r="AY179" s="7" t="s">
        <v>79</v>
      </c>
      <c r="BE179" s="8">
        <f>IF(N179="základní",J179,0)</f>
        <v>0</v>
      </c>
      <c r="BF179" s="8">
        <f>IF(N179="snížená",J179,0)</f>
        <v>0</v>
      </c>
      <c r="BG179" s="8">
        <f>IF(N179="zákl. přenesená",J179,0)</f>
        <v>0</v>
      </c>
      <c r="BH179" s="8">
        <f>IF(N179="sníž. přenesená",J179,0)</f>
        <v>0</v>
      </c>
      <c r="BI179" s="8">
        <f>IF(N179="nulová",J179,0)</f>
        <v>0</v>
      </c>
      <c r="BJ179" s="7" t="s">
        <v>76</v>
      </c>
      <c r="BK179" s="8">
        <f>ROUND(I179*H179,2)</f>
        <v>0</v>
      </c>
      <c r="BL179" s="7" t="s">
        <v>84</v>
      </c>
      <c r="BM179" s="6" t="s">
        <v>215</v>
      </c>
    </row>
    <row r="180" spans="2:47" s="2" customFormat="1" ht="39">
      <c r="B180" s="3"/>
      <c r="D180" s="24" t="s">
        <v>88</v>
      </c>
      <c r="F180" s="23" t="s">
        <v>216</v>
      </c>
      <c r="L180" s="3"/>
      <c r="M180" s="22"/>
      <c r="T180" s="21"/>
      <c r="AT180" s="7" t="s">
        <v>88</v>
      </c>
      <c r="AU180" s="7" t="s">
        <v>76</v>
      </c>
    </row>
    <row r="181" spans="2:63" s="25" customFormat="1" ht="25.9" customHeight="1">
      <c r="B181" s="32"/>
      <c r="D181" s="27" t="s">
        <v>75</v>
      </c>
      <c r="E181" s="34" t="s">
        <v>2</v>
      </c>
      <c r="F181" s="34" t="s">
        <v>217</v>
      </c>
      <c r="J181" s="33">
        <f>BK181</f>
        <v>0</v>
      </c>
      <c r="L181" s="32"/>
      <c r="M181" s="31"/>
      <c r="P181" s="30">
        <f>SUM(P182:P213)</f>
        <v>0</v>
      </c>
      <c r="R181" s="30">
        <f>SUM(R182:R213)</f>
        <v>0</v>
      </c>
      <c r="T181" s="29">
        <f>SUM(T182:T213)</f>
        <v>0</v>
      </c>
      <c r="AR181" s="27" t="s">
        <v>76</v>
      </c>
      <c r="AT181" s="28" t="s">
        <v>75</v>
      </c>
      <c r="AU181" s="28" t="s">
        <v>78</v>
      </c>
      <c r="AY181" s="27" t="s">
        <v>79</v>
      </c>
      <c r="BK181" s="26">
        <f>SUM(BK182:BK213)</f>
        <v>0</v>
      </c>
    </row>
    <row r="182" spans="2:65" s="2" customFormat="1" ht="36">
      <c r="B182" s="16"/>
      <c r="C182" s="15">
        <f>C179+1</f>
        <v>35</v>
      </c>
      <c r="D182" s="15" t="s">
        <v>80</v>
      </c>
      <c r="E182" s="14" t="s">
        <v>218</v>
      </c>
      <c r="F182" s="13" t="s">
        <v>219</v>
      </c>
      <c r="G182" s="12" t="s">
        <v>83</v>
      </c>
      <c r="H182" s="11">
        <v>26</v>
      </c>
      <c r="I182" s="10"/>
      <c r="J182" s="10">
        <f aca="true" t="shared" si="0" ref="J182:J213">ROUND(I182*H182,2)</f>
        <v>0</v>
      </c>
      <c r="K182" s="9"/>
      <c r="L182" s="3"/>
      <c r="M182" s="20" t="s">
        <v>10</v>
      </c>
      <c r="N182" s="19" t="s">
        <v>36</v>
      </c>
      <c r="O182" s="18">
        <v>0</v>
      </c>
      <c r="P182" s="18">
        <f aca="true" t="shared" si="1" ref="P182:P213">O182*H182</f>
        <v>0</v>
      </c>
      <c r="Q182" s="18">
        <v>0</v>
      </c>
      <c r="R182" s="18">
        <f aca="true" t="shared" si="2" ref="R182:R213">Q182*H182</f>
        <v>0</v>
      </c>
      <c r="S182" s="18">
        <v>0</v>
      </c>
      <c r="T182" s="17">
        <f aca="true" t="shared" si="3" ref="T182:T213">S182*H182</f>
        <v>0</v>
      </c>
      <c r="AR182" s="6" t="s">
        <v>84</v>
      </c>
      <c r="AT182" s="6" t="s">
        <v>80</v>
      </c>
      <c r="AU182" s="6" t="s">
        <v>76</v>
      </c>
      <c r="AY182" s="7" t="s">
        <v>79</v>
      </c>
      <c r="BE182" s="8">
        <f aca="true" t="shared" si="4" ref="BE182:BE213">IF(N182="základní",J182,0)</f>
        <v>0</v>
      </c>
      <c r="BF182" s="8">
        <f aca="true" t="shared" si="5" ref="BF182:BF213">IF(N182="snížená",J182,0)</f>
        <v>0</v>
      </c>
      <c r="BG182" s="8">
        <f aca="true" t="shared" si="6" ref="BG182:BG213">IF(N182="zákl. přenesená",J182,0)</f>
        <v>0</v>
      </c>
      <c r="BH182" s="8">
        <f aca="true" t="shared" si="7" ref="BH182:BH213">IF(N182="sníž. přenesená",J182,0)</f>
        <v>0</v>
      </c>
      <c r="BI182" s="8">
        <f aca="true" t="shared" si="8" ref="BI182:BI213">IF(N182="nulová",J182,0)</f>
        <v>0</v>
      </c>
      <c r="BJ182" s="7" t="s">
        <v>76</v>
      </c>
      <c r="BK182" s="8">
        <f aca="true" t="shared" si="9" ref="BK182:BK213">ROUND(I182*H182,2)</f>
        <v>0</v>
      </c>
      <c r="BL182" s="7" t="s">
        <v>84</v>
      </c>
      <c r="BM182" s="6" t="s">
        <v>220</v>
      </c>
    </row>
    <row r="183" spans="2:65" s="2" customFormat="1" ht="36">
      <c r="B183" s="16"/>
      <c r="C183" s="15">
        <f>C182+1</f>
        <v>36</v>
      </c>
      <c r="D183" s="15" t="s">
        <v>80</v>
      </c>
      <c r="E183" s="14" t="s">
        <v>221</v>
      </c>
      <c r="F183" s="13" t="s">
        <v>222</v>
      </c>
      <c r="G183" s="12" t="s">
        <v>83</v>
      </c>
      <c r="H183" s="11">
        <v>2</v>
      </c>
      <c r="I183" s="10"/>
      <c r="J183" s="10">
        <f t="shared" si="0"/>
        <v>0</v>
      </c>
      <c r="K183" s="9"/>
      <c r="L183" s="3"/>
      <c r="M183" s="20" t="s">
        <v>10</v>
      </c>
      <c r="N183" s="19" t="s">
        <v>36</v>
      </c>
      <c r="O183" s="18">
        <v>0</v>
      </c>
      <c r="P183" s="18">
        <f t="shared" si="1"/>
        <v>0</v>
      </c>
      <c r="Q183" s="18">
        <v>0</v>
      </c>
      <c r="R183" s="18">
        <f t="shared" si="2"/>
        <v>0</v>
      </c>
      <c r="S183" s="18">
        <v>0</v>
      </c>
      <c r="T183" s="17">
        <f t="shared" si="3"/>
        <v>0</v>
      </c>
      <c r="AR183" s="6" t="s">
        <v>84</v>
      </c>
      <c r="AT183" s="6" t="s">
        <v>80</v>
      </c>
      <c r="AU183" s="6" t="s">
        <v>76</v>
      </c>
      <c r="AY183" s="7" t="s">
        <v>79</v>
      </c>
      <c r="BE183" s="8">
        <f t="shared" si="4"/>
        <v>0</v>
      </c>
      <c r="BF183" s="8">
        <f t="shared" si="5"/>
        <v>0</v>
      </c>
      <c r="BG183" s="8">
        <f t="shared" si="6"/>
        <v>0</v>
      </c>
      <c r="BH183" s="8">
        <f t="shared" si="7"/>
        <v>0</v>
      </c>
      <c r="BI183" s="8">
        <f t="shared" si="8"/>
        <v>0</v>
      </c>
      <c r="BJ183" s="7" t="s">
        <v>76</v>
      </c>
      <c r="BK183" s="8">
        <f t="shared" si="9"/>
        <v>0</v>
      </c>
      <c r="BL183" s="7" t="s">
        <v>84</v>
      </c>
      <c r="BM183" s="6" t="s">
        <v>223</v>
      </c>
    </row>
    <row r="184" spans="2:65" s="2" customFormat="1" ht="48">
      <c r="B184" s="16"/>
      <c r="C184" s="15">
        <f aca="true" t="shared" si="10" ref="C184:C213">C183+1</f>
        <v>37</v>
      </c>
      <c r="D184" s="15" t="s">
        <v>80</v>
      </c>
      <c r="E184" s="14" t="s">
        <v>224</v>
      </c>
      <c r="F184" s="13" t="s">
        <v>225</v>
      </c>
      <c r="G184" s="12" t="s">
        <v>83</v>
      </c>
      <c r="H184" s="11">
        <v>2</v>
      </c>
      <c r="I184" s="10"/>
      <c r="J184" s="10">
        <f t="shared" si="0"/>
        <v>0</v>
      </c>
      <c r="K184" s="9"/>
      <c r="L184" s="3"/>
      <c r="M184" s="20" t="s">
        <v>10</v>
      </c>
      <c r="N184" s="19" t="s">
        <v>36</v>
      </c>
      <c r="O184" s="18">
        <v>0</v>
      </c>
      <c r="P184" s="18">
        <f t="shared" si="1"/>
        <v>0</v>
      </c>
      <c r="Q184" s="18">
        <v>0</v>
      </c>
      <c r="R184" s="18">
        <f t="shared" si="2"/>
        <v>0</v>
      </c>
      <c r="S184" s="18">
        <v>0</v>
      </c>
      <c r="T184" s="17">
        <f t="shared" si="3"/>
        <v>0</v>
      </c>
      <c r="AR184" s="6" t="s">
        <v>84</v>
      </c>
      <c r="AT184" s="6" t="s">
        <v>80</v>
      </c>
      <c r="AU184" s="6" t="s">
        <v>76</v>
      </c>
      <c r="AY184" s="7" t="s">
        <v>79</v>
      </c>
      <c r="BE184" s="8">
        <f t="shared" si="4"/>
        <v>0</v>
      </c>
      <c r="BF184" s="8">
        <f t="shared" si="5"/>
        <v>0</v>
      </c>
      <c r="BG184" s="8">
        <f t="shared" si="6"/>
        <v>0</v>
      </c>
      <c r="BH184" s="8">
        <f t="shared" si="7"/>
        <v>0</v>
      </c>
      <c r="BI184" s="8">
        <f t="shared" si="8"/>
        <v>0</v>
      </c>
      <c r="BJ184" s="7" t="s">
        <v>76</v>
      </c>
      <c r="BK184" s="8">
        <f t="shared" si="9"/>
        <v>0</v>
      </c>
      <c r="BL184" s="7" t="s">
        <v>84</v>
      </c>
      <c r="BM184" s="6" t="s">
        <v>226</v>
      </c>
    </row>
    <row r="185" spans="2:65" s="2" customFormat="1" ht="24">
      <c r="B185" s="16"/>
      <c r="C185" s="15">
        <f t="shared" si="10"/>
        <v>38</v>
      </c>
      <c r="D185" s="15" t="s">
        <v>80</v>
      </c>
      <c r="E185" s="14" t="s">
        <v>227</v>
      </c>
      <c r="F185" s="13" t="s">
        <v>228</v>
      </c>
      <c r="G185" s="12" t="s">
        <v>83</v>
      </c>
      <c r="H185" s="11">
        <v>2</v>
      </c>
      <c r="I185" s="10"/>
      <c r="J185" s="10">
        <f t="shared" si="0"/>
        <v>0</v>
      </c>
      <c r="K185" s="9"/>
      <c r="L185" s="3"/>
      <c r="M185" s="20" t="s">
        <v>10</v>
      </c>
      <c r="N185" s="19" t="s">
        <v>36</v>
      </c>
      <c r="O185" s="18">
        <v>0</v>
      </c>
      <c r="P185" s="18">
        <f t="shared" si="1"/>
        <v>0</v>
      </c>
      <c r="Q185" s="18">
        <v>0</v>
      </c>
      <c r="R185" s="18">
        <f t="shared" si="2"/>
        <v>0</v>
      </c>
      <c r="S185" s="18">
        <v>0</v>
      </c>
      <c r="T185" s="17">
        <f t="shared" si="3"/>
        <v>0</v>
      </c>
      <c r="AR185" s="6" t="s">
        <v>84</v>
      </c>
      <c r="AT185" s="6" t="s">
        <v>80</v>
      </c>
      <c r="AU185" s="6" t="s">
        <v>76</v>
      </c>
      <c r="AY185" s="7" t="s">
        <v>79</v>
      </c>
      <c r="BE185" s="8">
        <f t="shared" si="4"/>
        <v>0</v>
      </c>
      <c r="BF185" s="8">
        <f t="shared" si="5"/>
        <v>0</v>
      </c>
      <c r="BG185" s="8">
        <f t="shared" si="6"/>
        <v>0</v>
      </c>
      <c r="BH185" s="8">
        <f t="shared" si="7"/>
        <v>0</v>
      </c>
      <c r="BI185" s="8">
        <f t="shared" si="8"/>
        <v>0</v>
      </c>
      <c r="BJ185" s="7" t="s">
        <v>76</v>
      </c>
      <c r="BK185" s="8">
        <f t="shared" si="9"/>
        <v>0</v>
      </c>
      <c r="BL185" s="7" t="s">
        <v>84</v>
      </c>
      <c r="BM185" s="6" t="s">
        <v>229</v>
      </c>
    </row>
    <row r="186" spans="2:65" s="2" customFormat="1" ht="36">
      <c r="B186" s="16"/>
      <c r="C186" s="15">
        <f t="shared" si="10"/>
        <v>39</v>
      </c>
      <c r="D186" s="15" t="s">
        <v>80</v>
      </c>
      <c r="E186" s="14" t="s">
        <v>230</v>
      </c>
      <c r="F186" s="13" t="s">
        <v>231</v>
      </c>
      <c r="G186" s="12" t="s">
        <v>83</v>
      </c>
      <c r="H186" s="11">
        <v>8</v>
      </c>
      <c r="I186" s="10"/>
      <c r="J186" s="10">
        <f t="shared" si="0"/>
        <v>0</v>
      </c>
      <c r="K186" s="9"/>
      <c r="L186" s="3"/>
      <c r="M186" s="20" t="s">
        <v>10</v>
      </c>
      <c r="N186" s="19" t="s">
        <v>36</v>
      </c>
      <c r="O186" s="18">
        <v>0</v>
      </c>
      <c r="P186" s="18">
        <f t="shared" si="1"/>
        <v>0</v>
      </c>
      <c r="Q186" s="18">
        <v>0</v>
      </c>
      <c r="R186" s="18">
        <f t="shared" si="2"/>
        <v>0</v>
      </c>
      <c r="S186" s="18">
        <v>0</v>
      </c>
      <c r="T186" s="17">
        <f t="shared" si="3"/>
        <v>0</v>
      </c>
      <c r="AR186" s="6" t="s">
        <v>84</v>
      </c>
      <c r="AT186" s="6" t="s">
        <v>80</v>
      </c>
      <c r="AU186" s="6" t="s">
        <v>76</v>
      </c>
      <c r="AY186" s="7" t="s">
        <v>79</v>
      </c>
      <c r="BE186" s="8">
        <f t="shared" si="4"/>
        <v>0</v>
      </c>
      <c r="BF186" s="8">
        <f t="shared" si="5"/>
        <v>0</v>
      </c>
      <c r="BG186" s="8">
        <f t="shared" si="6"/>
        <v>0</v>
      </c>
      <c r="BH186" s="8">
        <f t="shared" si="7"/>
        <v>0</v>
      </c>
      <c r="BI186" s="8">
        <f t="shared" si="8"/>
        <v>0</v>
      </c>
      <c r="BJ186" s="7" t="s">
        <v>76</v>
      </c>
      <c r="BK186" s="8">
        <f t="shared" si="9"/>
        <v>0</v>
      </c>
      <c r="BL186" s="7" t="s">
        <v>84</v>
      </c>
      <c r="BM186" s="6" t="s">
        <v>232</v>
      </c>
    </row>
    <row r="187" spans="2:65" s="2" customFormat="1" ht="36">
      <c r="B187" s="16"/>
      <c r="C187" s="15">
        <f t="shared" si="10"/>
        <v>40</v>
      </c>
      <c r="D187" s="15" t="s">
        <v>80</v>
      </c>
      <c r="E187" s="14" t="s">
        <v>233</v>
      </c>
      <c r="F187" s="13" t="s">
        <v>234</v>
      </c>
      <c r="G187" s="12" t="s">
        <v>83</v>
      </c>
      <c r="H187" s="11">
        <v>20</v>
      </c>
      <c r="I187" s="10"/>
      <c r="J187" s="10">
        <f t="shared" si="0"/>
        <v>0</v>
      </c>
      <c r="K187" s="9"/>
      <c r="L187" s="3"/>
      <c r="M187" s="20" t="s">
        <v>10</v>
      </c>
      <c r="N187" s="19" t="s">
        <v>36</v>
      </c>
      <c r="O187" s="18">
        <v>0</v>
      </c>
      <c r="P187" s="18">
        <f t="shared" si="1"/>
        <v>0</v>
      </c>
      <c r="Q187" s="18">
        <v>0</v>
      </c>
      <c r="R187" s="18">
        <f t="shared" si="2"/>
        <v>0</v>
      </c>
      <c r="S187" s="18">
        <v>0</v>
      </c>
      <c r="T187" s="17">
        <f t="shared" si="3"/>
        <v>0</v>
      </c>
      <c r="AR187" s="6" t="s">
        <v>84</v>
      </c>
      <c r="AT187" s="6" t="s">
        <v>80</v>
      </c>
      <c r="AU187" s="6" t="s">
        <v>76</v>
      </c>
      <c r="AY187" s="7" t="s">
        <v>79</v>
      </c>
      <c r="BE187" s="8">
        <f t="shared" si="4"/>
        <v>0</v>
      </c>
      <c r="BF187" s="8">
        <f t="shared" si="5"/>
        <v>0</v>
      </c>
      <c r="BG187" s="8">
        <f t="shared" si="6"/>
        <v>0</v>
      </c>
      <c r="BH187" s="8">
        <f t="shared" si="7"/>
        <v>0</v>
      </c>
      <c r="BI187" s="8">
        <f t="shared" si="8"/>
        <v>0</v>
      </c>
      <c r="BJ187" s="7" t="s">
        <v>76</v>
      </c>
      <c r="BK187" s="8">
        <f t="shared" si="9"/>
        <v>0</v>
      </c>
      <c r="BL187" s="7" t="s">
        <v>84</v>
      </c>
      <c r="BM187" s="6" t="s">
        <v>235</v>
      </c>
    </row>
    <row r="188" spans="2:65" s="2" customFormat="1" ht="24">
      <c r="B188" s="16"/>
      <c r="C188" s="15">
        <f t="shared" si="10"/>
        <v>41</v>
      </c>
      <c r="D188" s="15" t="s">
        <v>80</v>
      </c>
      <c r="E188" s="14" t="s">
        <v>236</v>
      </c>
      <c r="F188" s="13" t="s">
        <v>237</v>
      </c>
      <c r="G188" s="12" t="s">
        <v>83</v>
      </c>
      <c r="H188" s="11">
        <v>3</v>
      </c>
      <c r="I188" s="10"/>
      <c r="J188" s="10">
        <f t="shared" si="0"/>
        <v>0</v>
      </c>
      <c r="K188" s="9"/>
      <c r="L188" s="3"/>
      <c r="M188" s="20" t="s">
        <v>10</v>
      </c>
      <c r="N188" s="19" t="s">
        <v>36</v>
      </c>
      <c r="O188" s="18">
        <v>0</v>
      </c>
      <c r="P188" s="18">
        <f t="shared" si="1"/>
        <v>0</v>
      </c>
      <c r="Q188" s="18">
        <v>0</v>
      </c>
      <c r="R188" s="18">
        <f t="shared" si="2"/>
        <v>0</v>
      </c>
      <c r="S188" s="18">
        <v>0</v>
      </c>
      <c r="T188" s="17">
        <f t="shared" si="3"/>
        <v>0</v>
      </c>
      <c r="AR188" s="6" t="s">
        <v>84</v>
      </c>
      <c r="AT188" s="6" t="s">
        <v>80</v>
      </c>
      <c r="AU188" s="6" t="s">
        <v>76</v>
      </c>
      <c r="AY188" s="7" t="s">
        <v>79</v>
      </c>
      <c r="BE188" s="8">
        <f t="shared" si="4"/>
        <v>0</v>
      </c>
      <c r="BF188" s="8">
        <f t="shared" si="5"/>
        <v>0</v>
      </c>
      <c r="BG188" s="8">
        <f t="shared" si="6"/>
        <v>0</v>
      </c>
      <c r="BH188" s="8">
        <f t="shared" si="7"/>
        <v>0</v>
      </c>
      <c r="BI188" s="8">
        <f t="shared" si="8"/>
        <v>0</v>
      </c>
      <c r="BJ188" s="7" t="s">
        <v>76</v>
      </c>
      <c r="BK188" s="8">
        <f t="shared" si="9"/>
        <v>0</v>
      </c>
      <c r="BL188" s="7" t="s">
        <v>84</v>
      </c>
      <c r="BM188" s="6" t="s">
        <v>238</v>
      </c>
    </row>
    <row r="189" spans="2:65" s="2" customFormat="1" ht="36">
      <c r="B189" s="16"/>
      <c r="C189" s="15">
        <f t="shared" si="10"/>
        <v>42</v>
      </c>
      <c r="D189" s="15" t="s">
        <v>80</v>
      </c>
      <c r="E189" s="14" t="s">
        <v>239</v>
      </c>
      <c r="F189" s="13" t="s">
        <v>240</v>
      </c>
      <c r="G189" s="12" t="s">
        <v>83</v>
      </c>
      <c r="H189" s="11">
        <v>9</v>
      </c>
      <c r="I189" s="10"/>
      <c r="J189" s="10">
        <f t="shared" si="0"/>
        <v>0</v>
      </c>
      <c r="K189" s="9"/>
      <c r="L189" s="3"/>
      <c r="M189" s="20" t="s">
        <v>10</v>
      </c>
      <c r="N189" s="19" t="s">
        <v>36</v>
      </c>
      <c r="O189" s="18">
        <v>0</v>
      </c>
      <c r="P189" s="18">
        <f t="shared" si="1"/>
        <v>0</v>
      </c>
      <c r="Q189" s="18">
        <v>0</v>
      </c>
      <c r="R189" s="18">
        <f t="shared" si="2"/>
        <v>0</v>
      </c>
      <c r="S189" s="18">
        <v>0</v>
      </c>
      <c r="T189" s="17">
        <f t="shared" si="3"/>
        <v>0</v>
      </c>
      <c r="AR189" s="6" t="s">
        <v>84</v>
      </c>
      <c r="AT189" s="6" t="s">
        <v>80</v>
      </c>
      <c r="AU189" s="6" t="s">
        <v>76</v>
      </c>
      <c r="AY189" s="7" t="s">
        <v>79</v>
      </c>
      <c r="BE189" s="8">
        <f t="shared" si="4"/>
        <v>0</v>
      </c>
      <c r="BF189" s="8">
        <f t="shared" si="5"/>
        <v>0</v>
      </c>
      <c r="BG189" s="8">
        <f t="shared" si="6"/>
        <v>0</v>
      </c>
      <c r="BH189" s="8">
        <f t="shared" si="7"/>
        <v>0</v>
      </c>
      <c r="BI189" s="8">
        <f t="shared" si="8"/>
        <v>0</v>
      </c>
      <c r="BJ189" s="7" t="s">
        <v>76</v>
      </c>
      <c r="BK189" s="8">
        <f t="shared" si="9"/>
        <v>0</v>
      </c>
      <c r="BL189" s="7" t="s">
        <v>84</v>
      </c>
      <c r="BM189" s="6" t="s">
        <v>241</v>
      </c>
    </row>
    <row r="190" spans="2:65" s="2" customFormat="1" ht="36">
      <c r="B190" s="16"/>
      <c r="C190" s="15">
        <f t="shared" si="10"/>
        <v>43</v>
      </c>
      <c r="D190" s="15" t="s">
        <v>80</v>
      </c>
      <c r="E190" s="14" t="s">
        <v>242</v>
      </c>
      <c r="F190" s="13" t="s">
        <v>243</v>
      </c>
      <c r="G190" s="12" t="s">
        <v>83</v>
      </c>
      <c r="H190" s="11">
        <v>2</v>
      </c>
      <c r="I190" s="10"/>
      <c r="J190" s="10">
        <f t="shared" si="0"/>
        <v>0</v>
      </c>
      <c r="K190" s="9"/>
      <c r="L190" s="3"/>
      <c r="M190" s="20" t="s">
        <v>10</v>
      </c>
      <c r="N190" s="19" t="s">
        <v>36</v>
      </c>
      <c r="O190" s="18">
        <v>0</v>
      </c>
      <c r="P190" s="18">
        <f t="shared" si="1"/>
        <v>0</v>
      </c>
      <c r="Q190" s="18">
        <v>0</v>
      </c>
      <c r="R190" s="18">
        <f t="shared" si="2"/>
        <v>0</v>
      </c>
      <c r="S190" s="18">
        <v>0</v>
      </c>
      <c r="T190" s="17">
        <f t="shared" si="3"/>
        <v>0</v>
      </c>
      <c r="AR190" s="6" t="s">
        <v>84</v>
      </c>
      <c r="AT190" s="6" t="s">
        <v>80</v>
      </c>
      <c r="AU190" s="6" t="s">
        <v>76</v>
      </c>
      <c r="AY190" s="7" t="s">
        <v>79</v>
      </c>
      <c r="BE190" s="8">
        <f t="shared" si="4"/>
        <v>0</v>
      </c>
      <c r="BF190" s="8">
        <f t="shared" si="5"/>
        <v>0</v>
      </c>
      <c r="BG190" s="8">
        <f t="shared" si="6"/>
        <v>0</v>
      </c>
      <c r="BH190" s="8">
        <f t="shared" si="7"/>
        <v>0</v>
      </c>
      <c r="BI190" s="8">
        <f t="shared" si="8"/>
        <v>0</v>
      </c>
      <c r="BJ190" s="7" t="s">
        <v>76</v>
      </c>
      <c r="BK190" s="8">
        <f t="shared" si="9"/>
        <v>0</v>
      </c>
      <c r="BL190" s="7" t="s">
        <v>84</v>
      </c>
      <c r="BM190" s="6" t="s">
        <v>244</v>
      </c>
    </row>
    <row r="191" spans="2:65" s="2" customFormat="1" ht="36">
      <c r="B191" s="16"/>
      <c r="C191" s="15">
        <f t="shared" si="10"/>
        <v>44</v>
      </c>
      <c r="D191" s="15" t="s">
        <v>80</v>
      </c>
      <c r="E191" s="14" t="s">
        <v>245</v>
      </c>
      <c r="F191" s="13" t="s">
        <v>246</v>
      </c>
      <c r="G191" s="12" t="s">
        <v>83</v>
      </c>
      <c r="H191" s="11">
        <v>1</v>
      </c>
      <c r="I191" s="10"/>
      <c r="J191" s="10">
        <f t="shared" si="0"/>
        <v>0</v>
      </c>
      <c r="K191" s="9"/>
      <c r="L191" s="3"/>
      <c r="M191" s="20" t="s">
        <v>10</v>
      </c>
      <c r="N191" s="19" t="s">
        <v>36</v>
      </c>
      <c r="O191" s="18">
        <v>0</v>
      </c>
      <c r="P191" s="18">
        <f t="shared" si="1"/>
        <v>0</v>
      </c>
      <c r="Q191" s="18">
        <v>0</v>
      </c>
      <c r="R191" s="18">
        <f t="shared" si="2"/>
        <v>0</v>
      </c>
      <c r="S191" s="18">
        <v>0</v>
      </c>
      <c r="T191" s="17">
        <f t="shared" si="3"/>
        <v>0</v>
      </c>
      <c r="AR191" s="6" t="s">
        <v>84</v>
      </c>
      <c r="AT191" s="6" t="s">
        <v>80</v>
      </c>
      <c r="AU191" s="6" t="s">
        <v>76</v>
      </c>
      <c r="AY191" s="7" t="s">
        <v>79</v>
      </c>
      <c r="BE191" s="8">
        <f t="shared" si="4"/>
        <v>0</v>
      </c>
      <c r="BF191" s="8">
        <f t="shared" si="5"/>
        <v>0</v>
      </c>
      <c r="BG191" s="8">
        <f t="shared" si="6"/>
        <v>0</v>
      </c>
      <c r="BH191" s="8">
        <f t="shared" si="7"/>
        <v>0</v>
      </c>
      <c r="BI191" s="8">
        <f t="shared" si="8"/>
        <v>0</v>
      </c>
      <c r="BJ191" s="7" t="s">
        <v>76</v>
      </c>
      <c r="BK191" s="8">
        <f t="shared" si="9"/>
        <v>0</v>
      </c>
      <c r="BL191" s="7" t="s">
        <v>84</v>
      </c>
      <c r="BM191" s="6" t="s">
        <v>247</v>
      </c>
    </row>
    <row r="192" spans="2:65" s="2" customFormat="1" ht="36">
      <c r="B192" s="16"/>
      <c r="C192" s="15">
        <f t="shared" si="10"/>
        <v>45</v>
      </c>
      <c r="D192" s="15" t="s">
        <v>80</v>
      </c>
      <c r="E192" s="14" t="s">
        <v>248</v>
      </c>
      <c r="F192" s="13" t="s">
        <v>249</v>
      </c>
      <c r="G192" s="12" t="s">
        <v>83</v>
      </c>
      <c r="H192" s="11">
        <v>1</v>
      </c>
      <c r="I192" s="10"/>
      <c r="J192" s="10">
        <f t="shared" si="0"/>
        <v>0</v>
      </c>
      <c r="K192" s="9"/>
      <c r="L192" s="3"/>
      <c r="M192" s="20" t="s">
        <v>10</v>
      </c>
      <c r="N192" s="19" t="s">
        <v>36</v>
      </c>
      <c r="O192" s="18">
        <v>0</v>
      </c>
      <c r="P192" s="18">
        <f t="shared" si="1"/>
        <v>0</v>
      </c>
      <c r="Q192" s="18">
        <v>0</v>
      </c>
      <c r="R192" s="18">
        <f t="shared" si="2"/>
        <v>0</v>
      </c>
      <c r="S192" s="18">
        <v>0</v>
      </c>
      <c r="T192" s="17">
        <f t="shared" si="3"/>
        <v>0</v>
      </c>
      <c r="AR192" s="6" t="s">
        <v>84</v>
      </c>
      <c r="AT192" s="6" t="s">
        <v>80</v>
      </c>
      <c r="AU192" s="6" t="s">
        <v>76</v>
      </c>
      <c r="AY192" s="7" t="s">
        <v>79</v>
      </c>
      <c r="BE192" s="8">
        <f t="shared" si="4"/>
        <v>0</v>
      </c>
      <c r="BF192" s="8">
        <f t="shared" si="5"/>
        <v>0</v>
      </c>
      <c r="BG192" s="8">
        <f t="shared" si="6"/>
        <v>0</v>
      </c>
      <c r="BH192" s="8">
        <f t="shared" si="7"/>
        <v>0</v>
      </c>
      <c r="BI192" s="8">
        <f t="shared" si="8"/>
        <v>0</v>
      </c>
      <c r="BJ192" s="7" t="s">
        <v>76</v>
      </c>
      <c r="BK192" s="8">
        <f t="shared" si="9"/>
        <v>0</v>
      </c>
      <c r="BL192" s="7" t="s">
        <v>84</v>
      </c>
      <c r="BM192" s="6" t="s">
        <v>250</v>
      </c>
    </row>
    <row r="193" spans="2:65" s="2" customFormat="1" ht="36">
      <c r="B193" s="16"/>
      <c r="C193" s="15">
        <f t="shared" si="10"/>
        <v>46</v>
      </c>
      <c r="D193" s="15" t="s">
        <v>80</v>
      </c>
      <c r="E193" s="14" t="s">
        <v>251</v>
      </c>
      <c r="F193" s="13" t="s">
        <v>252</v>
      </c>
      <c r="G193" s="12" t="s">
        <v>83</v>
      </c>
      <c r="H193" s="11">
        <v>1</v>
      </c>
      <c r="I193" s="10"/>
      <c r="J193" s="10">
        <f t="shared" si="0"/>
        <v>0</v>
      </c>
      <c r="K193" s="9"/>
      <c r="L193" s="3"/>
      <c r="M193" s="20" t="s">
        <v>10</v>
      </c>
      <c r="N193" s="19" t="s">
        <v>36</v>
      </c>
      <c r="O193" s="18">
        <v>0</v>
      </c>
      <c r="P193" s="18">
        <f t="shared" si="1"/>
        <v>0</v>
      </c>
      <c r="Q193" s="18">
        <v>0</v>
      </c>
      <c r="R193" s="18">
        <f t="shared" si="2"/>
        <v>0</v>
      </c>
      <c r="S193" s="18">
        <v>0</v>
      </c>
      <c r="T193" s="17">
        <f t="shared" si="3"/>
        <v>0</v>
      </c>
      <c r="AR193" s="6" t="s">
        <v>84</v>
      </c>
      <c r="AT193" s="6" t="s">
        <v>80</v>
      </c>
      <c r="AU193" s="6" t="s">
        <v>76</v>
      </c>
      <c r="AY193" s="7" t="s">
        <v>79</v>
      </c>
      <c r="BE193" s="8">
        <f t="shared" si="4"/>
        <v>0</v>
      </c>
      <c r="BF193" s="8">
        <f t="shared" si="5"/>
        <v>0</v>
      </c>
      <c r="BG193" s="8">
        <f t="shared" si="6"/>
        <v>0</v>
      </c>
      <c r="BH193" s="8">
        <f t="shared" si="7"/>
        <v>0</v>
      </c>
      <c r="BI193" s="8">
        <f t="shared" si="8"/>
        <v>0</v>
      </c>
      <c r="BJ193" s="7" t="s">
        <v>76</v>
      </c>
      <c r="BK193" s="8">
        <f t="shared" si="9"/>
        <v>0</v>
      </c>
      <c r="BL193" s="7" t="s">
        <v>84</v>
      </c>
      <c r="BM193" s="6" t="s">
        <v>253</v>
      </c>
    </row>
    <row r="194" spans="2:65" s="2" customFormat="1" ht="36">
      <c r="B194" s="16"/>
      <c r="C194" s="15">
        <f t="shared" si="10"/>
        <v>47</v>
      </c>
      <c r="D194" s="15" t="s">
        <v>80</v>
      </c>
      <c r="E194" s="14" t="s">
        <v>254</v>
      </c>
      <c r="F194" s="13" t="s">
        <v>255</v>
      </c>
      <c r="G194" s="12" t="s">
        <v>83</v>
      </c>
      <c r="H194" s="11">
        <v>8</v>
      </c>
      <c r="I194" s="10"/>
      <c r="J194" s="10">
        <f t="shared" si="0"/>
        <v>0</v>
      </c>
      <c r="K194" s="9"/>
      <c r="L194" s="3"/>
      <c r="M194" s="20" t="s">
        <v>10</v>
      </c>
      <c r="N194" s="19" t="s">
        <v>36</v>
      </c>
      <c r="O194" s="18">
        <v>0</v>
      </c>
      <c r="P194" s="18">
        <f t="shared" si="1"/>
        <v>0</v>
      </c>
      <c r="Q194" s="18">
        <v>0</v>
      </c>
      <c r="R194" s="18">
        <f t="shared" si="2"/>
        <v>0</v>
      </c>
      <c r="S194" s="18">
        <v>0</v>
      </c>
      <c r="T194" s="17">
        <f t="shared" si="3"/>
        <v>0</v>
      </c>
      <c r="AR194" s="6" t="s">
        <v>84</v>
      </c>
      <c r="AT194" s="6" t="s">
        <v>80</v>
      </c>
      <c r="AU194" s="6" t="s">
        <v>76</v>
      </c>
      <c r="AY194" s="7" t="s">
        <v>79</v>
      </c>
      <c r="BE194" s="8">
        <f t="shared" si="4"/>
        <v>0</v>
      </c>
      <c r="BF194" s="8">
        <f t="shared" si="5"/>
        <v>0</v>
      </c>
      <c r="BG194" s="8">
        <f t="shared" si="6"/>
        <v>0</v>
      </c>
      <c r="BH194" s="8">
        <f t="shared" si="7"/>
        <v>0</v>
      </c>
      <c r="BI194" s="8">
        <f t="shared" si="8"/>
        <v>0</v>
      </c>
      <c r="BJ194" s="7" t="s">
        <v>76</v>
      </c>
      <c r="BK194" s="8">
        <f t="shared" si="9"/>
        <v>0</v>
      </c>
      <c r="BL194" s="7" t="s">
        <v>84</v>
      </c>
      <c r="BM194" s="6" t="s">
        <v>256</v>
      </c>
    </row>
    <row r="195" spans="2:65" s="2" customFormat="1" ht="36">
      <c r="B195" s="16"/>
      <c r="C195" s="15">
        <f t="shared" si="10"/>
        <v>48</v>
      </c>
      <c r="D195" s="15" t="s">
        <v>80</v>
      </c>
      <c r="E195" s="14" t="s">
        <v>257</v>
      </c>
      <c r="F195" s="13" t="s">
        <v>258</v>
      </c>
      <c r="G195" s="12" t="s">
        <v>83</v>
      </c>
      <c r="H195" s="11">
        <v>8</v>
      </c>
      <c r="I195" s="10"/>
      <c r="J195" s="10">
        <f t="shared" si="0"/>
        <v>0</v>
      </c>
      <c r="K195" s="9"/>
      <c r="L195" s="3"/>
      <c r="M195" s="20" t="s">
        <v>10</v>
      </c>
      <c r="N195" s="19" t="s">
        <v>36</v>
      </c>
      <c r="O195" s="18">
        <v>0</v>
      </c>
      <c r="P195" s="18">
        <f t="shared" si="1"/>
        <v>0</v>
      </c>
      <c r="Q195" s="18">
        <v>0</v>
      </c>
      <c r="R195" s="18">
        <f t="shared" si="2"/>
        <v>0</v>
      </c>
      <c r="S195" s="18">
        <v>0</v>
      </c>
      <c r="T195" s="17">
        <f t="shared" si="3"/>
        <v>0</v>
      </c>
      <c r="AR195" s="6" t="s">
        <v>84</v>
      </c>
      <c r="AT195" s="6" t="s">
        <v>80</v>
      </c>
      <c r="AU195" s="6" t="s">
        <v>76</v>
      </c>
      <c r="AY195" s="7" t="s">
        <v>79</v>
      </c>
      <c r="BE195" s="8">
        <f t="shared" si="4"/>
        <v>0</v>
      </c>
      <c r="BF195" s="8">
        <f t="shared" si="5"/>
        <v>0</v>
      </c>
      <c r="BG195" s="8">
        <f t="shared" si="6"/>
        <v>0</v>
      </c>
      <c r="BH195" s="8">
        <f t="shared" si="7"/>
        <v>0</v>
      </c>
      <c r="BI195" s="8">
        <f t="shared" si="8"/>
        <v>0</v>
      </c>
      <c r="BJ195" s="7" t="s">
        <v>76</v>
      </c>
      <c r="BK195" s="8">
        <f t="shared" si="9"/>
        <v>0</v>
      </c>
      <c r="BL195" s="7" t="s">
        <v>84</v>
      </c>
      <c r="BM195" s="6" t="s">
        <v>259</v>
      </c>
    </row>
    <row r="196" spans="2:65" s="2" customFormat="1" ht="48">
      <c r="B196" s="16"/>
      <c r="C196" s="15">
        <f t="shared" si="10"/>
        <v>49</v>
      </c>
      <c r="D196" s="15" t="s">
        <v>80</v>
      </c>
      <c r="E196" s="14" t="s">
        <v>260</v>
      </c>
      <c r="F196" s="13" t="s">
        <v>261</v>
      </c>
      <c r="G196" s="12" t="s">
        <v>83</v>
      </c>
      <c r="H196" s="11">
        <v>19</v>
      </c>
      <c r="I196" s="10"/>
      <c r="J196" s="10">
        <f t="shared" si="0"/>
        <v>0</v>
      </c>
      <c r="K196" s="9"/>
      <c r="L196" s="3"/>
      <c r="M196" s="20" t="s">
        <v>10</v>
      </c>
      <c r="N196" s="19" t="s">
        <v>36</v>
      </c>
      <c r="O196" s="18">
        <v>0</v>
      </c>
      <c r="P196" s="18">
        <f t="shared" si="1"/>
        <v>0</v>
      </c>
      <c r="Q196" s="18">
        <v>0</v>
      </c>
      <c r="R196" s="18">
        <f t="shared" si="2"/>
        <v>0</v>
      </c>
      <c r="S196" s="18">
        <v>0</v>
      </c>
      <c r="T196" s="17">
        <f t="shared" si="3"/>
        <v>0</v>
      </c>
      <c r="AR196" s="6" t="s">
        <v>84</v>
      </c>
      <c r="AT196" s="6" t="s">
        <v>80</v>
      </c>
      <c r="AU196" s="6" t="s">
        <v>76</v>
      </c>
      <c r="AY196" s="7" t="s">
        <v>79</v>
      </c>
      <c r="BE196" s="8">
        <f t="shared" si="4"/>
        <v>0</v>
      </c>
      <c r="BF196" s="8">
        <f t="shared" si="5"/>
        <v>0</v>
      </c>
      <c r="BG196" s="8">
        <f t="shared" si="6"/>
        <v>0</v>
      </c>
      <c r="BH196" s="8">
        <f t="shared" si="7"/>
        <v>0</v>
      </c>
      <c r="BI196" s="8">
        <f t="shared" si="8"/>
        <v>0</v>
      </c>
      <c r="BJ196" s="7" t="s">
        <v>76</v>
      </c>
      <c r="BK196" s="8">
        <f t="shared" si="9"/>
        <v>0</v>
      </c>
      <c r="BL196" s="7" t="s">
        <v>84</v>
      </c>
      <c r="BM196" s="6" t="s">
        <v>262</v>
      </c>
    </row>
    <row r="197" spans="2:65" s="2" customFormat="1" ht="24">
      <c r="B197" s="16"/>
      <c r="C197" s="15">
        <f t="shared" si="10"/>
        <v>50</v>
      </c>
      <c r="D197" s="15" t="s">
        <v>80</v>
      </c>
      <c r="E197" s="14" t="s">
        <v>263</v>
      </c>
      <c r="F197" s="13" t="s">
        <v>264</v>
      </c>
      <c r="G197" s="12" t="s">
        <v>83</v>
      </c>
      <c r="H197" s="11">
        <v>1</v>
      </c>
      <c r="I197" s="10"/>
      <c r="J197" s="10">
        <f t="shared" si="0"/>
        <v>0</v>
      </c>
      <c r="K197" s="9"/>
      <c r="L197" s="3"/>
      <c r="M197" s="20" t="s">
        <v>10</v>
      </c>
      <c r="N197" s="19" t="s">
        <v>36</v>
      </c>
      <c r="O197" s="18">
        <v>0</v>
      </c>
      <c r="P197" s="18">
        <f t="shared" si="1"/>
        <v>0</v>
      </c>
      <c r="Q197" s="18">
        <v>0</v>
      </c>
      <c r="R197" s="18">
        <f t="shared" si="2"/>
        <v>0</v>
      </c>
      <c r="S197" s="18">
        <v>0</v>
      </c>
      <c r="T197" s="17">
        <f t="shared" si="3"/>
        <v>0</v>
      </c>
      <c r="AR197" s="6" t="s">
        <v>84</v>
      </c>
      <c r="AT197" s="6" t="s">
        <v>80</v>
      </c>
      <c r="AU197" s="6" t="s">
        <v>76</v>
      </c>
      <c r="AY197" s="7" t="s">
        <v>79</v>
      </c>
      <c r="BE197" s="8">
        <f t="shared" si="4"/>
        <v>0</v>
      </c>
      <c r="BF197" s="8">
        <f t="shared" si="5"/>
        <v>0</v>
      </c>
      <c r="BG197" s="8">
        <f t="shared" si="6"/>
        <v>0</v>
      </c>
      <c r="BH197" s="8">
        <f t="shared" si="7"/>
        <v>0</v>
      </c>
      <c r="BI197" s="8">
        <f t="shared" si="8"/>
        <v>0</v>
      </c>
      <c r="BJ197" s="7" t="s">
        <v>76</v>
      </c>
      <c r="BK197" s="8">
        <f t="shared" si="9"/>
        <v>0</v>
      </c>
      <c r="BL197" s="7" t="s">
        <v>84</v>
      </c>
      <c r="BM197" s="6" t="s">
        <v>265</v>
      </c>
    </row>
    <row r="198" spans="2:65" s="2" customFormat="1" ht="48">
      <c r="B198" s="16"/>
      <c r="C198" s="15">
        <f t="shared" si="10"/>
        <v>51</v>
      </c>
      <c r="D198" s="15" t="s">
        <v>80</v>
      </c>
      <c r="E198" s="14" t="s">
        <v>266</v>
      </c>
      <c r="F198" s="13" t="s">
        <v>267</v>
      </c>
      <c r="G198" s="12" t="s">
        <v>83</v>
      </c>
      <c r="H198" s="11">
        <v>6</v>
      </c>
      <c r="I198" s="10"/>
      <c r="J198" s="10">
        <f t="shared" si="0"/>
        <v>0</v>
      </c>
      <c r="K198" s="9"/>
      <c r="L198" s="3"/>
      <c r="M198" s="20" t="s">
        <v>10</v>
      </c>
      <c r="N198" s="19" t="s">
        <v>36</v>
      </c>
      <c r="O198" s="18">
        <v>0</v>
      </c>
      <c r="P198" s="18">
        <f t="shared" si="1"/>
        <v>0</v>
      </c>
      <c r="Q198" s="18">
        <v>0</v>
      </c>
      <c r="R198" s="18">
        <f t="shared" si="2"/>
        <v>0</v>
      </c>
      <c r="S198" s="18">
        <v>0</v>
      </c>
      <c r="T198" s="17">
        <f t="shared" si="3"/>
        <v>0</v>
      </c>
      <c r="AR198" s="6" t="s">
        <v>84</v>
      </c>
      <c r="AT198" s="6" t="s">
        <v>80</v>
      </c>
      <c r="AU198" s="6" t="s">
        <v>76</v>
      </c>
      <c r="AY198" s="7" t="s">
        <v>79</v>
      </c>
      <c r="BE198" s="8">
        <f t="shared" si="4"/>
        <v>0</v>
      </c>
      <c r="BF198" s="8">
        <f t="shared" si="5"/>
        <v>0</v>
      </c>
      <c r="BG198" s="8">
        <f t="shared" si="6"/>
        <v>0</v>
      </c>
      <c r="BH198" s="8">
        <f t="shared" si="7"/>
        <v>0</v>
      </c>
      <c r="BI198" s="8">
        <f t="shared" si="8"/>
        <v>0</v>
      </c>
      <c r="BJ198" s="7" t="s">
        <v>76</v>
      </c>
      <c r="BK198" s="8">
        <f t="shared" si="9"/>
        <v>0</v>
      </c>
      <c r="BL198" s="7" t="s">
        <v>84</v>
      </c>
      <c r="BM198" s="6" t="s">
        <v>268</v>
      </c>
    </row>
    <row r="199" spans="2:65" s="2" customFormat="1" ht="36">
      <c r="B199" s="16"/>
      <c r="C199" s="15">
        <f t="shared" si="10"/>
        <v>52</v>
      </c>
      <c r="D199" s="15" t="s">
        <v>80</v>
      </c>
      <c r="E199" s="14" t="s">
        <v>269</v>
      </c>
      <c r="F199" s="13" t="s">
        <v>270</v>
      </c>
      <c r="G199" s="12" t="s">
        <v>83</v>
      </c>
      <c r="H199" s="11">
        <v>2</v>
      </c>
      <c r="I199" s="10"/>
      <c r="J199" s="10">
        <f t="shared" si="0"/>
        <v>0</v>
      </c>
      <c r="K199" s="9"/>
      <c r="L199" s="3"/>
      <c r="M199" s="20" t="s">
        <v>10</v>
      </c>
      <c r="N199" s="19" t="s">
        <v>36</v>
      </c>
      <c r="O199" s="18">
        <v>0</v>
      </c>
      <c r="P199" s="18">
        <f t="shared" si="1"/>
        <v>0</v>
      </c>
      <c r="Q199" s="18">
        <v>0</v>
      </c>
      <c r="R199" s="18">
        <f t="shared" si="2"/>
        <v>0</v>
      </c>
      <c r="S199" s="18">
        <v>0</v>
      </c>
      <c r="T199" s="17">
        <f t="shared" si="3"/>
        <v>0</v>
      </c>
      <c r="AR199" s="6" t="s">
        <v>84</v>
      </c>
      <c r="AT199" s="6" t="s">
        <v>80</v>
      </c>
      <c r="AU199" s="6" t="s">
        <v>76</v>
      </c>
      <c r="AY199" s="7" t="s">
        <v>79</v>
      </c>
      <c r="BE199" s="8">
        <f t="shared" si="4"/>
        <v>0</v>
      </c>
      <c r="BF199" s="8">
        <f t="shared" si="5"/>
        <v>0</v>
      </c>
      <c r="BG199" s="8">
        <f t="shared" si="6"/>
        <v>0</v>
      </c>
      <c r="BH199" s="8">
        <f t="shared" si="7"/>
        <v>0</v>
      </c>
      <c r="BI199" s="8">
        <f t="shared" si="8"/>
        <v>0</v>
      </c>
      <c r="BJ199" s="7" t="s">
        <v>76</v>
      </c>
      <c r="BK199" s="8">
        <f t="shared" si="9"/>
        <v>0</v>
      </c>
      <c r="BL199" s="7" t="s">
        <v>84</v>
      </c>
      <c r="BM199" s="6" t="s">
        <v>271</v>
      </c>
    </row>
    <row r="200" spans="2:65" s="2" customFormat="1" ht="36">
      <c r="B200" s="16"/>
      <c r="C200" s="15">
        <f t="shared" si="10"/>
        <v>53</v>
      </c>
      <c r="D200" s="15" t="s">
        <v>80</v>
      </c>
      <c r="E200" s="14" t="s">
        <v>272</v>
      </c>
      <c r="F200" s="13" t="s">
        <v>273</v>
      </c>
      <c r="G200" s="12" t="s">
        <v>83</v>
      </c>
      <c r="H200" s="11">
        <v>4</v>
      </c>
      <c r="I200" s="10"/>
      <c r="J200" s="10">
        <f t="shared" si="0"/>
        <v>0</v>
      </c>
      <c r="K200" s="9"/>
      <c r="L200" s="3"/>
      <c r="M200" s="20" t="s">
        <v>10</v>
      </c>
      <c r="N200" s="19" t="s">
        <v>36</v>
      </c>
      <c r="O200" s="18">
        <v>0</v>
      </c>
      <c r="P200" s="18">
        <f t="shared" si="1"/>
        <v>0</v>
      </c>
      <c r="Q200" s="18">
        <v>0</v>
      </c>
      <c r="R200" s="18">
        <f t="shared" si="2"/>
        <v>0</v>
      </c>
      <c r="S200" s="18">
        <v>0</v>
      </c>
      <c r="T200" s="17">
        <f t="shared" si="3"/>
        <v>0</v>
      </c>
      <c r="AR200" s="6" t="s">
        <v>84</v>
      </c>
      <c r="AT200" s="6" t="s">
        <v>80</v>
      </c>
      <c r="AU200" s="6" t="s">
        <v>76</v>
      </c>
      <c r="AY200" s="7" t="s">
        <v>79</v>
      </c>
      <c r="BE200" s="8">
        <f t="shared" si="4"/>
        <v>0</v>
      </c>
      <c r="BF200" s="8">
        <f t="shared" si="5"/>
        <v>0</v>
      </c>
      <c r="BG200" s="8">
        <f t="shared" si="6"/>
        <v>0</v>
      </c>
      <c r="BH200" s="8">
        <f t="shared" si="7"/>
        <v>0</v>
      </c>
      <c r="BI200" s="8">
        <f t="shared" si="8"/>
        <v>0</v>
      </c>
      <c r="BJ200" s="7" t="s">
        <v>76</v>
      </c>
      <c r="BK200" s="8">
        <f t="shared" si="9"/>
        <v>0</v>
      </c>
      <c r="BL200" s="7" t="s">
        <v>84</v>
      </c>
      <c r="BM200" s="6" t="s">
        <v>274</v>
      </c>
    </row>
    <row r="201" spans="2:65" s="2" customFormat="1" ht="48">
      <c r="B201" s="16"/>
      <c r="C201" s="15">
        <f t="shared" si="10"/>
        <v>54</v>
      </c>
      <c r="D201" s="15" t="s">
        <v>80</v>
      </c>
      <c r="E201" s="14" t="s">
        <v>275</v>
      </c>
      <c r="F201" s="13" t="s">
        <v>276</v>
      </c>
      <c r="G201" s="12" t="s">
        <v>83</v>
      </c>
      <c r="H201" s="11">
        <v>12</v>
      </c>
      <c r="I201" s="10"/>
      <c r="J201" s="10">
        <f t="shared" si="0"/>
        <v>0</v>
      </c>
      <c r="K201" s="9"/>
      <c r="L201" s="3"/>
      <c r="M201" s="20" t="s">
        <v>10</v>
      </c>
      <c r="N201" s="19" t="s">
        <v>36</v>
      </c>
      <c r="O201" s="18">
        <v>0</v>
      </c>
      <c r="P201" s="18">
        <f t="shared" si="1"/>
        <v>0</v>
      </c>
      <c r="Q201" s="18">
        <v>0</v>
      </c>
      <c r="R201" s="18">
        <f t="shared" si="2"/>
        <v>0</v>
      </c>
      <c r="S201" s="18">
        <v>0</v>
      </c>
      <c r="T201" s="17">
        <f t="shared" si="3"/>
        <v>0</v>
      </c>
      <c r="AR201" s="6" t="s">
        <v>84</v>
      </c>
      <c r="AT201" s="6" t="s">
        <v>80</v>
      </c>
      <c r="AU201" s="6" t="s">
        <v>76</v>
      </c>
      <c r="AY201" s="7" t="s">
        <v>79</v>
      </c>
      <c r="BE201" s="8">
        <f t="shared" si="4"/>
        <v>0</v>
      </c>
      <c r="BF201" s="8">
        <f t="shared" si="5"/>
        <v>0</v>
      </c>
      <c r="BG201" s="8">
        <f t="shared" si="6"/>
        <v>0</v>
      </c>
      <c r="BH201" s="8">
        <f t="shared" si="7"/>
        <v>0</v>
      </c>
      <c r="BI201" s="8">
        <f t="shared" si="8"/>
        <v>0</v>
      </c>
      <c r="BJ201" s="7" t="s">
        <v>76</v>
      </c>
      <c r="BK201" s="8">
        <f t="shared" si="9"/>
        <v>0</v>
      </c>
      <c r="BL201" s="7" t="s">
        <v>84</v>
      </c>
      <c r="BM201" s="6" t="s">
        <v>277</v>
      </c>
    </row>
    <row r="202" spans="2:65" s="2" customFormat="1" ht="36">
      <c r="B202" s="16"/>
      <c r="C202" s="15">
        <f t="shared" si="10"/>
        <v>55</v>
      </c>
      <c r="D202" s="15" t="s">
        <v>80</v>
      </c>
      <c r="E202" s="14" t="s">
        <v>278</v>
      </c>
      <c r="F202" s="13" t="s">
        <v>279</v>
      </c>
      <c r="G202" s="12" t="s">
        <v>83</v>
      </c>
      <c r="H202" s="11">
        <v>1</v>
      </c>
      <c r="I202" s="10"/>
      <c r="J202" s="10">
        <f t="shared" si="0"/>
        <v>0</v>
      </c>
      <c r="K202" s="9"/>
      <c r="L202" s="3"/>
      <c r="M202" s="20" t="s">
        <v>10</v>
      </c>
      <c r="N202" s="19" t="s">
        <v>36</v>
      </c>
      <c r="O202" s="18">
        <v>0</v>
      </c>
      <c r="P202" s="18">
        <f t="shared" si="1"/>
        <v>0</v>
      </c>
      <c r="Q202" s="18">
        <v>0</v>
      </c>
      <c r="R202" s="18">
        <f t="shared" si="2"/>
        <v>0</v>
      </c>
      <c r="S202" s="18">
        <v>0</v>
      </c>
      <c r="T202" s="17">
        <f t="shared" si="3"/>
        <v>0</v>
      </c>
      <c r="AR202" s="6" t="s">
        <v>84</v>
      </c>
      <c r="AT202" s="6" t="s">
        <v>80</v>
      </c>
      <c r="AU202" s="6" t="s">
        <v>76</v>
      </c>
      <c r="AY202" s="7" t="s">
        <v>79</v>
      </c>
      <c r="BE202" s="8">
        <f t="shared" si="4"/>
        <v>0</v>
      </c>
      <c r="BF202" s="8">
        <f t="shared" si="5"/>
        <v>0</v>
      </c>
      <c r="BG202" s="8">
        <f t="shared" si="6"/>
        <v>0</v>
      </c>
      <c r="BH202" s="8">
        <f t="shared" si="7"/>
        <v>0</v>
      </c>
      <c r="BI202" s="8">
        <f t="shared" si="8"/>
        <v>0</v>
      </c>
      <c r="BJ202" s="7" t="s">
        <v>76</v>
      </c>
      <c r="BK202" s="8">
        <f t="shared" si="9"/>
        <v>0</v>
      </c>
      <c r="BL202" s="7" t="s">
        <v>84</v>
      </c>
      <c r="BM202" s="6" t="s">
        <v>280</v>
      </c>
    </row>
    <row r="203" spans="2:65" s="2" customFormat="1" ht="24">
      <c r="B203" s="16"/>
      <c r="C203" s="15">
        <f t="shared" si="10"/>
        <v>56</v>
      </c>
      <c r="D203" s="15" t="s">
        <v>80</v>
      </c>
      <c r="E203" s="14" t="s">
        <v>281</v>
      </c>
      <c r="F203" s="13" t="s">
        <v>282</v>
      </c>
      <c r="G203" s="12" t="s">
        <v>83</v>
      </c>
      <c r="H203" s="11">
        <v>7</v>
      </c>
      <c r="I203" s="10"/>
      <c r="J203" s="10">
        <f t="shared" si="0"/>
        <v>0</v>
      </c>
      <c r="K203" s="9"/>
      <c r="L203" s="3"/>
      <c r="M203" s="20" t="s">
        <v>10</v>
      </c>
      <c r="N203" s="19" t="s">
        <v>36</v>
      </c>
      <c r="O203" s="18">
        <v>0</v>
      </c>
      <c r="P203" s="18">
        <f t="shared" si="1"/>
        <v>0</v>
      </c>
      <c r="Q203" s="18">
        <v>0</v>
      </c>
      <c r="R203" s="18">
        <f t="shared" si="2"/>
        <v>0</v>
      </c>
      <c r="S203" s="18">
        <v>0</v>
      </c>
      <c r="T203" s="17">
        <f t="shared" si="3"/>
        <v>0</v>
      </c>
      <c r="AR203" s="6" t="s">
        <v>84</v>
      </c>
      <c r="AT203" s="6" t="s">
        <v>80</v>
      </c>
      <c r="AU203" s="6" t="s">
        <v>76</v>
      </c>
      <c r="AY203" s="7" t="s">
        <v>79</v>
      </c>
      <c r="BE203" s="8">
        <f t="shared" si="4"/>
        <v>0</v>
      </c>
      <c r="BF203" s="8">
        <f t="shared" si="5"/>
        <v>0</v>
      </c>
      <c r="BG203" s="8">
        <f t="shared" si="6"/>
        <v>0</v>
      </c>
      <c r="BH203" s="8">
        <f t="shared" si="7"/>
        <v>0</v>
      </c>
      <c r="BI203" s="8">
        <f t="shared" si="8"/>
        <v>0</v>
      </c>
      <c r="BJ203" s="7" t="s">
        <v>76</v>
      </c>
      <c r="BK203" s="8">
        <f t="shared" si="9"/>
        <v>0</v>
      </c>
      <c r="BL203" s="7" t="s">
        <v>84</v>
      </c>
      <c r="BM203" s="6" t="s">
        <v>283</v>
      </c>
    </row>
    <row r="204" spans="2:65" s="2" customFormat="1" ht="24">
      <c r="B204" s="16"/>
      <c r="C204" s="15">
        <f t="shared" si="10"/>
        <v>57</v>
      </c>
      <c r="D204" s="15" t="s">
        <v>80</v>
      </c>
      <c r="E204" s="14" t="s">
        <v>284</v>
      </c>
      <c r="F204" s="13" t="s">
        <v>285</v>
      </c>
      <c r="G204" s="12" t="s">
        <v>83</v>
      </c>
      <c r="H204" s="11">
        <v>7</v>
      </c>
      <c r="I204" s="10"/>
      <c r="J204" s="10">
        <f t="shared" si="0"/>
        <v>0</v>
      </c>
      <c r="K204" s="9"/>
      <c r="L204" s="3"/>
      <c r="M204" s="20" t="s">
        <v>10</v>
      </c>
      <c r="N204" s="19" t="s">
        <v>36</v>
      </c>
      <c r="O204" s="18">
        <v>0</v>
      </c>
      <c r="P204" s="18">
        <f t="shared" si="1"/>
        <v>0</v>
      </c>
      <c r="Q204" s="18">
        <v>0</v>
      </c>
      <c r="R204" s="18">
        <f t="shared" si="2"/>
        <v>0</v>
      </c>
      <c r="S204" s="18">
        <v>0</v>
      </c>
      <c r="T204" s="17">
        <f t="shared" si="3"/>
        <v>0</v>
      </c>
      <c r="AR204" s="6" t="s">
        <v>84</v>
      </c>
      <c r="AT204" s="6" t="s">
        <v>80</v>
      </c>
      <c r="AU204" s="6" t="s">
        <v>76</v>
      </c>
      <c r="AY204" s="7" t="s">
        <v>79</v>
      </c>
      <c r="BE204" s="8">
        <f t="shared" si="4"/>
        <v>0</v>
      </c>
      <c r="BF204" s="8">
        <f t="shared" si="5"/>
        <v>0</v>
      </c>
      <c r="BG204" s="8">
        <f t="shared" si="6"/>
        <v>0</v>
      </c>
      <c r="BH204" s="8">
        <f t="shared" si="7"/>
        <v>0</v>
      </c>
      <c r="BI204" s="8">
        <f t="shared" si="8"/>
        <v>0</v>
      </c>
      <c r="BJ204" s="7" t="s">
        <v>76</v>
      </c>
      <c r="BK204" s="8">
        <f t="shared" si="9"/>
        <v>0</v>
      </c>
      <c r="BL204" s="7" t="s">
        <v>84</v>
      </c>
      <c r="BM204" s="6" t="s">
        <v>286</v>
      </c>
    </row>
    <row r="205" spans="2:65" s="2" customFormat="1" ht="36">
      <c r="B205" s="16"/>
      <c r="C205" s="15">
        <f t="shared" si="10"/>
        <v>58</v>
      </c>
      <c r="D205" s="15" t="s">
        <v>80</v>
      </c>
      <c r="E205" s="14" t="s">
        <v>287</v>
      </c>
      <c r="F205" s="13" t="s">
        <v>288</v>
      </c>
      <c r="G205" s="12" t="s">
        <v>83</v>
      </c>
      <c r="H205" s="11">
        <v>2</v>
      </c>
      <c r="I205" s="10"/>
      <c r="J205" s="10">
        <f t="shared" si="0"/>
        <v>0</v>
      </c>
      <c r="K205" s="9"/>
      <c r="L205" s="3"/>
      <c r="M205" s="20" t="s">
        <v>10</v>
      </c>
      <c r="N205" s="19" t="s">
        <v>36</v>
      </c>
      <c r="O205" s="18">
        <v>0</v>
      </c>
      <c r="P205" s="18">
        <f t="shared" si="1"/>
        <v>0</v>
      </c>
      <c r="Q205" s="18">
        <v>0</v>
      </c>
      <c r="R205" s="18">
        <f t="shared" si="2"/>
        <v>0</v>
      </c>
      <c r="S205" s="18">
        <v>0</v>
      </c>
      <c r="T205" s="17">
        <f t="shared" si="3"/>
        <v>0</v>
      </c>
      <c r="AR205" s="6" t="s">
        <v>84</v>
      </c>
      <c r="AT205" s="6" t="s">
        <v>80</v>
      </c>
      <c r="AU205" s="6" t="s">
        <v>76</v>
      </c>
      <c r="AY205" s="7" t="s">
        <v>79</v>
      </c>
      <c r="BE205" s="8">
        <f t="shared" si="4"/>
        <v>0</v>
      </c>
      <c r="BF205" s="8">
        <f t="shared" si="5"/>
        <v>0</v>
      </c>
      <c r="BG205" s="8">
        <f t="shared" si="6"/>
        <v>0</v>
      </c>
      <c r="BH205" s="8">
        <f t="shared" si="7"/>
        <v>0</v>
      </c>
      <c r="BI205" s="8">
        <f t="shared" si="8"/>
        <v>0</v>
      </c>
      <c r="BJ205" s="7" t="s">
        <v>76</v>
      </c>
      <c r="BK205" s="8">
        <f t="shared" si="9"/>
        <v>0</v>
      </c>
      <c r="BL205" s="7" t="s">
        <v>84</v>
      </c>
      <c r="BM205" s="6" t="s">
        <v>289</v>
      </c>
    </row>
    <row r="206" spans="2:65" s="2" customFormat="1" ht="36">
      <c r="B206" s="16"/>
      <c r="C206" s="15">
        <f t="shared" si="10"/>
        <v>59</v>
      </c>
      <c r="D206" s="15" t="s">
        <v>80</v>
      </c>
      <c r="E206" s="14" t="s">
        <v>290</v>
      </c>
      <c r="F206" s="13" t="s">
        <v>291</v>
      </c>
      <c r="G206" s="12" t="s">
        <v>83</v>
      </c>
      <c r="H206" s="11">
        <v>1</v>
      </c>
      <c r="I206" s="10"/>
      <c r="J206" s="10">
        <f t="shared" si="0"/>
        <v>0</v>
      </c>
      <c r="K206" s="9"/>
      <c r="L206" s="3"/>
      <c r="M206" s="20" t="s">
        <v>10</v>
      </c>
      <c r="N206" s="19" t="s">
        <v>36</v>
      </c>
      <c r="O206" s="18">
        <v>0</v>
      </c>
      <c r="P206" s="18">
        <f t="shared" si="1"/>
        <v>0</v>
      </c>
      <c r="Q206" s="18">
        <v>0</v>
      </c>
      <c r="R206" s="18">
        <f t="shared" si="2"/>
        <v>0</v>
      </c>
      <c r="S206" s="18">
        <v>0</v>
      </c>
      <c r="T206" s="17">
        <f t="shared" si="3"/>
        <v>0</v>
      </c>
      <c r="AR206" s="6" t="s">
        <v>84</v>
      </c>
      <c r="AT206" s="6" t="s">
        <v>80</v>
      </c>
      <c r="AU206" s="6" t="s">
        <v>76</v>
      </c>
      <c r="AY206" s="7" t="s">
        <v>79</v>
      </c>
      <c r="BE206" s="8">
        <f t="shared" si="4"/>
        <v>0</v>
      </c>
      <c r="BF206" s="8">
        <f t="shared" si="5"/>
        <v>0</v>
      </c>
      <c r="BG206" s="8">
        <f t="shared" si="6"/>
        <v>0</v>
      </c>
      <c r="BH206" s="8">
        <f t="shared" si="7"/>
        <v>0</v>
      </c>
      <c r="BI206" s="8">
        <f t="shared" si="8"/>
        <v>0</v>
      </c>
      <c r="BJ206" s="7" t="s">
        <v>76</v>
      </c>
      <c r="BK206" s="8">
        <f t="shared" si="9"/>
        <v>0</v>
      </c>
      <c r="BL206" s="7" t="s">
        <v>84</v>
      </c>
      <c r="BM206" s="6" t="s">
        <v>292</v>
      </c>
    </row>
    <row r="207" spans="2:65" s="2" customFormat="1" ht="36">
      <c r="B207" s="16"/>
      <c r="C207" s="15">
        <f t="shared" si="10"/>
        <v>60</v>
      </c>
      <c r="D207" s="15" t="s">
        <v>80</v>
      </c>
      <c r="E207" s="14" t="s">
        <v>293</v>
      </c>
      <c r="F207" s="13" t="s">
        <v>294</v>
      </c>
      <c r="G207" s="12" t="s">
        <v>83</v>
      </c>
      <c r="H207" s="11">
        <v>7</v>
      </c>
      <c r="I207" s="10"/>
      <c r="J207" s="10">
        <f t="shared" si="0"/>
        <v>0</v>
      </c>
      <c r="K207" s="9"/>
      <c r="L207" s="3"/>
      <c r="M207" s="20" t="s">
        <v>10</v>
      </c>
      <c r="N207" s="19" t="s">
        <v>36</v>
      </c>
      <c r="O207" s="18">
        <v>0</v>
      </c>
      <c r="P207" s="18">
        <f t="shared" si="1"/>
        <v>0</v>
      </c>
      <c r="Q207" s="18">
        <v>0</v>
      </c>
      <c r="R207" s="18">
        <f t="shared" si="2"/>
        <v>0</v>
      </c>
      <c r="S207" s="18">
        <v>0</v>
      </c>
      <c r="T207" s="17">
        <f t="shared" si="3"/>
        <v>0</v>
      </c>
      <c r="AR207" s="6" t="s">
        <v>84</v>
      </c>
      <c r="AT207" s="6" t="s">
        <v>80</v>
      </c>
      <c r="AU207" s="6" t="s">
        <v>76</v>
      </c>
      <c r="AY207" s="7" t="s">
        <v>79</v>
      </c>
      <c r="BE207" s="8">
        <f t="shared" si="4"/>
        <v>0</v>
      </c>
      <c r="BF207" s="8">
        <f t="shared" si="5"/>
        <v>0</v>
      </c>
      <c r="BG207" s="8">
        <f t="shared" si="6"/>
        <v>0</v>
      </c>
      <c r="BH207" s="8">
        <f t="shared" si="7"/>
        <v>0</v>
      </c>
      <c r="BI207" s="8">
        <f t="shared" si="8"/>
        <v>0</v>
      </c>
      <c r="BJ207" s="7" t="s">
        <v>76</v>
      </c>
      <c r="BK207" s="8">
        <f t="shared" si="9"/>
        <v>0</v>
      </c>
      <c r="BL207" s="7" t="s">
        <v>84</v>
      </c>
      <c r="BM207" s="6" t="s">
        <v>295</v>
      </c>
    </row>
    <row r="208" spans="2:65" s="2" customFormat="1" ht="48">
      <c r="B208" s="16"/>
      <c r="C208" s="15">
        <f t="shared" si="10"/>
        <v>61</v>
      </c>
      <c r="D208" s="15" t="s">
        <v>80</v>
      </c>
      <c r="E208" s="14" t="s">
        <v>296</v>
      </c>
      <c r="F208" s="13" t="s">
        <v>297</v>
      </c>
      <c r="G208" s="12" t="s">
        <v>83</v>
      </c>
      <c r="H208" s="11">
        <v>4</v>
      </c>
      <c r="I208" s="10"/>
      <c r="J208" s="10">
        <f t="shared" si="0"/>
        <v>0</v>
      </c>
      <c r="K208" s="9"/>
      <c r="L208" s="3"/>
      <c r="M208" s="20" t="s">
        <v>10</v>
      </c>
      <c r="N208" s="19" t="s">
        <v>36</v>
      </c>
      <c r="O208" s="18">
        <v>0</v>
      </c>
      <c r="P208" s="18">
        <f t="shared" si="1"/>
        <v>0</v>
      </c>
      <c r="Q208" s="18">
        <v>0</v>
      </c>
      <c r="R208" s="18">
        <f t="shared" si="2"/>
        <v>0</v>
      </c>
      <c r="S208" s="18">
        <v>0</v>
      </c>
      <c r="T208" s="17">
        <f t="shared" si="3"/>
        <v>0</v>
      </c>
      <c r="AR208" s="6" t="s">
        <v>84</v>
      </c>
      <c r="AT208" s="6" t="s">
        <v>80</v>
      </c>
      <c r="AU208" s="6" t="s">
        <v>76</v>
      </c>
      <c r="AY208" s="7" t="s">
        <v>79</v>
      </c>
      <c r="BE208" s="8">
        <f t="shared" si="4"/>
        <v>0</v>
      </c>
      <c r="BF208" s="8">
        <f t="shared" si="5"/>
        <v>0</v>
      </c>
      <c r="BG208" s="8">
        <f t="shared" si="6"/>
        <v>0</v>
      </c>
      <c r="BH208" s="8">
        <f t="shared" si="7"/>
        <v>0</v>
      </c>
      <c r="BI208" s="8">
        <f t="shared" si="8"/>
        <v>0</v>
      </c>
      <c r="BJ208" s="7" t="s">
        <v>76</v>
      </c>
      <c r="BK208" s="8">
        <f t="shared" si="9"/>
        <v>0</v>
      </c>
      <c r="BL208" s="7" t="s">
        <v>84</v>
      </c>
      <c r="BM208" s="6" t="s">
        <v>298</v>
      </c>
    </row>
    <row r="209" spans="2:65" s="2" customFormat="1" ht="36">
      <c r="B209" s="16"/>
      <c r="C209" s="15">
        <f t="shared" si="10"/>
        <v>62</v>
      </c>
      <c r="D209" s="15" t="s">
        <v>80</v>
      </c>
      <c r="E209" s="14" t="s">
        <v>299</v>
      </c>
      <c r="F209" s="13" t="s">
        <v>300</v>
      </c>
      <c r="G209" s="12" t="s">
        <v>83</v>
      </c>
      <c r="H209" s="11">
        <v>20</v>
      </c>
      <c r="I209" s="10"/>
      <c r="J209" s="10">
        <f t="shared" si="0"/>
        <v>0</v>
      </c>
      <c r="K209" s="9"/>
      <c r="L209" s="3"/>
      <c r="M209" s="20" t="s">
        <v>10</v>
      </c>
      <c r="N209" s="19" t="s">
        <v>36</v>
      </c>
      <c r="O209" s="18">
        <v>0</v>
      </c>
      <c r="P209" s="18">
        <f t="shared" si="1"/>
        <v>0</v>
      </c>
      <c r="Q209" s="18">
        <v>0</v>
      </c>
      <c r="R209" s="18">
        <f t="shared" si="2"/>
        <v>0</v>
      </c>
      <c r="S209" s="18">
        <v>0</v>
      </c>
      <c r="T209" s="17">
        <f t="shared" si="3"/>
        <v>0</v>
      </c>
      <c r="AR209" s="6" t="s">
        <v>84</v>
      </c>
      <c r="AT209" s="6" t="s">
        <v>80</v>
      </c>
      <c r="AU209" s="6" t="s">
        <v>76</v>
      </c>
      <c r="AY209" s="7" t="s">
        <v>79</v>
      </c>
      <c r="BE209" s="8">
        <f t="shared" si="4"/>
        <v>0</v>
      </c>
      <c r="BF209" s="8">
        <f t="shared" si="5"/>
        <v>0</v>
      </c>
      <c r="BG209" s="8">
        <f t="shared" si="6"/>
        <v>0</v>
      </c>
      <c r="BH209" s="8">
        <f t="shared" si="7"/>
        <v>0</v>
      </c>
      <c r="BI209" s="8">
        <f t="shared" si="8"/>
        <v>0</v>
      </c>
      <c r="BJ209" s="7" t="s">
        <v>76</v>
      </c>
      <c r="BK209" s="8">
        <f t="shared" si="9"/>
        <v>0</v>
      </c>
      <c r="BL209" s="7" t="s">
        <v>84</v>
      </c>
      <c r="BM209" s="6" t="s">
        <v>301</v>
      </c>
    </row>
    <row r="210" spans="2:65" s="2" customFormat="1" ht="24">
      <c r="B210" s="16"/>
      <c r="C210" s="15">
        <f t="shared" si="10"/>
        <v>63</v>
      </c>
      <c r="D210" s="15" t="s">
        <v>80</v>
      </c>
      <c r="E210" s="14" t="s">
        <v>302</v>
      </c>
      <c r="F210" s="13" t="s">
        <v>303</v>
      </c>
      <c r="G210" s="12" t="s">
        <v>83</v>
      </c>
      <c r="H210" s="11">
        <v>1</v>
      </c>
      <c r="I210" s="10"/>
      <c r="J210" s="10">
        <f t="shared" si="0"/>
        <v>0</v>
      </c>
      <c r="K210" s="9"/>
      <c r="L210" s="3"/>
      <c r="M210" s="20" t="s">
        <v>10</v>
      </c>
      <c r="N210" s="19" t="s">
        <v>36</v>
      </c>
      <c r="O210" s="18">
        <v>0</v>
      </c>
      <c r="P210" s="18">
        <f t="shared" si="1"/>
        <v>0</v>
      </c>
      <c r="Q210" s="18">
        <v>0</v>
      </c>
      <c r="R210" s="18">
        <f t="shared" si="2"/>
        <v>0</v>
      </c>
      <c r="S210" s="18">
        <v>0</v>
      </c>
      <c r="T210" s="17">
        <f t="shared" si="3"/>
        <v>0</v>
      </c>
      <c r="AR210" s="6" t="s">
        <v>84</v>
      </c>
      <c r="AT210" s="6" t="s">
        <v>80</v>
      </c>
      <c r="AU210" s="6" t="s">
        <v>76</v>
      </c>
      <c r="AY210" s="7" t="s">
        <v>79</v>
      </c>
      <c r="BE210" s="8">
        <f t="shared" si="4"/>
        <v>0</v>
      </c>
      <c r="BF210" s="8">
        <f t="shared" si="5"/>
        <v>0</v>
      </c>
      <c r="BG210" s="8">
        <f t="shared" si="6"/>
        <v>0</v>
      </c>
      <c r="BH210" s="8">
        <f t="shared" si="7"/>
        <v>0</v>
      </c>
      <c r="BI210" s="8">
        <f t="shared" si="8"/>
        <v>0</v>
      </c>
      <c r="BJ210" s="7" t="s">
        <v>76</v>
      </c>
      <c r="BK210" s="8">
        <f t="shared" si="9"/>
        <v>0</v>
      </c>
      <c r="BL210" s="7" t="s">
        <v>84</v>
      </c>
      <c r="BM210" s="6" t="s">
        <v>304</v>
      </c>
    </row>
    <row r="211" spans="2:65" s="2" customFormat="1" ht="36">
      <c r="B211" s="16"/>
      <c r="C211" s="15">
        <f t="shared" si="10"/>
        <v>64</v>
      </c>
      <c r="D211" s="15" t="s">
        <v>80</v>
      </c>
      <c r="E211" s="14" t="s">
        <v>305</v>
      </c>
      <c r="F211" s="13" t="s">
        <v>306</v>
      </c>
      <c r="G211" s="12" t="s">
        <v>83</v>
      </c>
      <c r="H211" s="11">
        <v>2</v>
      </c>
      <c r="I211" s="10"/>
      <c r="J211" s="10">
        <f t="shared" si="0"/>
        <v>0</v>
      </c>
      <c r="K211" s="9"/>
      <c r="L211" s="3"/>
      <c r="M211" s="20" t="s">
        <v>10</v>
      </c>
      <c r="N211" s="19" t="s">
        <v>36</v>
      </c>
      <c r="O211" s="18">
        <v>0</v>
      </c>
      <c r="P211" s="18">
        <f t="shared" si="1"/>
        <v>0</v>
      </c>
      <c r="Q211" s="18">
        <v>0</v>
      </c>
      <c r="R211" s="18">
        <f t="shared" si="2"/>
        <v>0</v>
      </c>
      <c r="S211" s="18">
        <v>0</v>
      </c>
      <c r="T211" s="17">
        <f t="shared" si="3"/>
        <v>0</v>
      </c>
      <c r="AR211" s="6" t="s">
        <v>84</v>
      </c>
      <c r="AT211" s="6" t="s">
        <v>80</v>
      </c>
      <c r="AU211" s="6" t="s">
        <v>76</v>
      </c>
      <c r="AY211" s="7" t="s">
        <v>79</v>
      </c>
      <c r="BE211" s="8">
        <f t="shared" si="4"/>
        <v>0</v>
      </c>
      <c r="BF211" s="8">
        <f t="shared" si="5"/>
        <v>0</v>
      </c>
      <c r="BG211" s="8">
        <f t="shared" si="6"/>
        <v>0</v>
      </c>
      <c r="BH211" s="8">
        <f t="shared" si="7"/>
        <v>0</v>
      </c>
      <c r="BI211" s="8">
        <f t="shared" si="8"/>
        <v>0</v>
      </c>
      <c r="BJ211" s="7" t="s">
        <v>76</v>
      </c>
      <c r="BK211" s="8">
        <f t="shared" si="9"/>
        <v>0</v>
      </c>
      <c r="BL211" s="7" t="s">
        <v>84</v>
      </c>
      <c r="BM211" s="6" t="s">
        <v>307</v>
      </c>
    </row>
    <row r="212" spans="2:65" s="2" customFormat="1" ht="36">
      <c r="B212" s="16"/>
      <c r="C212" s="15">
        <f t="shared" si="10"/>
        <v>65</v>
      </c>
      <c r="D212" s="15" t="s">
        <v>80</v>
      </c>
      <c r="E212" s="14" t="s">
        <v>308</v>
      </c>
      <c r="F212" s="13" t="s">
        <v>309</v>
      </c>
      <c r="G212" s="12" t="s">
        <v>83</v>
      </c>
      <c r="H212" s="11">
        <v>10</v>
      </c>
      <c r="I212" s="10"/>
      <c r="J212" s="10">
        <f t="shared" si="0"/>
        <v>0</v>
      </c>
      <c r="K212" s="9"/>
      <c r="L212" s="3"/>
      <c r="M212" s="20" t="s">
        <v>10</v>
      </c>
      <c r="N212" s="19" t="s">
        <v>36</v>
      </c>
      <c r="O212" s="18">
        <v>0</v>
      </c>
      <c r="P212" s="18">
        <f t="shared" si="1"/>
        <v>0</v>
      </c>
      <c r="Q212" s="18">
        <v>0</v>
      </c>
      <c r="R212" s="18">
        <f t="shared" si="2"/>
        <v>0</v>
      </c>
      <c r="S212" s="18">
        <v>0</v>
      </c>
      <c r="T212" s="17">
        <f t="shared" si="3"/>
        <v>0</v>
      </c>
      <c r="AR212" s="6" t="s">
        <v>84</v>
      </c>
      <c r="AT212" s="6" t="s">
        <v>80</v>
      </c>
      <c r="AU212" s="6" t="s">
        <v>76</v>
      </c>
      <c r="AY212" s="7" t="s">
        <v>79</v>
      </c>
      <c r="BE212" s="8">
        <f t="shared" si="4"/>
        <v>0</v>
      </c>
      <c r="BF212" s="8">
        <f t="shared" si="5"/>
        <v>0</v>
      </c>
      <c r="BG212" s="8">
        <f t="shared" si="6"/>
        <v>0</v>
      </c>
      <c r="BH212" s="8">
        <f t="shared" si="7"/>
        <v>0</v>
      </c>
      <c r="BI212" s="8">
        <f t="shared" si="8"/>
        <v>0</v>
      </c>
      <c r="BJ212" s="7" t="s">
        <v>76</v>
      </c>
      <c r="BK212" s="8">
        <f t="shared" si="9"/>
        <v>0</v>
      </c>
      <c r="BL212" s="7" t="s">
        <v>84</v>
      </c>
      <c r="BM212" s="6" t="s">
        <v>310</v>
      </c>
    </row>
    <row r="213" spans="2:65" s="2" customFormat="1" ht="48">
      <c r="B213" s="16"/>
      <c r="C213" s="15">
        <f t="shared" si="10"/>
        <v>66</v>
      </c>
      <c r="D213" s="15" t="s">
        <v>80</v>
      </c>
      <c r="E213" s="14" t="s">
        <v>311</v>
      </c>
      <c r="F213" s="13" t="s">
        <v>312</v>
      </c>
      <c r="G213" s="12" t="s">
        <v>83</v>
      </c>
      <c r="H213" s="11">
        <v>19</v>
      </c>
      <c r="I213" s="10"/>
      <c r="J213" s="10">
        <f t="shared" si="0"/>
        <v>0</v>
      </c>
      <c r="K213" s="9"/>
      <c r="L213" s="3"/>
      <c r="M213" s="20" t="s">
        <v>10</v>
      </c>
      <c r="N213" s="19" t="s">
        <v>36</v>
      </c>
      <c r="O213" s="18">
        <v>0</v>
      </c>
      <c r="P213" s="18">
        <f t="shared" si="1"/>
        <v>0</v>
      </c>
      <c r="Q213" s="18">
        <v>0</v>
      </c>
      <c r="R213" s="18">
        <f t="shared" si="2"/>
        <v>0</v>
      </c>
      <c r="S213" s="18">
        <v>0</v>
      </c>
      <c r="T213" s="17">
        <f t="shared" si="3"/>
        <v>0</v>
      </c>
      <c r="AR213" s="6" t="s">
        <v>84</v>
      </c>
      <c r="AT213" s="6" t="s">
        <v>80</v>
      </c>
      <c r="AU213" s="6" t="s">
        <v>76</v>
      </c>
      <c r="AY213" s="7" t="s">
        <v>79</v>
      </c>
      <c r="BE213" s="8">
        <f t="shared" si="4"/>
        <v>0</v>
      </c>
      <c r="BF213" s="8">
        <f t="shared" si="5"/>
        <v>0</v>
      </c>
      <c r="BG213" s="8">
        <f t="shared" si="6"/>
        <v>0</v>
      </c>
      <c r="BH213" s="8">
        <f t="shared" si="7"/>
        <v>0</v>
      </c>
      <c r="BI213" s="8">
        <f t="shared" si="8"/>
        <v>0</v>
      </c>
      <c r="BJ213" s="7" t="s">
        <v>76</v>
      </c>
      <c r="BK213" s="8">
        <f t="shared" si="9"/>
        <v>0</v>
      </c>
      <c r="BL213" s="7" t="s">
        <v>84</v>
      </c>
      <c r="BM213" s="6" t="s">
        <v>313</v>
      </c>
    </row>
    <row r="214" spans="2:63" s="25" customFormat="1" ht="25.9" customHeight="1">
      <c r="B214" s="32"/>
      <c r="D214" s="27" t="s">
        <v>75</v>
      </c>
      <c r="E214" s="34" t="s">
        <v>90</v>
      </c>
      <c r="F214" s="34" t="s">
        <v>314</v>
      </c>
      <c r="J214" s="33">
        <f>BK214</f>
        <v>0</v>
      </c>
      <c r="L214" s="32"/>
      <c r="M214" s="31"/>
      <c r="P214" s="30">
        <f>SUM(P215:P224)</f>
        <v>0</v>
      </c>
      <c r="R214" s="30">
        <f>SUM(R215:R224)</f>
        <v>0</v>
      </c>
      <c r="T214" s="29">
        <f>SUM(T215:T224)</f>
        <v>0</v>
      </c>
      <c r="AR214" s="27" t="s">
        <v>76</v>
      </c>
      <c r="AT214" s="28" t="s">
        <v>75</v>
      </c>
      <c r="AU214" s="28" t="s">
        <v>78</v>
      </c>
      <c r="AY214" s="27" t="s">
        <v>79</v>
      </c>
      <c r="BK214" s="26">
        <f>SUM(BK215:BK224)</f>
        <v>0</v>
      </c>
    </row>
    <row r="215" spans="2:65" s="2" customFormat="1" ht="46.15" customHeight="1">
      <c r="B215" s="16"/>
      <c r="C215" s="15">
        <f>C213+1</f>
        <v>67</v>
      </c>
      <c r="D215" s="15" t="s">
        <v>80</v>
      </c>
      <c r="E215" s="14" t="s">
        <v>315</v>
      </c>
      <c r="F215" s="13" t="s">
        <v>316</v>
      </c>
      <c r="G215" s="12" t="s">
        <v>87</v>
      </c>
      <c r="H215" s="11">
        <v>1</v>
      </c>
      <c r="I215" s="10"/>
      <c r="J215" s="10">
        <f>ROUND(I215*H215,2)</f>
        <v>0</v>
      </c>
      <c r="K215" s="9"/>
      <c r="L215" s="3"/>
      <c r="M215" s="20" t="s">
        <v>10</v>
      </c>
      <c r="N215" s="19" t="s">
        <v>36</v>
      </c>
      <c r="O215" s="18">
        <v>0</v>
      </c>
      <c r="P215" s="18">
        <f>O215*H215</f>
        <v>0</v>
      </c>
      <c r="Q215" s="18">
        <v>0</v>
      </c>
      <c r="R215" s="18">
        <f>Q215*H215</f>
        <v>0</v>
      </c>
      <c r="S215" s="18">
        <v>0</v>
      </c>
      <c r="T215" s="17">
        <f>S215*H215</f>
        <v>0</v>
      </c>
      <c r="AR215" s="6" t="s">
        <v>84</v>
      </c>
      <c r="AT215" s="6" t="s">
        <v>80</v>
      </c>
      <c r="AU215" s="6" t="s">
        <v>76</v>
      </c>
      <c r="AY215" s="7" t="s">
        <v>79</v>
      </c>
      <c r="BE215" s="8">
        <f>IF(N215="základní",J215,0)</f>
        <v>0</v>
      </c>
      <c r="BF215" s="8">
        <f>IF(N215="snížená",J215,0)</f>
        <v>0</v>
      </c>
      <c r="BG215" s="8">
        <f>IF(N215="zákl. přenesená",J215,0)</f>
        <v>0</v>
      </c>
      <c r="BH215" s="8">
        <f>IF(N215="sníž. přenesená",J215,0)</f>
        <v>0</v>
      </c>
      <c r="BI215" s="8">
        <f>IF(N215="nulová",J215,0)</f>
        <v>0</v>
      </c>
      <c r="BJ215" s="7" t="s">
        <v>76</v>
      </c>
      <c r="BK215" s="8">
        <f>ROUND(I215*H215,2)</f>
        <v>0</v>
      </c>
      <c r="BL215" s="7" t="s">
        <v>84</v>
      </c>
      <c r="BM215" s="6" t="s">
        <v>317</v>
      </c>
    </row>
    <row r="216" spans="2:47" s="2" customFormat="1" ht="409.5">
      <c r="B216" s="3"/>
      <c r="D216" s="24" t="s">
        <v>88</v>
      </c>
      <c r="F216" s="23" t="s">
        <v>318</v>
      </c>
      <c r="L216" s="3"/>
      <c r="M216" s="22"/>
      <c r="T216" s="21"/>
      <c r="AT216" s="7" t="s">
        <v>88</v>
      </c>
      <c r="AU216" s="7" t="s">
        <v>76</v>
      </c>
    </row>
    <row r="217" spans="2:65" s="2" customFormat="1" ht="36">
      <c r="B217" s="16"/>
      <c r="C217" s="15">
        <f>C215+1</f>
        <v>68</v>
      </c>
      <c r="D217" s="15" t="s">
        <v>80</v>
      </c>
      <c r="E217" s="14" t="s">
        <v>319</v>
      </c>
      <c r="F217" s="13" t="s">
        <v>320</v>
      </c>
      <c r="G217" s="12" t="s">
        <v>87</v>
      </c>
      <c r="H217" s="11">
        <v>1</v>
      </c>
      <c r="I217" s="10"/>
      <c r="J217" s="10">
        <f>ROUND(I217*H217,2)</f>
        <v>0</v>
      </c>
      <c r="K217" s="9"/>
      <c r="L217" s="3"/>
      <c r="M217" s="20" t="s">
        <v>10</v>
      </c>
      <c r="N217" s="19" t="s">
        <v>36</v>
      </c>
      <c r="O217" s="18">
        <v>0</v>
      </c>
      <c r="P217" s="18">
        <f>O217*H217</f>
        <v>0</v>
      </c>
      <c r="Q217" s="18">
        <v>0</v>
      </c>
      <c r="R217" s="18">
        <f>Q217*H217</f>
        <v>0</v>
      </c>
      <c r="S217" s="18">
        <v>0</v>
      </c>
      <c r="T217" s="17">
        <f>S217*H217</f>
        <v>0</v>
      </c>
      <c r="AR217" s="6" t="s">
        <v>84</v>
      </c>
      <c r="AT217" s="6" t="s">
        <v>80</v>
      </c>
      <c r="AU217" s="6" t="s">
        <v>76</v>
      </c>
      <c r="AY217" s="7" t="s">
        <v>79</v>
      </c>
      <c r="BE217" s="8">
        <f>IF(N217="základní",J217,0)</f>
        <v>0</v>
      </c>
      <c r="BF217" s="8">
        <f>IF(N217="snížená",J217,0)</f>
        <v>0</v>
      </c>
      <c r="BG217" s="8">
        <f>IF(N217="zákl. přenesená",J217,0)</f>
        <v>0</v>
      </c>
      <c r="BH217" s="8">
        <f>IF(N217="sníž. přenesená",J217,0)</f>
        <v>0</v>
      </c>
      <c r="BI217" s="8">
        <f>IF(N217="nulová",J217,0)</f>
        <v>0</v>
      </c>
      <c r="BJ217" s="7" t="s">
        <v>76</v>
      </c>
      <c r="BK217" s="8">
        <f>ROUND(I217*H217,2)</f>
        <v>0</v>
      </c>
      <c r="BL217" s="7" t="s">
        <v>84</v>
      </c>
      <c r="BM217" s="6" t="s">
        <v>321</v>
      </c>
    </row>
    <row r="218" spans="2:47" s="2" customFormat="1" ht="409.5">
      <c r="B218" s="3"/>
      <c r="D218" s="24" t="s">
        <v>88</v>
      </c>
      <c r="F218" s="23" t="s">
        <v>318</v>
      </c>
      <c r="L218" s="3"/>
      <c r="M218" s="22"/>
      <c r="T218" s="21"/>
      <c r="AT218" s="7" t="s">
        <v>88</v>
      </c>
      <c r="AU218" s="7" t="s">
        <v>76</v>
      </c>
    </row>
    <row r="219" spans="2:65" s="2" customFormat="1" ht="24">
      <c r="B219" s="16"/>
      <c r="C219" s="15">
        <f>C217+1</f>
        <v>69</v>
      </c>
      <c r="D219" s="15" t="s">
        <v>80</v>
      </c>
      <c r="E219" s="14" t="s">
        <v>322</v>
      </c>
      <c r="F219" s="13" t="s">
        <v>323</v>
      </c>
      <c r="G219" s="12" t="s">
        <v>87</v>
      </c>
      <c r="H219" s="11">
        <v>1</v>
      </c>
      <c r="I219" s="10"/>
      <c r="J219" s="10">
        <f>ROUND(I219*H219,2)</f>
        <v>0</v>
      </c>
      <c r="K219" s="9"/>
      <c r="L219" s="3"/>
      <c r="M219" s="20" t="s">
        <v>10</v>
      </c>
      <c r="N219" s="19" t="s">
        <v>36</v>
      </c>
      <c r="O219" s="18">
        <v>0</v>
      </c>
      <c r="P219" s="18">
        <f>O219*H219</f>
        <v>0</v>
      </c>
      <c r="Q219" s="18">
        <v>0</v>
      </c>
      <c r="R219" s="18">
        <f>Q219*H219</f>
        <v>0</v>
      </c>
      <c r="S219" s="18">
        <v>0</v>
      </c>
      <c r="T219" s="17">
        <f>S219*H219</f>
        <v>0</v>
      </c>
      <c r="AR219" s="6" t="s">
        <v>84</v>
      </c>
      <c r="AT219" s="6" t="s">
        <v>80</v>
      </c>
      <c r="AU219" s="6" t="s">
        <v>76</v>
      </c>
      <c r="AY219" s="7" t="s">
        <v>79</v>
      </c>
      <c r="BE219" s="8">
        <f>IF(N219="základní",J219,0)</f>
        <v>0</v>
      </c>
      <c r="BF219" s="8">
        <f>IF(N219="snížená",J219,0)</f>
        <v>0</v>
      </c>
      <c r="BG219" s="8">
        <f>IF(N219="zákl. přenesená",J219,0)</f>
        <v>0</v>
      </c>
      <c r="BH219" s="8">
        <f>IF(N219="sníž. přenesená",J219,0)</f>
        <v>0</v>
      </c>
      <c r="BI219" s="8">
        <f>IF(N219="nulová",J219,0)</f>
        <v>0</v>
      </c>
      <c r="BJ219" s="7" t="s">
        <v>76</v>
      </c>
      <c r="BK219" s="8">
        <f>ROUND(I219*H219,2)</f>
        <v>0</v>
      </c>
      <c r="BL219" s="7" t="s">
        <v>84</v>
      </c>
      <c r="BM219" s="6" t="s">
        <v>324</v>
      </c>
    </row>
    <row r="220" spans="2:47" s="2" customFormat="1" ht="126.75">
      <c r="B220" s="3"/>
      <c r="D220" s="24" t="s">
        <v>88</v>
      </c>
      <c r="F220" s="23" t="s">
        <v>325</v>
      </c>
      <c r="L220" s="3"/>
      <c r="M220" s="22"/>
      <c r="T220" s="21"/>
      <c r="AT220" s="7" t="s">
        <v>88</v>
      </c>
      <c r="AU220" s="7" t="s">
        <v>76</v>
      </c>
    </row>
    <row r="221" spans="2:65" s="2" customFormat="1" ht="24">
      <c r="B221" s="16"/>
      <c r="C221" s="15">
        <f>C219+1</f>
        <v>70</v>
      </c>
      <c r="D221" s="15" t="s">
        <v>80</v>
      </c>
      <c r="E221" s="14" t="s">
        <v>326</v>
      </c>
      <c r="F221" s="13" t="s">
        <v>327</v>
      </c>
      <c r="G221" s="12" t="s">
        <v>87</v>
      </c>
      <c r="H221" s="11">
        <v>1</v>
      </c>
      <c r="I221" s="10"/>
      <c r="J221" s="10">
        <f>ROUND(I221*H221,2)</f>
        <v>0</v>
      </c>
      <c r="K221" s="9"/>
      <c r="L221" s="3"/>
      <c r="M221" s="20" t="s">
        <v>10</v>
      </c>
      <c r="N221" s="19" t="s">
        <v>36</v>
      </c>
      <c r="O221" s="18">
        <v>0</v>
      </c>
      <c r="P221" s="18">
        <f>O221*H221</f>
        <v>0</v>
      </c>
      <c r="Q221" s="18">
        <v>0</v>
      </c>
      <c r="R221" s="18">
        <f>Q221*H221</f>
        <v>0</v>
      </c>
      <c r="S221" s="18">
        <v>0</v>
      </c>
      <c r="T221" s="17">
        <f>S221*H221</f>
        <v>0</v>
      </c>
      <c r="AR221" s="6" t="s">
        <v>84</v>
      </c>
      <c r="AT221" s="6" t="s">
        <v>80</v>
      </c>
      <c r="AU221" s="6" t="s">
        <v>76</v>
      </c>
      <c r="AY221" s="7" t="s">
        <v>79</v>
      </c>
      <c r="BE221" s="8">
        <f>IF(N221="základní",J221,0)</f>
        <v>0</v>
      </c>
      <c r="BF221" s="8">
        <f>IF(N221="snížená",J221,0)</f>
        <v>0</v>
      </c>
      <c r="BG221" s="8">
        <f>IF(N221="zákl. přenesená",J221,0)</f>
        <v>0</v>
      </c>
      <c r="BH221" s="8">
        <f>IF(N221="sníž. přenesená",J221,0)</f>
        <v>0</v>
      </c>
      <c r="BI221" s="8">
        <f>IF(N221="nulová",J221,0)</f>
        <v>0</v>
      </c>
      <c r="BJ221" s="7" t="s">
        <v>76</v>
      </c>
      <c r="BK221" s="8">
        <f>ROUND(I221*H221,2)</f>
        <v>0</v>
      </c>
      <c r="BL221" s="7" t="s">
        <v>84</v>
      </c>
      <c r="BM221" s="6" t="s">
        <v>328</v>
      </c>
    </row>
    <row r="222" spans="2:47" s="2" customFormat="1" ht="126.75">
      <c r="B222" s="3"/>
      <c r="D222" s="24" t="s">
        <v>88</v>
      </c>
      <c r="F222" s="23" t="s">
        <v>325</v>
      </c>
      <c r="L222" s="3"/>
      <c r="M222" s="22"/>
      <c r="T222" s="21"/>
      <c r="AT222" s="7" t="s">
        <v>88</v>
      </c>
      <c r="AU222" s="7" t="s">
        <v>76</v>
      </c>
    </row>
    <row r="223" spans="2:65" s="2" customFormat="1" ht="12">
      <c r="B223" s="16"/>
      <c r="C223" s="15">
        <f>C221+1</f>
        <v>71</v>
      </c>
      <c r="D223" s="15" t="s">
        <v>80</v>
      </c>
      <c r="E223" s="14" t="s">
        <v>329</v>
      </c>
      <c r="F223" s="13" t="s">
        <v>330</v>
      </c>
      <c r="G223" s="12" t="s">
        <v>83</v>
      </c>
      <c r="H223" s="11">
        <v>2</v>
      </c>
      <c r="I223" s="10"/>
      <c r="J223" s="10">
        <f>ROUND(I223*H223,2)</f>
        <v>0</v>
      </c>
      <c r="K223" s="9"/>
      <c r="L223" s="3"/>
      <c r="M223" s="20" t="s">
        <v>10</v>
      </c>
      <c r="N223" s="19" t="s">
        <v>36</v>
      </c>
      <c r="O223" s="18">
        <v>0</v>
      </c>
      <c r="P223" s="18">
        <f>O223*H223</f>
        <v>0</v>
      </c>
      <c r="Q223" s="18">
        <v>0</v>
      </c>
      <c r="R223" s="18">
        <f>Q223*H223</f>
        <v>0</v>
      </c>
      <c r="S223" s="18">
        <v>0</v>
      </c>
      <c r="T223" s="17">
        <f>S223*H223</f>
        <v>0</v>
      </c>
      <c r="AR223" s="6" t="s">
        <v>84</v>
      </c>
      <c r="AT223" s="6" t="s">
        <v>80</v>
      </c>
      <c r="AU223" s="6" t="s">
        <v>76</v>
      </c>
      <c r="AY223" s="7" t="s">
        <v>79</v>
      </c>
      <c r="BE223" s="8">
        <f>IF(N223="základní",J223,0)</f>
        <v>0</v>
      </c>
      <c r="BF223" s="8">
        <f>IF(N223="snížená",J223,0)</f>
        <v>0</v>
      </c>
      <c r="BG223" s="8">
        <f>IF(N223="zákl. přenesená",J223,0)</f>
        <v>0</v>
      </c>
      <c r="BH223" s="8">
        <f>IF(N223="sníž. přenesená",J223,0)</f>
        <v>0</v>
      </c>
      <c r="BI223" s="8">
        <f>IF(N223="nulová",J223,0)</f>
        <v>0</v>
      </c>
      <c r="BJ223" s="7" t="s">
        <v>76</v>
      </c>
      <c r="BK223" s="8">
        <f>ROUND(I223*H223,2)</f>
        <v>0</v>
      </c>
      <c r="BL223" s="7" t="s">
        <v>84</v>
      </c>
      <c r="BM223" s="6" t="s">
        <v>331</v>
      </c>
    </row>
    <row r="224" spans="2:47" s="2" customFormat="1" ht="126.75">
      <c r="B224" s="3"/>
      <c r="D224" s="24" t="s">
        <v>88</v>
      </c>
      <c r="F224" s="23" t="s">
        <v>332</v>
      </c>
      <c r="L224" s="3"/>
      <c r="M224" s="22"/>
      <c r="T224" s="21"/>
      <c r="AT224" s="7" t="s">
        <v>88</v>
      </c>
      <c r="AU224" s="7" t="s">
        <v>76</v>
      </c>
    </row>
    <row r="225" spans="2:63" s="25" customFormat="1" ht="25.9" customHeight="1">
      <c r="B225" s="32"/>
      <c r="D225" s="27" t="s">
        <v>75</v>
      </c>
      <c r="E225" s="34" t="s">
        <v>84</v>
      </c>
      <c r="F225" s="34" t="s">
        <v>333</v>
      </c>
      <c r="J225" s="33">
        <f>BK225</f>
        <v>0</v>
      </c>
      <c r="L225" s="32"/>
      <c r="M225" s="31"/>
      <c r="P225" s="30">
        <f>SUM(P226:P234)</f>
        <v>0</v>
      </c>
      <c r="R225" s="30">
        <f>SUM(R226:R234)</f>
        <v>0</v>
      </c>
      <c r="T225" s="29">
        <f>SUM(T226:T234)</f>
        <v>0</v>
      </c>
      <c r="AR225" s="27" t="s">
        <v>76</v>
      </c>
      <c r="AT225" s="28" t="s">
        <v>75</v>
      </c>
      <c r="AU225" s="28" t="s">
        <v>78</v>
      </c>
      <c r="AY225" s="27" t="s">
        <v>79</v>
      </c>
      <c r="BK225" s="26">
        <f>SUM(BK226:BK234)</f>
        <v>0</v>
      </c>
    </row>
    <row r="226" spans="2:65" s="2" customFormat="1" ht="36">
      <c r="B226" s="16"/>
      <c r="C226" s="15">
        <f>C223+1</f>
        <v>72</v>
      </c>
      <c r="D226" s="15" t="s">
        <v>80</v>
      </c>
      <c r="E226" s="14" t="s">
        <v>334</v>
      </c>
      <c r="F226" s="13" t="s">
        <v>335</v>
      </c>
      <c r="G226" s="12" t="s">
        <v>83</v>
      </c>
      <c r="H226" s="11">
        <v>1</v>
      </c>
      <c r="I226" s="10"/>
      <c r="J226" s="10">
        <f>ROUND(I226*H226,2)</f>
        <v>0</v>
      </c>
      <c r="K226" s="9"/>
      <c r="L226" s="3"/>
      <c r="M226" s="20" t="s">
        <v>10</v>
      </c>
      <c r="N226" s="19" t="s">
        <v>36</v>
      </c>
      <c r="O226" s="18">
        <v>0</v>
      </c>
      <c r="P226" s="18">
        <f>O226*H226</f>
        <v>0</v>
      </c>
      <c r="Q226" s="18">
        <v>0</v>
      </c>
      <c r="R226" s="18">
        <f>Q226*H226</f>
        <v>0</v>
      </c>
      <c r="S226" s="18">
        <v>0</v>
      </c>
      <c r="T226" s="17">
        <f>S226*H226</f>
        <v>0</v>
      </c>
      <c r="AR226" s="6" t="s">
        <v>84</v>
      </c>
      <c r="AT226" s="6" t="s">
        <v>80</v>
      </c>
      <c r="AU226" s="6" t="s">
        <v>76</v>
      </c>
      <c r="AY226" s="7" t="s">
        <v>79</v>
      </c>
      <c r="BE226" s="8">
        <f>IF(N226="základní",J226,0)</f>
        <v>0</v>
      </c>
      <c r="BF226" s="8">
        <f>IF(N226="snížená",J226,0)</f>
        <v>0</v>
      </c>
      <c r="BG226" s="8">
        <f>IF(N226="zákl. přenesená",J226,0)</f>
        <v>0</v>
      </c>
      <c r="BH226" s="8">
        <f>IF(N226="sníž. přenesená",J226,0)</f>
        <v>0</v>
      </c>
      <c r="BI226" s="8">
        <f>IF(N226="nulová",J226,0)</f>
        <v>0</v>
      </c>
      <c r="BJ226" s="7" t="s">
        <v>76</v>
      </c>
      <c r="BK226" s="8">
        <f>ROUND(I226*H226,2)</f>
        <v>0</v>
      </c>
      <c r="BL226" s="7" t="s">
        <v>84</v>
      </c>
      <c r="BM226" s="6" t="s">
        <v>336</v>
      </c>
    </row>
    <row r="227" spans="2:47" s="2" customFormat="1" ht="29.25">
      <c r="B227" s="3"/>
      <c r="D227" s="24" t="s">
        <v>88</v>
      </c>
      <c r="F227" s="23" t="s">
        <v>337</v>
      </c>
      <c r="L227" s="3"/>
      <c r="M227" s="22"/>
      <c r="T227" s="21"/>
      <c r="AT227" s="7" t="s">
        <v>88</v>
      </c>
      <c r="AU227" s="7" t="s">
        <v>76</v>
      </c>
    </row>
    <row r="228" spans="2:65" s="2" customFormat="1" ht="24">
      <c r="B228" s="16"/>
      <c r="C228" s="15">
        <f>C226+1</f>
        <v>73</v>
      </c>
      <c r="D228" s="15" t="s">
        <v>80</v>
      </c>
      <c r="E228" s="14" t="s">
        <v>338</v>
      </c>
      <c r="F228" s="13" t="s">
        <v>339</v>
      </c>
      <c r="G228" s="12" t="s">
        <v>83</v>
      </c>
      <c r="H228" s="11">
        <v>4</v>
      </c>
      <c r="I228" s="10"/>
      <c r="J228" s="10">
        <f>ROUND(I228*H228,2)</f>
        <v>0</v>
      </c>
      <c r="K228" s="9"/>
      <c r="L228" s="3"/>
      <c r="M228" s="20" t="s">
        <v>10</v>
      </c>
      <c r="N228" s="19" t="s">
        <v>36</v>
      </c>
      <c r="O228" s="18">
        <v>0</v>
      </c>
      <c r="P228" s="18">
        <f>O228*H228</f>
        <v>0</v>
      </c>
      <c r="Q228" s="18">
        <v>0</v>
      </c>
      <c r="R228" s="18">
        <f>Q228*H228</f>
        <v>0</v>
      </c>
      <c r="S228" s="18">
        <v>0</v>
      </c>
      <c r="T228" s="17">
        <f>S228*H228</f>
        <v>0</v>
      </c>
      <c r="AR228" s="6" t="s">
        <v>84</v>
      </c>
      <c r="AT228" s="6" t="s">
        <v>80</v>
      </c>
      <c r="AU228" s="6" t="s">
        <v>76</v>
      </c>
      <c r="AY228" s="7" t="s">
        <v>79</v>
      </c>
      <c r="BE228" s="8">
        <f>IF(N228="základní",J228,0)</f>
        <v>0</v>
      </c>
      <c r="BF228" s="8">
        <f>IF(N228="snížená",J228,0)</f>
        <v>0</v>
      </c>
      <c r="BG228" s="8">
        <f>IF(N228="zákl. přenesená",J228,0)</f>
        <v>0</v>
      </c>
      <c r="BH228" s="8">
        <f>IF(N228="sníž. přenesená",J228,0)</f>
        <v>0</v>
      </c>
      <c r="BI228" s="8">
        <f>IF(N228="nulová",J228,0)</f>
        <v>0</v>
      </c>
      <c r="BJ228" s="7" t="s">
        <v>76</v>
      </c>
      <c r="BK228" s="8">
        <f>ROUND(I228*H228,2)</f>
        <v>0</v>
      </c>
      <c r="BL228" s="7" t="s">
        <v>84</v>
      </c>
      <c r="BM228" s="6" t="s">
        <v>340</v>
      </c>
    </row>
    <row r="229" spans="2:47" s="2" customFormat="1" ht="29.25">
      <c r="B229" s="3"/>
      <c r="D229" s="24" t="s">
        <v>88</v>
      </c>
      <c r="F229" s="23" t="s">
        <v>341</v>
      </c>
      <c r="L229" s="3"/>
      <c r="M229" s="22"/>
      <c r="T229" s="21"/>
      <c r="AT229" s="7" t="s">
        <v>88</v>
      </c>
      <c r="AU229" s="7" t="s">
        <v>76</v>
      </c>
    </row>
    <row r="230" spans="2:65" s="2" customFormat="1" ht="36">
      <c r="B230" s="16"/>
      <c r="C230" s="15">
        <f>C228+1</f>
        <v>74</v>
      </c>
      <c r="D230" s="15" t="s">
        <v>80</v>
      </c>
      <c r="E230" s="14" t="s">
        <v>342</v>
      </c>
      <c r="F230" s="13" t="s">
        <v>343</v>
      </c>
      <c r="G230" s="12" t="s">
        <v>83</v>
      </c>
      <c r="H230" s="11">
        <v>10</v>
      </c>
      <c r="I230" s="10"/>
      <c r="J230" s="10">
        <f aca="true" t="shared" si="11" ref="J230:J234">ROUND(I230*H230,2)</f>
        <v>0</v>
      </c>
      <c r="K230" s="9"/>
      <c r="L230" s="3"/>
      <c r="M230" s="20" t="s">
        <v>10</v>
      </c>
      <c r="N230" s="19" t="s">
        <v>36</v>
      </c>
      <c r="O230" s="18">
        <v>0</v>
      </c>
      <c r="P230" s="18">
        <f aca="true" t="shared" si="12" ref="P230:P234">O230*H230</f>
        <v>0</v>
      </c>
      <c r="Q230" s="18">
        <v>0</v>
      </c>
      <c r="R230" s="18">
        <f aca="true" t="shared" si="13" ref="R230:R234">Q230*H230</f>
        <v>0</v>
      </c>
      <c r="S230" s="18">
        <v>0</v>
      </c>
      <c r="T230" s="17">
        <f aca="true" t="shared" si="14" ref="T230:T234">S230*H230</f>
        <v>0</v>
      </c>
      <c r="AR230" s="6" t="s">
        <v>84</v>
      </c>
      <c r="AT230" s="6" t="s">
        <v>80</v>
      </c>
      <c r="AU230" s="6" t="s">
        <v>76</v>
      </c>
      <c r="AY230" s="7" t="s">
        <v>79</v>
      </c>
      <c r="BE230" s="8">
        <f aca="true" t="shared" si="15" ref="BE230:BE234">IF(N230="základní",J230,0)</f>
        <v>0</v>
      </c>
      <c r="BF230" s="8">
        <f aca="true" t="shared" si="16" ref="BF230:BF234">IF(N230="snížená",J230,0)</f>
        <v>0</v>
      </c>
      <c r="BG230" s="8">
        <f aca="true" t="shared" si="17" ref="BG230:BG234">IF(N230="zákl. přenesená",J230,0)</f>
        <v>0</v>
      </c>
      <c r="BH230" s="8">
        <f aca="true" t="shared" si="18" ref="BH230:BH234">IF(N230="sníž. přenesená",J230,0)</f>
        <v>0</v>
      </c>
      <c r="BI230" s="8">
        <f aca="true" t="shared" si="19" ref="BI230:BI234">IF(N230="nulová",J230,0)</f>
        <v>0</v>
      </c>
      <c r="BJ230" s="7" t="s">
        <v>76</v>
      </c>
      <c r="BK230" s="8">
        <f aca="true" t="shared" si="20" ref="BK230:BK234">ROUND(I230*H230,2)</f>
        <v>0</v>
      </c>
      <c r="BL230" s="7" t="s">
        <v>84</v>
      </c>
      <c r="BM230" s="6" t="s">
        <v>344</v>
      </c>
    </row>
    <row r="231" spans="2:65" s="2" customFormat="1" ht="24">
      <c r="B231" s="16"/>
      <c r="C231" s="15">
        <f>C230+1</f>
        <v>75</v>
      </c>
      <c r="D231" s="15" t="s">
        <v>80</v>
      </c>
      <c r="E231" s="14" t="s">
        <v>345</v>
      </c>
      <c r="F231" s="13" t="s">
        <v>346</v>
      </c>
      <c r="G231" s="12" t="s">
        <v>83</v>
      </c>
      <c r="H231" s="11">
        <v>10</v>
      </c>
      <c r="I231" s="10"/>
      <c r="J231" s="10">
        <f t="shared" si="11"/>
        <v>0</v>
      </c>
      <c r="K231" s="9"/>
      <c r="L231" s="3"/>
      <c r="M231" s="20" t="s">
        <v>10</v>
      </c>
      <c r="N231" s="19" t="s">
        <v>36</v>
      </c>
      <c r="O231" s="18">
        <v>0</v>
      </c>
      <c r="P231" s="18">
        <f t="shared" si="12"/>
        <v>0</v>
      </c>
      <c r="Q231" s="18">
        <v>0</v>
      </c>
      <c r="R231" s="18">
        <f t="shared" si="13"/>
        <v>0</v>
      </c>
      <c r="S231" s="18">
        <v>0</v>
      </c>
      <c r="T231" s="17">
        <f t="shared" si="14"/>
        <v>0</v>
      </c>
      <c r="AR231" s="6" t="s">
        <v>84</v>
      </c>
      <c r="AT231" s="6" t="s">
        <v>80</v>
      </c>
      <c r="AU231" s="6" t="s">
        <v>76</v>
      </c>
      <c r="AY231" s="7" t="s">
        <v>79</v>
      </c>
      <c r="BE231" s="8">
        <f t="shared" si="15"/>
        <v>0</v>
      </c>
      <c r="BF231" s="8">
        <f t="shared" si="16"/>
        <v>0</v>
      </c>
      <c r="BG231" s="8">
        <f t="shared" si="17"/>
        <v>0</v>
      </c>
      <c r="BH231" s="8">
        <f t="shared" si="18"/>
        <v>0</v>
      </c>
      <c r="BI231" s="8">
        <f t="shared" si="19"/>
        <v>0</v>
      </c>
      <c r="BJ231" s="7" t="s">
        <v>76</v>
      </c>
      <c r="BK231" s="8">
        <f t="shared" si="20"/>
        <v>0</v>
      </c>
      <c r="BL231" s="7" t="s">
        <v>84</v>
      </c>
      <c r="BM231" s="6" t="s">
        <v>347</v>
      </c>
    </row>
    <row r="232" spans="2:65" s="2" customFormat="1" ht="24">
      <c r="B232" s="16"/>
      <c r="C232" s="15">
        <f aca="true" t="shared" si="21" ref="C232:C234">C231+1</f>
        <v>76</v>
      </c>
      <c r="D232" s="15" t="s">
        <v>80</v>
      </c>
      <c r="E232" s="14" t="s">
        <v>348</v>
      </c>
      <c r="F232" s="13" t="s">
        <v>349</v>
      </c>
      <c r="G232" s="12" t="s">
        <v>83</v>
      </c>
      <c r="H232" s="11">
        <v>10</v>
      </c>
      <c r="I232" s="10"/>
      <c r="J232" s="10">
        <f t="shared" si="11"/>
        <v>0</v>
      </c>
      <c r="K232" s="9"/>
      <c r="L232" s="3"/>
      <c r="M232" s="20" t="s">
        <v>10</v>
      </c>
      <c r="N232" s="19" t="s">
        <v>36</v>
      </c>
      <c r="O232" s="18">
        <v>0</v>
      </c>
      <c r="P232" s="18">
        <f t="shared" si="12"/>
        <v>0</v>
      </c>
      <c r="Q232" s="18">
        <v>0</v>
      </c>
      <c r="R232" s="18">
        <f t="shared" si="13"/>
        <v>0</v>
      </c>
      <c r="S232" s="18">
        <v>0</v>
      </c>
      <c r="T232" s="17">
        <f t="shared" si="14"/>
        <v>0</v>
      </c>
      <c r="AR232" s="6" t="s">
        <v>84</v>
      </c>
      <c r="AT232" s="6" t="s">
        <v>80</v>
      </c>
      <c r="AU232" s="6" t="s">
        <v>76</v>
      </c>
      <c r="AY232" s="7" t="s">
        <v>79</v>
      </c>
      <c r="BE232" s="8">
        <f t="shared" si="15"/>
        <v>0</v>
      </c>
      <c r="BF232" s="8">
        <f t="shared" si="16"/>
        <v>0</v>
      </c>
      <c r="BG232" s="8">
        <f t="shared" si="17"/>
        <v>0</v>
      </c>
      <c r="BH232" s="8">
        <f t="shared" si="18"/>
        <v>0</v>
      </c>
      <c r="BI232" s="8">
        <f t="shared" si="19"/>
        <v>0</v>
      </c>
      <c r="BJ232" s="7" t="s">
        <v>76</v>
      </c>
      <c r="BK232" s="8">
        <f t="shared" si="20"/>
        <v>0</v>
      </c>
      <c r="BL232" s="7" t="s">
        <v>84</v>
      </c>
      <c r="BM232" s="6" t="s">
        <v>350</v>
      </c>
    </row>
    <row r="233" spans="2:65" s="2" customFormat="1" ht="24">
      <c r="B233" s="16"/>
      <c r="C233" s="15">
        <f t="shared" si="21"/>
        <v>77</v>
      </c>
      <c r="D233" s="15" t="s">
        <v>80</v>
      </c>
      <c r="E233" s="14" t="s">
        <v>351</v>
      </c>
      <c r="F233" s="13" t="s">
        <v>352</v>
      </c>
      <c r="G233" s="12" t="s">
        <v>83</v>
      </c>
      <c r="H233" s="11">
        <v>2</v>
      </c>
      <c r="I233" s="10"/>
      <c r="J233" s="10">
        <f t="shared" si="11"/>
        <v>0</v>
      </c>
      <c r="K233" s="9"/>
      <c r="L233" s="3"/>
      <c r="M233" s="20" t="s">
        <v>10</v>
      </c>
      <c r="N233" s="19" t="s">
        <v>36</v>
      </c>
      <c r="O233" s="18">
        <v>0</v>
      </c>
      <c r="P233" s="18">
        <f t="shared" si="12"/>
        <v>0</v>
      </c>
      <c r="Q233" s="18">
        <v>0</v>
      </c>
      <c r="R233" s="18">
        <f t="shared" si="13"/>
        <v>0</v>
      </c>
      <c r="S233" s="18">
        <v>0</v>
      </c>
      <c r="T233" s="17">
        <f t="shared" si="14"/>
        <v>0</v>
      </c>
      <c r="AR233" s="6" t="s">
        <v>84</v>
      </c>
      <c r="AT233" s="6" t="s">
        <v>80</v>
      </c>
      <c r="AU233" s="6" t="s">
        <v>76</v>
      </c>
      <c r="AY233" s="7" t="s">
        <v>79</v>
      </c>
      <c r="BE233" s="8">
        <f t="shared" si="15"/>
        <v>0</v>
      </c>
      <c r="BF233" s="8">
        <f t="shared" si="16"/>
        <v>0</v>
      </c>
      <c r="BG233" s="8">
        <f t="shared" si="17"/>
        <v>0</v>
      </c>
      <c r="BH233" s="8">
        <f t="shared" si="18"/>
        <v>0</v>
      </c>
      <c r="BI233" s="8">
        <f t="shared" si="19"/>
        <v>0</v>
      </c>
      <c r="BJ233" s="7" t="s">
        <v>76</v>
      </c>
      <c r="BK233" s="8">
        <f t="shared" si="20"/>
        <v>0</v>
      </c>
      <c r="BL233" s="7" t="s">
        <v>84</v>
      </c>
      <c r="BM233" s="6" t="s">
        <v>353</v>
      </c>
    </row>
    <row r="234" spans="2:65" s="2" customFormat="1" ht="12">
      <c r="B234" s="16"/>
      <c r="C234" s="15">
        <f t="shared" si="21"/>
        <v>78</v>
      </c>
      <c r="D234" s="15" t="s">
        <v>80</v>
      </c>
      <c r="E234" s="14" t="s">
        <v>354</v>
      </c>
      <c r="F234" s="13" t="s">
        <v>355</v>
      </c>
      <c r="G234" s="12" t="s">
        <v>83</v>
      </c>
      <c r="H234" s="11">
        <v>2</v>
      </c>
      <c r="I234" s="10"/>
      <c r="J234" s="10">
        <f t="shared" si="11"/>
        <v>0</v>
      </c>
      <c r="K234" s="9"/>
      <c r="L234" s="3"/>
      <c r="M234" s="20" t="s">
        <v>10</v>
      </c>
      <c r="N234" s="19" t="s">
        <v>36</v>
      </c>
      <c r="O234" s="18">
        <v>0</v>
      </c>
      <c r="P234" s="18">
        <f t="shared" si="12"/>
        <v>0</v>
      </c>
      <c r="Q234" s="18">
        <v>0</v>
      </c>
      <c r="R234" s="18">
        <f t="shared" si="13"/>
        <v>0</v>
      </c>
      <c r="S234" s="18">
        <v>0</v>
      </c>
      <c r="T234" s="17">
        <f t="shared" si="14"/>
        <v>0</v>
      </c>
      <c r="AR234" s="6" t="s">
        <v>84</v>
      </c>
      <c r="AT234" s="6" t="s">
        <v>80</v>
      </c>
      <c r="AU234" s="6" t="s">
        <v>76</v>
      </c>
      <c r="AY234" s="7" t="s">
        <v>79</v>
      </c>
      <c r="BE234" s="8">
        <f t="shared" si="15"/>
        <v>0</v>
      </c>
      <c r="BF234" s="8">
        <f t="shared" si="16"/>
        <v>0</v>
      </c>
      <c r="BG234" s="8">
        <f t="shared" si="17"/>
        <v>0</v>
      </c>
      <c r="BH234" s="8">
        <f t="shared" si="18"/>
        <v>0</v>
      </c>
      <c r="BI234" s="8">
        <f t="shared" si="19"/>
        <v>0</v>
      </c>
      <c r="BJ234" s="7" t="s">
        <v>76</v>
      </c>
      <c r="BK234" s="8">
        <f t="shared" si="20"/>
        <v>0</v>
      </c>
      <c r="BL234" s="7" t="s">
        <v>84</v>
      </c>
      <c r="BM234" s="6" t="s">
        <v>356</v>
      </c>
    </row>
    <row r="235" spans="2:12" s="2" customFormat="1" ht="6.95" customHeight="1">
      <c r="B235" s="5"/>
      <c r="C235" s="4"/>
      <c r="D235" s="4"/>
      <c r="E235" s="4"/>
      <c r="F235" s="4"/>
      <c r="G235" s="4"/>
      <c r="H235" s="4"/>
      <c r="I235" s="4"/>
      <c r="J235" s="4"/>
      <c r="K235" s="4"/>
      <c r="L235" s="3"/>
    </row>
  </sheetData>
  <autoFilter ref="C119:K234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horizontalDpi="600" verticalDpi="600" orientation="portrait" paperSize="9" scale="71" r:id="rId2"/>
  <headerFooter>
    <oddFooter>&amp;CStrana &amp;P z &amp;N</oddFooter>
  </headerFooter>
  <rowBreaks count="1" manualBreakCount="1">
    <brk id="213" min="2" max="16383" man="1"/>
  </rowBreak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1C5CD1134F1D4C882AD830CB5F620B" ma:contentTypeVersion="10" ma:contentTypeDescription="Vytvoří nový dokument" ma:contentTypeScope="" ma:versionID="653befe13baa0c61160c3ecef0ce0f75">
  <xsd:schema xmlns:xsd="http://www.w3.org/2001/XMLSchema" xmlns:xs="http://www.w3.org/2001/XMLSchema" xmlns:p="http://schemas.microsoft.com/office/2006/metadata/properties" xmlns:ns2="1cda8c2f-adf4-4f6d-8522-20368568434c" targetNamespace="http://schemas.microsoft.com/office/2006/metadata/properties" ma:root="true" ma:fieldsID="cb3740ba9d9e0f27da0b2d591807edaf" ns2:_="">
    <xsd:import namespace="1cda8c2f-adf4-4f6d-8522-2036856843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a8c2f-adf4-4f6d-8522-2036856843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D5CD27-FF28-44B2-A4CE-466D7530931E}"/>
</file>

<file path=customXml/itemProps2.xml><?xml version="1.0" encoding="utf-8"?>
<ds:datastoreItem xmlns:ds="http://schemas.openxmlformats.org/officeDocument/2006/customXml" ds:itemID="{E9F55745-7CB8-47D7-AC63-32A5BAC1C325}"/>
</file>

<file path=customXml/itemProps3.xml><?xml version="1.0" encoding="utf-8"?>
<ds:datastoreItem xmlns:ds="http://schemas.openxmlformats.org/officeDocument/2006/customXml" ds:itemID="{345A956A-4333-4B70-AB59-4B27DB5FC2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muml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Pajer Stanislav</dc:creator>
  <cp:keywords/>
  <dc:description/>
  <cp:lastModifiedBy>Löfflerová Marta</cp:lastModifiedBy>
  <dcterms:created xsi:type="dcterms:W3CDTF">2022-03-15T07:35:26Z</dcterms:created>
  <dcterms:modified xsi:type="dcterms:W3CDTF">2022-04-26T07:03:50Z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0x0101006D1C5CD1134F1D4C882AD830CB5F620B</vt:lpwstr>
  </property>
</Properties>
</file>