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SO 101 - Komunikace" sheetId="2" r:id="rId2"/>
  </sheets>
  <definedNames>
    <definedName name="_xlnm.Print_Area" localSheetId="0">('Rekapitulace stavby'!$D$4:$AO$76,'Rekapitulace stavby'!$C$82:$AQ$96)</definedName>
    <definedName name="_xlnm.Print_Titles" localSheetId="0">'Rekapitulace stavby'!$92:$92</definedName>
    <definedName name="_xlnm.Print_Area" localSheetId="1">('SO 101 - Komunikace'!$C$4:$J$76,'SO 101 - Komunikace'!$C$115:$K$191)</definedName>
    <definedName name="_xlnm.Print_Titles" localSheetId="1">'SO 101 - Komunikace'!$127:$127</definedName>
    <definedName name="_xlnm._FilterDatabase" localSheetId="1" hidden="1">'SO 101 - Komunikace'!$C$127:$K$191</definedName>
    <definedName name="_xlnm.Print_Area" localSheetId="0">('Rekapitulace stavby'!$D$4:$AO$76,'Rekapitulace stavby'!$C$82:$AQ$96)</definedName>
    <definedName name="_xlnm.Print_Titles" localSheetId="0">'Rekapitulace stavby'!$92:$92</definedName>
    <definedName name="_xlnm._FilterDatabase" localSheetId="1">'SO 101 - Komunikace'!$C$127:$K$191</definedName>
    <definedName name="_xlnm.Print_Area" localSheetId="1">('SO 101 - Komunikace'!$C$4:$J$76,'SO 101 - Komunikace'!$C$115:$K$191)</definedName>
    <definedName name="_xlnm.Print_Titles" localSheetId="1">'SO 101 - Komunikace'!$127:$127</definedName>
    <definedName name="_xlnm._FilterDatabase_1">'SO 101 - Komunikace'!$C$127:$K$191</definedName>
  </definedNames>
  <calcPr fullCalcOnLoad="1"/>
</workbook>
</file>

<file path=xl/sharedStrings.xml><?xml version="1.0" encoding="utf-8"?>
<sst xmlns="http://schemas.openxmlformats.org/spreadsheetml/2006/main" count="984" uniqueCount="349">
  <si>
    <t>Export Komplet</t>
  </si>
  <si>
    <t>2.0</t>
  </si>
  <si>
    <t>ZAMOK</t>
  </si>
  <si>
    <t>False</t>
  </si>
  <si>
    <t>{3d3ef522-b984-415b-a44b-bb582f94a772}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</si>
  <si>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</si>
  <si>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</si>
  <si>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</si>
  <si>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</si>
  <si>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</si>
  <si>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</si>
  <si>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</si>
  <si>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</si>
  <si>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072/2022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</si>
  <si>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</si>
  <si>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</si>
  <si>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Chodník v ulici Tepelská</t>
  </si>
  <si>
    <t>KSO:</t>
  </si>
  <si>
    <t>CC-CZ:</t>
  </si>
  <si>
    <t>Místo:</t>
  </si>
  <si>
    <t xml:space="preserve"> </t>
  </si>
  <si>
    <t>Datum:</t>
  </si>
  <si>
    <t>21. 11. 2022</t>
  </si>
  <si>
    <t>Zadavatel:</t>
  </si>
  <si>
    <t>IČ:</t>
  </si>
  <si>
    <t>00254061</t>
  </si>
  <si>
    <t>Město Mariánské Lázně, Ruská 155/3, Mariánské Lázn</t>
  </si>
  <si>
    <t>DIČ:</t>
  </si>
  <si>
    <t>CZ00254061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</si>
  <si>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</si>
  <si>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</si>
  <si>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</si>
  <si>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</si>
  <si>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</si>
  <si>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</si>
  <si>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</si>
  <si>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</si>
  <si>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</si>
  <si>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</si>
  <si>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</si>
  <si>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</si>
  <si>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</si>
  <si>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</si>
  <si>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</si>
  <si>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</si>
  <si>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</si>
  <si>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</si>
  <si>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</si>
  <si>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</si>
  <si>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</si>
  <si>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</si>
  <si>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</si>
  <si>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</si>
  <si>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</si>
  <si>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</si>
  <si>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</si>
  <si>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</si>
  <si>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</si>
  <si>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</si>
  <si>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</si>
  <si>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</si>
  <si>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</si>
  <si>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</si>
  <si>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</si>
  <si>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</si>
  <si>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</si>
  <si>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</si>
  <si>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</si>
  <si>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</si>
  <si>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</si>
  <si>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</si>
  <si>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</si>
  <si>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</si>
  <si>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</si>
  <si>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</si>
  <si>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</si>
  <si>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</si>
  <si>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</si>
  <si>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</si>
  <si>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</si>
  <si>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</si>
  <si>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</si>
  <si>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</si>
  <si>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</si>
  <si>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{f08c4b0e-adf1-4021-88fe-55d764595630}</t>
  </si>
  <si>
    <t>2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</si>
  <si>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</si>
  <si>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</si>
  <si>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</si>
  <si>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</si>
  <si>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</si>
  <si>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</si>
  <si>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</si>
  <si>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</si>
  <si>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</si>
  <si>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</si>
  <si>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</si>
  <si>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</si>
  <si>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</si>
  <si>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</si>
  <si>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</si>
  <si>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</si>
  <si>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</si>
  <si>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</si>
  <si>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</si>
  <si>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</si>
  <si>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</si>
  <si>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</si>
  <si>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</si>
  <si>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</si>
  <si>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</si>
  <si>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</si>
  <si>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</si>
  <si>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</si>
  <si>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</si>
  <si>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</si>
  <si>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</si>
  <si>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</si>
  <si>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</si>
  <si>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</si>
  <si>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</si>
  <si>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</si>
  <si>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</si>
  <si>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</si>
  <si>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</si>
  <si>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</si>
  <si>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</si>
  <si>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</si>
  <si>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-338014529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</si>
  <si>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</si>
  <si>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</si>
  <si>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1300026758</t>
  </si>
  <si>
    <t>3</t>
  </si>
  <si>
    <t>113201111</t>
  </si>
  <si>
    <t>Vytrhání obrub  s vybouráním lože, s přemístěním hmot na skládku na vzdálenost do 3 m nebo s naložením na dopravní prostředek chodníkových ležatých</t>
  </si>
  <si>
    <t>m</t>
  </si>
  <si>
    <t>-947269299</t>
  </si>
  <si>
    <t>122251101</t>
  </si>
  <si>
    <t>Odkopávky a prokopávky nezapažené v hornině třídy těžitelnosti I, skupiny 3 objem do 20 m3 strojně</t>
  </si>
  <si>
    <t>m3</t>
  </si>
  <si>
    <t>-831608630</t>
  </si>
  <si>
    <t>5</t>
  </si>
  <si>
    <t>167151101</t>
  </si>
  <si>
    <t>Nakládání výkopku z hornin třídy těžitelnosti I, skupiny 1 až 3 do 100 m3</t>
  </si>
  <si>
    <t>1018732017</t>
  </si>
  <si>
    <t>6</t>
  </si>
  <si>
    <t>162751117</t>
  </si>
  <si>
    <t>Vodorovné přemístění do 10000 m výkopku/sypaniny z horniny třídy těžitelnosti I, skupiny 1 až 3</t>
  </si>
  <si>
    <t>-548683368</t>
  </si>
  <si>
    <t>7</t>
  </si>
  <si>
    <t>162751119</t>
  </si>
  <si>
    <t>Příplatek k vodorovnému přemístění výkopku/sypaniny z horniny třídy těžitelnosti I, skupiny 1 až 3 ZKD 1000 m přes 10000 m</t>
  </si>
  <si>
    <t>661482606</t>
  </si>
  <si>
    <t>8</t>
  </si>
  <si>
    <t>171251201</t>
  </si>
  <si>
    <t>Uložení sypaniny na skládky nebo meziskládky</t>
  </si>
  <si>
    <t>-531972639</t>
  </si>
  <si>
    <t>9</t>
  </si>
  <si>
    <t>171201221</t>
  </si>
  <si>
    <t>Poplatek za uložení na skládce (skládkovné) zeminy a kamení kód odpadu 17 05 04</t>
  </si>
  <si>
    <t>t</t>
  </si>
  <si>
    <t>-1457026942</t>
  </si>
  <si>
    <t>10</t>
  </si>
  <si>
    <t>181111111</t>
  </si>
  <si>
    <t>Plošná úprava terénu do 500 m2 zemina tř 1 až 4 nerovnosti do 100 mm v rovinně a svahu do 1:5</t>
  </si>
  <si>
    <t>-812800036</t>
  </si>
  <si>
    <t>11</t>
  </si>
  <si>
    <t>181411131</t>
  </si>
  <si>
    <t>Založení parkového trávníku výsevem plochy do 1000 m2 v rovině a ve svahu do 1:5</t>
  </si>
  <si>
    <t>1661343799</t>
  </si>
  <si>
    <t>12</t>
  </si>
  <si>
    <t>M</t>
  </si>
  <si>
    <t>00572410</t>
  </si>
  <si>
    <t>osivo směs travní parková</t>
  </si>
  <si>
    <t>kg</t>
  </si>
  <si>
    <t>-360482279</t>
  </si>
  <si>
    <t>13</t>
  </si>
  <si>
    <t>182303111</t>
  </si>
  <si>
    <t>Doplnění zeminy nebo substrátu na travnatých plochách tl 50 mm rovina v rovinně a svahu do 1:5</t>
  </si>
  <si>
    <t>2057762931</t>
  </si>
  <si>
    <t>14</t>
  </si>
  <si>
    <t>10371500</t>
  </si>
  <si>
    <t>substrát pro trávníky VL</t>
  </si>
  <si>
    <t>-953251067</t>
  </si>
  <si>
    <t>185804312</t>
  </si>
  <si>
    <t>Zalití rostlin vodou plocha přes 20 m2</t>
  </si>
  <si>
    <t>308790891</t>
  </si>
  <si>
    <t>16</t>
  </si>
  <si>
    <t>185851121</t>
  </si>
  <si>
    <t>Dovoz vody pro zálivku rostlin za vzdálenost do 1000 m</t>
  </si>
  <si>
    <t>2131256185</t>
  </si>
  <si>
    <t>17</t>
  </si>
  <si>
    <t>185851129</t>
  </si>
  <si>
    <t>Příplatek k dovozu vody pro zálivku rostlin do 1000 m ZKD 1000 m</t>
  </si>
  <si>
    <t>203780861</t>
  </si>
  <si>
    <t>Zakládání</t>
  </si>
  <si>
    <t>18</t>
  </si>
  <si>
    <t>213141111</t>
  </si>
  <si>
    <t>Zřízení vrstvy z geotextilie v rovině nebo ve sklonu do 1:5 š do 3 m</t>
  </si>
  <si>
    <t>1036129076</t>
  </si>
  <si>
    <t>19</t>
  </si>
  <si>
    <t>69311270</t>
  </si>
  <si>
    <t>geotextilie netkaná separační, ochranná, filtrační, drenážní 400g/m2</t>
  </si>
  <si>
    <t>638042047</t>
  </si>
  <si>
    <t>Komunikace pozemní</t>
  </si>
  <si>
    <t>20</t>
  </si>
  <si>
    <t>564801111</t>
  </si>
  <si>
    <t>Podklad ze štěrkodrti ŠD 5/8 s rozprostřením a zhutněním, po zhutnění tl. 30 mm</t>
  </si>
  <si>
    <t>-572876028</t>
  </si>
  <si>
    <t>564851111</t>
  </si>
  <si>
    <t>Podklad ze štěrkodrti ŠD 0/32 s rozprostřením a zhutněním, po zhutnění tl. 150 mm</t>
  </si>
  <si>
    <t>54367199</t>
  </si>
  <si>
    <t>22</t>
  </si>
  <si>
    <t>572350112</t>
  </si>
  <si>
    <t>Vyspravení krytu komunikací po překopech plochy do 15 m2 litým asfaltem MA (LA) tl 60 mm</t>
  </si>
  <si>
    <t>698223931</t>
  </si>
  <si>
    <t>23</t>
  </si>
  <si>
    <t>596211111</t>
  </si>
  <si>
    <t>Kladení zámkové dlažby komunikací pro pěší tl 60 mm skupiny A pl do 100 m2</t>
  </si>
  <si>
    <t>-372296184</t>
  </si>
  <si>
    <t>24</t>
  </si>
  <si>
    <t>59245018</t>
  </si>
  <si>
    <t>dlažba tvar obdélník betonová 200x100x60mm přírodní</t>
  </si>
  <si>
    <t>-1944104204</t>
  </si>
  <si>
    <t>25</t>
  </si>
  <si>
    <t>59245006</t>
  </si>
  <si>
    <t>dlažba tvar obdélník betonová pro nevidomé 200x100x60mm červená</t>
  </si>
  <si>
    <t>1446450167</t>
  </si>
  <si>
    <t>Ostatní konstrukce a práce, bourání</t>
  </si>
  <si>
    <t>26</t>
  </si>
  <si>
    <t>916131213</t>
  </si>
  <si>
    <t>Osazení silničního obrubníku betonového stojatého s boční opěrou do lože z betonu prostého</t>
  </si>
  <si>
    <t>806101770</t>
  </si>
  <si>
    <t>27</t>
  </si>
  <si>
    <t>59217032</t>
  </si>
  <si>
    <t>obrubník betonový silniční 1000x150x150mm</t>
  </si>
  <si>
    <t>24646562</t>
  </si>
  <si>
    <t>28</t>
  </si>
  <si>
    <t>59217031</t>
  </si>
  <si>
    <t>obrubník betonový silniční 1000x150x250mm</t>
  </si>
  <si>
    <t>-2076642261</t>
  </si>
  <si>
    <t>29</t>
  </si>
  <si>
    <t>916231213</t>
  </si>
  <si>
    <t>Osazení chodníkového obrubníku betonového stojatého s boční opěrou do lože z betonu prostého</t>
  </si>
  <si>
    <t>-89450245</t>
  </si>
  <si>
    <t>30</t>
  </si>
  <si>
    <t>59217012</t>
  </si>
  <si>
    <t>obrubník betonový zahradní 1000x80x250mm</t>
  </si>
  <si>
    <t>82137034</t>
  </si>
  <si>
    <t>31</t>
  </si>
  <si>
    <t>919124121</t>
  </si>
  <si>
    <t>Pracovní spáry vkládané v asfaltovém krytu s vyplněním spár asfaltovou zálivkou</t>
  </si>
  <si>
    <t>1369342738</t>
  </si>
  <si>
    <t>32</t>
  </si>
  <si>
    <t>965042131</t>
  </si>
  <si>
    <t>Bourání podkladů pod dlažby nebo mazanin betonových nebo z litého asfaltu tl do 100 mm pl do 4 m2</t>
  </si>
  <si>
    <t>-1346522491</t>
  </si>
  <si>
    <t>33</t>
  </si>
  <si>
    <t>894211111</t>
  </si>
  <si>
    <t>Výšková úprava revizní kanalizační šachty</t>
  </si>
  <si>
    <t>kus</t>
  </si>
  <si>
    <t>1914625632</t>
  </si>
  <si>
    <t>34</t>
  </si>
  <si>
    <t>894211112</t>
  </si>
  <si>
    <t>Přemístění plakátovací plochy a směrové vjezdové tabule</t>
  </si>
  <si>
    <t>-2070184974</t>
  </si>
  <si>
    <t>997</t>
  </si>
  <si>
    <t>Přesun sutě</t>
  </si>
  <si>
    <t>35</t>
  </si>
  <si>
    <t>997013211</t>
  </si>
  <si>
    <t>Vnitrostaveništní doprava suti a vybouraných hmot pro budovy v do 6 m ručně</t>
  </si>
  <si>
    <t>1795376193</t>
  </si>
  <si>
    <t>36</t>
  </si>
  <si>
    <t>997013501</t>
  </si>
  <si>
    <t>Odvoz suti a vybouraných hmot na skládku nebo meziskládku do 1 km se složením</t>
  </si>
  <si>
    <t>938046047</t>
  </si>
  <si>
    <t>37</t>
  </si>
  <si>
    <t>997013509</t>
  </si>
  <si>
    <t>Příplatek k odvozu suti a vybouraných hmot na skládku ZKD 1 km přes 1 km</t>
  </si>
  <si>
    <t>-1012949272</t>
  </si>
  <si>
    <t>38</t>
  </si>
  <si>
    <t>997221615</t>
  </si>
  <si>
    <t>Poplatek za uložení na skládce (skládkovné) stavebního odpadu betonového kód odpadu 17 01 01</t>
  </si>
  <si>
    <t>1137029797</t>
  </si>
  <si>
    <t>39</t>
  </si>
  <si>
    <t>997221645</t>
  </si>
  <si>
    <t>Poplatek za uložení na skládce (skládkovné) odpadu asfaltového bez dehtu kód odpadu 17 03 02</t>
  </si>
  <si>
    <t>834188152</t>
  </si>
  <si>
    <t>998</t>
  </si>
  <si>
    <t>Přesun hmot</t>
  </si>
  <si>
    <t>40</t>
  </si>
  <si>
    <t>998223011</t>
  </si>
  <si>
    <t>Přesun hmot pro pozemní komunikace s krytem dlážděným</t>
  </si>
  <si>
    <t>1709638903</t>
  </si>
  <si>
    <t>41</t>
  </si>
  <si>
    <t>998223094</t>
  </si>
  <si>
    <t>Příplatek k přesunu hmot pro pozemní komunikace s krytem dlážděným za zvětšený přesun do 5000 m</t>
  </si>
  <si>
    <t>-1300898135</t>
  </si>
  <si>
    <t>42</t>
  </si>
  <si>
    <t>998225111</t>
  </si>
  <si>
    <t>Přesun hmot pro pozemní komunikace s krytem z kamene, monolitickým betonovým nebo živičným</t>
  </si>
  <si>
    <t>-975512754</t>
  </si>
  <si>
    <t>43</t>
  </si>
  <si>
    <t>998225194</t>
  </si>
  <si>
    <t>Příplatek k přesunu hmot pro pozemní komunikace s krytem z kamene, živičným, betonovým do 5000 m</t>
  </si>
  <si>
    <t>-1841534341</t>
  </si>
  <si>
    <t>44</t>
  </si>
  <si>
    <t>998225195</t>
  </si>
  <si>
    <t>Příplatek k přesunu hmot pro pozemní komunikace s krytem z kamene, živičným, betonovým ZKD 5000 m</t>
  </si>
  <si>
    <t>-2128341101</t>
  </si>
  <si>
    <t>VRN</t>
  </si>
  <si>
    <t>Vedlejší rozpočtové náklady</t>
  </si>
  <si>
    <t>VRN1</t>
  </si>
  <si>
    <t>Průzkumné, geodetické a projektové práce</t>
  </si>
  <si>
    <t>45</t>
  </si>
  <si>
    <t>010001000</t>
  </si>
  <si>
    <t>Vytýčení inženýrských sítí</t>
  </si>
  <si>
    <t>soubor</t>
  </si>
  <si>
    <t>1024</t>
  </si>
  <si>
    <t>-2084650095</t>
  </si>
  <si>
    <t>46</t>
  </si>
  <si>
    <t>012103000</t>
  </si>
  <si>
    <t>Geodetické práce před výstavbou</t>
  </si>
  <si>
    <t>959457220</t>
  </si>
  <si>
    <t>47</t>
  </si>
  <si>
    <t>013254000</t>
  </si>
  <si>
    <t>Dokumentace skutečného provedení stavby</t>
  </si>
  <si>
    <t>-1647594003</t>
  </si>
  <si>
    <t>VRN3</t>
  </si>
  <si>
    <t>Zařízení staveniště</t>
  </si>
  <si>
    <t>48</t>
  </si>
  <si>
    <t>030001000</t>
  </si>
  <si>
    <t>-1590427805</t>
  </si>
  <si>
    <t>VRN4</t>
  </si>
  <si>
    <t>Inženýrská činnost</t>
  </si>
  <si>
    <t>49</t>
  </si>
  <si>
    <t>043154000</t>
  </si>
  <si>
    <t>Zkoušky hutnicí zemní pláně</t>
  </si>
  <si>
    <t>1677950642</t>
  </si>
  <si>
    <t>50</t>
  </si>
  <si>
    <t>045002000</t>
  </si>
  <si>
    <t>Kompletační a koordinační činnost</t>
  </si>
  <si>
    <t>1717010928</t>
  </si>
  <si>
    <t>VRN6</t>
  </si>
  <si>
    <t>Územní vlivy</t>
  </si>
  <si>
    <t>51</t>
  </si>
  <si>
    <t>065002000</t>
  </si>
  <si>
    <t>Mimostaveništní doprava materiálů</t>
  </si>
  <si>
    <t>1390676987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</si>
</sst>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35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>
      <alignment/>
      <protection/>
    </xf>
    <xf numFmtId="164" fontId="1" fillId="0" borderId="0">
      <alignment/>
      <protection/>
    </xf>
  </cellStyleXfs>
  <cellXfs count="25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>
      <alignment/>
      <protection/>
    </xf>
    <xf numFmtId="164" fontId="1" fillId="0" borderId="3" xfId="21" applyBorder="1" applyProtection="1">
      <alignment/>
      <protection/>
    </xf>
    <xf numFmtId="164" fontId="1" fillId="0" borderId="0" xfId="21" applyProtection="1">
      <alignment/>
      <protection/>
    </xf>
    <xf numFmtId="164" fontId="3" fillId="0" borderId="0" xfId="21" applyFont="1" applyAlignment="1" applyProtection="1">
      <alignment horizontal="left" vertical="center"/>
      <protection/>
    </xf>
    <xf numFmtId="164" fontId="4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 applyProtection="1">
      <alignment horizontal="left" vertical="top"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8" fillId="0" borderId="0" xfId="21" applyFont="1" applyBorder="1" applyAlignment="1">
      <alignment horizontal="left" vertical="top" wrapText="1"/>
      <protection/>
    </xf>
    <xf numFmtId="164" fontId="9" fillId="0" borderId="0" xfId="21" applyFont="1" applyAlignment="1" applyProtection="1">
      <alignment horizontal="left" vertical="top"/>
      <protection/>
    </xf>
    <xf numFmtId="164" fontId="9" fillId="0" borderId="0" xfId="21" applyFont="1" applyBorder="1" applyAlignment="1" applyProtection="1">
      <alignment horizontal="left" vertical="top" wrapText="1"/>
      <protection/>
    </xf>
    <xf numFmtId="164" fontId="6" fillId="0" borderId="0" xfId="21" applyFont="1" applyAlignment="1" applyProtection="1">
      <alignment horizontal="left"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7" fillId="2" borderId="0" xfId="21" applyFont="1" applyFill="1" applyAlignment="1" applyProtection="1">
      <alignment horizontal="left" vertical="center"/>
      <protection locked="0"/>
    </xf>
    <xf numFmtId="165" fontId="7" fillId="2" borderId="0" xfId="21" applyNumberFormat="1" applyFont="1" applyFill="1" applyAlignment="1" applyProtection="1">
      <alignment horizontal="left" vertical="center"/>
      <protection locked="0"/>
    </xf>
    <xf numFmtId="165" fontId="7" fillId="2" borderId="0" xfId="21" applyNumberFormat="1" applyFont="1" applyFill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left" vertical="center" wrapText="1"/>
      <protection/>
    </xf>
    <xf numFmtId="164" fontId="1" fillId="0" borderId="4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10" fillId="0" borderId="5" xfId="21" applyFont="1" applyBorder="1" applyAlignment="1" applyProtection="1">
      <alignment horizontal="left" vertical="center"/>
      <protection/>
    </xf>
    <xf numFmtId="164" fontId="1" fillId="0" borderId="5" xfId="21" applyFont="1" applyBorder="1" applyAlignment="1" applyProtection="1">
      <alignment vertical="center"/>
      <protection/>
    </xf>
    <xf numFmtId="166" fontId="10" fillId="0" borderId="5" xfId="21" applyNumberFormat="1" applyFont="1" applyBorder="1" applyAlignment="1" applyProtection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" fillId="0" borderId="0" xfId="21" applyAlignment="1">
      <alignment vertical="center"/>
      <protection/>
    </xf>
    <xf numFmtId="164" fontId="6" fillId="0" borderId="0" xfId="21" applyFont="1" applyBorder="1" applyAlignment="1" applyProtection="1">
      <alignment horizontal="right"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 applyProtection="1">
      <alignment vertical="center"/>
      <protection/>
    </xf>
    <xf numFmtId="164" fontId="6" fillId="0" borderId="0" xfId="21" applyFont="1" applyAlignment="1" applyProtection="1">
      <alignment vertical="center"/>
      <protection/>
    </xf>
    <xf numFmtId="167" fontId="6" fillId="0" borderId="0" xfId="21" applyNumberFormat="1" applyFont="1" applyBorder="1" applyAlignment="1" applyProtection="1">
      <alignment horizontal="left" vertical="center"/>
      <protection/>
    </xf>
    <xf numFmtId="166" fontId="11" fillId="0" borderId="0" xfId="21" applyNumberFormat="1" applyFont="1" applyBorder="1" applyAlignment="1" applyProtection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1" fillId="3" borderId="0" xfId="21" applyFont="1" applyFill="1" applyAlignment="1" applyProtection="1">
      <alignment vertical="center"/>
      <protection/>
    </xf>
    <xf numFmtId="164" fontId="12" fillId="3" borderId="6" xfId="21" applyFont="1" applyFill="1" applyBorder="1" applyAlignment="1" applyProtection="1">
      <alignment horizontal="left" vertical="center"/>
      <protection/>
    </xf>
    <xf numFmtId="164" fontId="1" fillId="3" borderId="7" xfId="21" applyFont="1" applyFill="1" applyBorder="1" applyAlignment="1" applyProtection="1">
      <alignment vertical="center"/>
      <protection/>
    </xf>
    <xf numFmtId="164" fontId="12" fillId="3" borderId="7" xfId="21" applyFont="1" applyFill="1" applyBorder="1" applyAlignment="1" applyProtection="1">
      <alignment horizontal="center" vertical="center"/>
      <protection/>
    </xf>
    <xf numFmtId="164" fontId="12" fillId="3" borderId="7" xfId="21" applyFont="1" applyFill="1" applyBorder="1" applyAlignment="1" applyProtection="1">
      <alignment horizontal="left" vertical="center"/>
      <protection/>
    </xf>
    <xf numFmtId="166" fontId="12" fillId="3" borderId="8" xfId="21" applyNumberFormat="1" applyFont="1" applyFill="1" applyBorder="1" applyAlignment="1" applyProtection="1">
      <alignment vertical="center"/>
      <protection/>
    </xf>
    <xf numFmtId="164" fontId="1" fillId="0" borderId="3" xfId="21" applyBorder="1" applyAlignment="1" applyProtection="1">
      <alignment vertical="center"/>
      <protection/>
    </xf>
    <xf numFmtId="164" fontId="1" fillId="0" borderId="0" xfId="21" applyAlignment="1" applyProtection="1">
      <alignment vertical="center"/>
      <protection/>
    </xf>
    <xf numFmtId="164" fontId="13" fillId="0" borderId="4" xfId="21" applyFont="1" applyBorder="1" applyAlignment="1" applyProtection="1">
      <alignment horizontal="left" vertical="center"/>
      <protection/>
    </xf>
    <xf numFmtId="164" fontId="1" fillId="0" borderId="4" xfId="21" applyBorder="1" applyAlignment="1" applyProtection="1">
      <alignment vertical="center"/>
      <protection/>
    </xf>
    <xf numFmtId="164" fontId="1" fillId="0" borderId="3" xfId="21" applyBorder="1" applyAlignment="1">
      <alignment vertical="center"/>
      <protection/>
    </xf>
    <xf numFmtId="164" fontId="6" fillId="0" borderId="5" xfId="21" applyFont="1" applyBorder="1" applyAlignment="1" applyProtection="1">
      <alignment horizontal="left"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9" xfId="21" applyFont="1" applyBorder="1" applyAlignment="1" applyProtection="1">
      <alignment vertical="center"/>
      <protection/>
    </xf>
    <xf numFmtId="164" fontId="1" fillId="0" borderId="10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 applyProtection="1">
      <alignment vertical="center"/>
      <protection/>
    </xf>
    <xf numFmtId="164" fontId="7" fillId="0" borderId="0" xfId="21" applyFont="1" applyAlignment="1" applyProtection="1">
      <alignment vertical="center"/>
      <protection/>
    </xf>
    <xf numFmtId="164" fontId="7" fillId="0" borderId="3" xfId="21" applyFont="1" applyBorder="1" applyAlignment="1">
      <alignment vertical="center"/>
      <protection/>
    </xf>
    <xf numFmtId="164" fontId="9" fillId="0" borderId="0" xfId="21" applyFont="1" applyAlignment="1">
      <alignment vertical="center"/>
      <protection/>
    </xf>
    <xf numFmtId="164" fontId="9" fillId="0" borderId="3" xfId="21" applyFont="1" applyBorder="1" applyAlignment="1" applyProtection="1">
      <alignment vertical="center"/>
      <protection/>
    </xf>
    <xf numFmtId="164" fontId="9" fillId="0" borderId="0" xfId="21" applyFont="1" applyAlignment="1" applyProtection="1">
      <alignment horizontal="left" vertical="center"/>
      <protection/>
    </xf>
    <xf numFmtId="164" fontId="9" fillId="0" borderId="0" xfId="21" applyFont="1" applyAlignment="1" applyProtection="1">
      <alignment vertical="center"/>
      <protection/>
    </xf>
    <xf numFmtId="164" fontId="9" fillId="0" borderId="0" xfId="21" applyFont="1" applyBorder="1" applyAlignment="1" applyProtection="1">
      <alignment horizontal="left" vertical="center" wrapText="1"/>
      <protection/>
    </xf>
    <xf numFmtId="164" fontId="9" fillId="0" borderId="3" xfId="21" applyFont="1" applyBorder="1" applyAlignment="1">
      <alignment vertical="center"/>
      <protection/>
    </xf>
    <xf numFmtId="164" fontId="10" fillId="0" borderId="0" xfId="21" applyFont="1" applyAlignment="1" applyProtection="1">
      <alignment vertical="center"/>
      <protection/>
    </xf>
    <xf numFmtId="168" fontId="7" fillId="0" borderId="0" xfId="21" applyNumberFormat="1" applyFont="1" applyBorder="1" applyAlignment="1" applyProtection="1">
      <alignment horizontal="left" vertical="center"/>
      <protection/>
    </xf>
    <xf numFmtId="164" fontId="7" fillId="0" borderId="0" xfId="21" applyFont="1" applyBorder="1" applyAlignment="1" applyProtection="1">
      <alignment vertical="center" wrapText="1"/>
      <protection/>
    </xf>
    <xf numFmtId="164" fontId="14" fillId="0" borderId="11" xfId="21" applyFont="1" applyBorder="1" applyAlignment="1">
      <alignment horizontal="center" vertical="center"/>
      <protection/>
    </xf>
    <xf numFmtId="164" fontId="1" fillId="0" borderId="12" xfId="21" applyBorder="1" applyAlignment="1">
      <alignment vertical="center"/>
      <protection/>
    </xf>
    <xf numFmtId="164" fontId="1" fillId="0" borderId="13" xfId="2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14" xfId="21" applyFont="1" applyBorder="1" applyAlignment="1" applyProtection="1">
      <alignment vertical="center"/>
      <protection/>
    </xf>
    <xf numFmtId="164" fontId="15" fillId="4" borderId="6" xfId="21" applyFont="1" applyFill="1" applyBorder="1" applyAlignment="1" applyProtection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/>
    </xf>
    <xf numFmtId="164" fontId="15" fillId="4" borderId="7" xfId="21" applyFont="1" applyFill="1" applyBorder="1" applyAlignment="1" applyProtection="1">
      <alignment horizontal="center" vertical="center"/>
      <protection/>
    </xf>
    <xf numFmtId="164" fontId="15" fillId="4" borderId="7" xfId="21" applyFont="1" applyFill="1" applyBorder="1" applyAlignment="1" applyProtection="1">
      <alignment horizontal="right" vertical="center"/>
      <protection/>
    </xf>
    <xf numFmtId="164" fontId="15" fillId="4" borderId="8" xfId="21" applyFont="1" applyFill="1" applyBorder="1" applyAlignment="1" applyProtection="1">
      <alignment horizontal="center" vertical="center"/>
      <protection/>
    </xf>
    <xf numFmtId="164" fontId="15" fillId="4" borderId="0" xfId="21" applyFont="1" applyFill="1" applyAlignment="1" applyProtection="1">
      <alignment horizontal="center" vertical="center"/>
      <protection/>
    </xf>
    <xf numFmtId="164" fontId="16" fillId="0" borderId="15" xfId="21" applyFont="1" applyBorder="1" applyAlignment="1" applyProtection="1">
      <alignment horizontal="center" vertical="center" wrapText="1"/>
      <protection/>
    </xf>
    <xf numFmtId="164" fontId="16" fillId="0" borderId="16" xfId="21" applyFont="1" applyBorder="1" applyAlignment="1" applyProtection="1">
      <alignment horizontal="center" vertical="center" wrapText="1"/>
      <protection/>
    </xf>
    <xf numFmtId="164" fontId="16" fillId="0" borderId="17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2" fillId="0" borderId="0" xfId="21" applyFont="1" applyAlignment="1">
      <alignment vertical="center"/>
      <protection/>
    </xf>
    <xf numFmtId="164" fontId="12" fillId="0" borderId="3" xfId="21" applyFont="1" applyBorder="1" applyAlignment="1" applyProtection="1">
      <alignment vertical="center"/>
      <protection/>
    </xf>
    <xf numFmtId="164" fontId="17" fillId="0" borderId="0" xfId="21" applyFont="1" applyAlignment="1" applyProtection="1">
      <alignment horizontal="left" vertical="center"/>
      <protection/>
    </xf>
    <xf numFmtId="164" fontId="17" fillId="0" borderId="0" xfId="21" applyFont="1" applyAlignment="1" applyProtection="1">
      <alignment vertical="center"/>
      <protection/>
    </xf>
    <xf numFmtId="166" fontId="17" fillId="0" borderId="0" xfId="21" applyNumberFormat="1" applyFont="1" applyBorder="1" applyAlignment="1" applyProtection="1">
      <alignment horizontal="right" vertical="center"/>
      <protection/>
    </xf>
    <xf numFmtId="166" fontId="17" fillId="0" borderId="0" xfId="21" applyNumberFormat="1" applyFont="1" applyBorder="1" applyAlignment="1" applyProtection="1">
      <alignment vertical="center"/>
      <protection/>
    </xf>
    <xf numFmtId="164" fontId="12" fillId="0" borderId="0" xfId="21" applyFont="1" applyAlignment="1" applyProtection="1">
      <alignment horizontal="center" vertical="center"/>
      <protection/>
    </xf>
    <xf numFmtId="164" fontId="12" fillId="0" borderId="3" xfId="21" applyFont="1" applyBorder="1" applyAlignment="1">
      <alignment vertical="center"/>
      <protection/>
    </xf>
    <xf numFmtId="166" fontId="14" fillId="0" borderId="18" xfId="21" applyNumberFormat="1" applyFont="1" applyBorder="1" applyAlignment="1" applyProtection="1">
      <alignment vertical="center"/>
      <protection/>
    </xf>
    <xf numFmtId="166" fontId="14" fillId="0" borderId="0" xfId="21" applyNumberFormat="1" applyFont="1" applyBorder="1" applyAlignment="1" applyProtection="1">
      <alignment vertical="center"/>
      <protection/>
    </xf>
    <xf numFmtId="169" fontId="14" fillId="0" borderId="0" xfId="21" applyNumberFormat="1" applyFont="1" applyBorder="1" applyAlignment="1" applyProtection="1">
      <alignment vertical="center"/>
      <protection/>
    </xf>
    <xf numFmtId="166" fontId="14" fillId="0" borderId="14" xfId="21" applyNumberFormat="1" applyFont="1" applyBorder="1" applyAlignment="1" applyProtection="1">
      <alignment vertical="center"/>
      <protection/>
    </xf>
    <xf numFmtId="164" fontId="12" fillId="0" borderId="0" xfId="21" applyFont="1" applyAlignment="1">
      <alignment horizontal="left" vertical="center"/>
      <protection/>
    </xf>
    <xf numFmtId="164" fontId="18" fillId="0" borderId="0" xfId="21" applyFont="1" applyAlignment="1">
      <alignment horizontal="left" vertical="center"/>
      <protection/>
    </xf>
    <xf numFmtId="164" fontId="19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3" xfId="21" applyFont="1" applyBorder="1" applyAlignment="1" applyProtection="1">
      <alignment vertical="center"/>
      <protection/>
    </xf>
    <xf numFmtId="164" fontId="22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6" fontId="23" fillId="0" borderId="0" xfId="21" applyNumberFormat="1" applyFont="1" applyBorder="1" applyAlignment="1" applyProtection="1">
      <alignment vertical="center"/>
      <protection/>
    </xf>
    <xf numFmtId="164" fontId="9" fillId="0" borderId="0" xfId="21" applyFont="1" applyAlignment="1" applyProtection="1">
      <alignment horizontal="center" vertical="center"/>
      <protection/>
    </xf>
    <xf numFmtId="164" fontId="21" fillId="0" borderId="3" xfId="21" applyFont="1" applyBorder="1" applyAlignment="1">
      <alignment vertical="center"/>
      <protection/>
    </xf>
    <xf numFmtId="166" fontId="24" fillId="0" borderId="19" xfId="21" applyNumberFormat="1" applyFont="1" applyBorder="1" applyAlignment="1" applyProtection="1">
      <alignment vertical="center"/>
      <protection/>
    </xf>
    <xf numFmtId="166" fontId="24" fillId="0" borderId="20" xfId="21" applyNumberFormat="1" applyFont="1" applyBorder="1" applyAlignment="1" applyProtection="1">
      <alignment vertical="center"/>
      <protection/>
    </xf>
    <xf numFmtId="169" fontId="24" fillId="0" borderId="20" xfId="21" applyNumberFormat="1" applyFont="1" applyBorder="1" applyAlignment="1" applyProtection="1">
      <alignment vertical="center"/>
      <protection/>
    </xf>
    <xf numFmtId="166" fontId="24" fillId="0" borderId="21" xfId="21" applyNumberFormat="1" applyFont="1" applyBorder="1" applyAlignment="1" applyProtection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2" xfId="21" applyBorder="1" applyProtection="1">
      <alignment/>
      <protection locked="0"/>
    </xf>
    <xf numFmtId="164" fontId="3" fillId="0" borderId="0" xfId="21" applyFont="1" applyAlignment="1">
      <alignment horizontal="left" vertical="center"/>
      <protection/>
    </xf>
    <xf numFmtId="164" fontId="25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6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 applyProtection="1">
      <alignment vertical="center"/>
      <protection locked="0"/>
    </xf>
    <xf numFmtId="164" fontId="9" fillId="0" borderId="0" xfId="21" applyFont="1" applyBorder="1" applyAlignment="1">
      <alignment horizontal="left" vertical="center" wrapText="1"/>
      <protection/>
    </xf>
    <xf numFmtId="164" fontId="7" fillId="0" borderId="0" xfId="21" applyFont="1" applyAlignment="1">
      <alignment horizontal="left" vertical="center"/>
      <protection/>
    </xf>
    <xf numFmtId="164" fontId="6" fillId="0" borderId="0" xfId="21" applyFont="1" applyAlignment="1" applyProtection="1">
      <alignment horizontal="left" vertical="center"/>
      <protection locked="0"/>
    </xf>
    <xf numFmtId="168" fontId="7" fillId="0" borderId="0" xfId="21" applyNumberFormat="1" applyFont="1" applyAlignment="1">
      <alignment horizontal="left" vertical="center"/>
      <protection/>
    </xf>
    <xf numFmtId="164" fontId="7" fillId="2" borderId="0" xfId="21" applyFont="1" applyFill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 applyProtection="1">
      <alignment vertical="center" wrapText="1"/>
      <protection locked="0"/>
    </xf>
    <xf numFmtId="164" fontId="1" fillId="0" borderId="3" xfId="21" applyBorder="1" applyAlignment="1">
      <alignment vertical="center" wrapText="1"/>
      <protection/>
    </xf>
    <xf numFmtId="164" fontId="1" fillId="0" borderId="0" xfId="21" applyAlignment="1">
      <alignment vertical="center" wrapText="1"/>
      <protection/>
    </xf>
    <xf numFmtId="164" fontId="1" fillId="0" borderId="12" xfId="21" applyFont="1" applyBorder="1" applyAlignment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0" fillId="0" borderId="0" xfId="21" applyFont="1" applyAlignment="1">
      <alignment horizontal="left" vertical="center"/>
      <protection/>
    </xf>
    <xf numFmtId="166" fontId="17" fillId="0" borderId="0" xfId="21" applyNumberFormat="1" applyFont="1" applyAlignment="1">
      <alignment vertical="center"/>
      <protection/>
    </xf>
    <xf numFmtId="164" fontId="6" fillId="0" borderId="0" xfId="21" applyFont="1" applyAlignment="1">
      <alignment horizontal="right" vertical="center"/>
      <protection/>
    </xf>
    <xf numFmtId="164" fontId="6" fillId="0" borderId="0" xfId="21" applyFont="1" applyAlignment="1" applyProtection="1">
      <alignment horizontal="right" vertical="center"/>
      <protection locked="0"/>
    </xf>
    <xf numFmtId="164" fontId="26" fillId="0" borderId="0" xfId="21" applyFont="1" applyAlignment="1">
      <alignment horizontal="left" vertical="center"/>
      <protection/>
    </xf>
    <xf numFmtId="166" fontId="6" fillId="0" borderId="0" xfId="21" applyNumberFormat="1" applyFont="1" applyAlignment="1">
      <alignment vertical="center"/>
      <protection/>
    </xf>
    <xf numFmtId="167" fontId="6" fillId="0" borderId="0" xfId="21" applyNumberFormat="1" applyFont="1" applyAlignment="1" applyProtection="1">
      <alignment horizontal="right" vertical="center"/>
      <protection locked="0"/>
    </xf>
    <xf numFmtId="164" fontId="1" fillId="4" borderId="0" xfId="21" applyFont="1" applyFill="1" applyAlignment="1">
      <alignment vertical="center"/>
      <protection/>
    </xf>
    <xf numFmtId="164" fontId="12" fillId="4" borderId="6" xfId="21" applyFont="1" applyFill="1" applyBorder="1" applyAlignment="1">
      <alignment horizontal="left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2" fillId="4" borderId="7" xfId="21" applyFont="1" applyFill="1" applyBorder="1" applyAlignment="1">
      <alignment horizontal="right" vertical="center"/>
      <protection/>
    </xf>
    <xf numFmtId="164" fontId="12" fillId="4" borderId="7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 locked="0"/>
    </xf>
    <xf numFmtId="166" fontId="12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13" fillId="0" borderId="4" xfId="21" applyFont="1" applyBorder="1" applyAlignment="1">
      <alignment horizontal="left" vertical="center"/>
      <protection/>
    </xf>
    <xf numFmtId="164" fontId="1" fillId="0" borderId="4" xfId="21" applyBorder="1" applyAlignment="1">
      <alignment vertical="center"/>
      <protection/>
    </xf>
    <xf numFmtId="164" fontId="1" fillId="0" borderId="4" xfId="21" applyBorder="1" applyAlignment="1" applyProtection="1">
      <alignment vertical="center"/>
      <protection locked="0"/>
    </xf>
    <xf numFmtId="164" fontId="6" fillId="0" borderId="5" xfId="21" applyFont="1" applyBorder="1" applyAlignment="1">
      <alignment horizontal="left" vertical="center"/>
      <protection/>
    </xf>
    <xf numFmtId="164" fontId="1" fillId="0" borderId="5" xfId="21" applyFont="1" applyBorder="1" applyAlignment="1">
      <alignment vertical="center"/>
      <protection/>
    </xf>
    <xf numFmtId="164" fontId="6" fillId="0" borderId="5" xfId="21" applyFont="1" applyBorder="1" applyAlignment="1">
      <alignment horizontal="center" vertical="center"/>
      <protection/>
    </xf>
    <xf numFmtId="164" fontId="1" fillId="0" borderId="5" xfId="21" applyFont="1" applyBorder="1" applyAlignment="1" applyProtection="1">
      <alignment vertical="center"/>
      <protection locked="0"/>
    </xf>
    <xf numFmtId="164" fontId="6" fillId="0" borderId="5" xfId="21" applyFont="1" applyBorder="1" applyAlignment="1">
      <alignment horizontal="right"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 locked="0"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0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6" fillId="0" borderId="0" xfId="21" applyFont="1" applyBorder="1" applyAlignment="1" applyProtection="1">
      <alignment horizontal="left" vertical="center" wrapText="1"/>
      <protection/>
    </xf>
    <xf numFmtId="168" fontId="7" fillId="0" borderId="0" xfId="21" applyNumberFormat="1" applyFont="1" applyAlignment="1" applyProtection="1">
      <alignment horizontal="left" vertical="center"/>
      <protection/>
    </xf>
    <xf numFmtId="164" fontId="7" fillId="0" borderId="0" xfId="21" applyFont="1" applyAlignment="1" applyProtection="1">
      <alignment horizontal="left" vertical="center" wrapText="1"/>
      <protection/>
    </xf>
    <xf numFmtId="164" fontId="15" fillId="4" borderId="0" xfId="21" applyFont="1" applyFill="1" applyAlignment="1" applyProtection="1">
      <alignment horizontal="left" vertical="center"/>
      <protection/>
    </xf>
    <xf numFmtId="164" fontId="1" fillId="4" borderId="0" xfId="21" applyFont="1" applyFill="1" applyAlignment="1" applyProtection="1">
      <alignment vertical="center"/>
      <protection/>
    </xf>
    <xf numFmtId="164" fontId="1" fillId="4" borderId="0" xfId="21" applyFont="1" applyFill="1" applyAlignment="1" applyProtection="1">
      <alignment vertical="center"/>
      <protection locked="0"/>
    </xf>
    <xf numFmtId="164" fontId="15" fillId="4" borderId="0" xfId="21" applyFont="1" applyFill="1" applyAlignment="1" applyProtection="1">
      <alignment horizontal="right" vertical="center"/>
      <protection/>
    </xf>
    <xf numFmtId="164" fontId="27" fillId="0" borderId="0" xfId="21" applyFont="1" applyAlignment="1" applyProtection="1">
      <alignment horizontal="left" vertical="center"/>
      <protection/>
    </xf>
    <xf numFmtId="166" fontId="17" fillId="0" borderId="0" xfId="21" applyNumberFormat="1" applyFont="1" applyAlignment="1" applyProtection="1">
      <alignment vertical="center"/>
      <protection/>
    </xf>
    <xf numFmtId="164" fontId="28" fillId="0" borderId="0" xfId="21" applyFont="1" applyAlignment="1">
      <alignment vertical="center"/>
      <protection/>
    </xf>
    <xf numFmtId="164" fontId="28" fillId="0" borderId="3" xfId="21" applyFont="1" applyBorder="1" applyAlignment="1" applyProtection="1">
      <alignment vertical="center"/>
      <protection/>
    </xf>
    <xf numFmtId="164" fontId="28" fillId="0" borderId="0" xfId="21" applyFont="1" applyAlignment="1" applyProtection="1">
      <alignment vertical="center"/>
      <protection/>
    </xf>
    <xf numFmtId="164" fontId="28" fillId="0" borderId="20" xfId="21" applyFont="1" applyBorder="1" applyAlignment="1" applyProtection="1">
      <alignment horizontal="left" vertical="center"/>
      <protection/>
    </xf>
    <xf numFmtId="164" fontId="28" fillId="0" borderId="20" xfId="21" applyFont="1" applyBorder="1" applyAlignment="1" applyProtection="1">
      <alignment vertical="center"/>
      <protection/>
    </xf>
    <xf numFmtId="164" fontId="28" fillId="0" borderId="20" xfId="21" applyFont="1" applyBorder="1" applyAlignment="1" applyProtection="1">
      <alignment vertical="center"/>
      <protection locked="0"/>
    </xf>
    <xf numFmtId="166" fontId="28" fillId="0" borderId="20" xfId="21" applyNumberFormat="1" applyFont="1" applyBorder="1" applyAlignment="1" applyProtection="1">
      <alignment vertical="center"/>
      <protection/>
    </xf>
    <xf numFmtId="164" fontId="28" fillId="0" borderId="3" xfId="21" applyFont="1" applyBorder="1" applyAlignment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3" xfId="21" applyFont="1" applyBorder="1" applyAlignment="1" applyProtection="1">
      <alignment vertical="center"/>
      <protection/>
    </xf>
    <xf numFmtId="164" fontId="29" fillId="0" borderId="0" xfId="21" applyFont="1" applyAlignment="1" applyProtection="1">
      <alignment vertical="center"/>
      <protection/>
    </xf>
    <xf numFmtId="164" fontId="29" fillId="0" borderId="20" xfId="21" applyFont="1" applyBorder="1" applyAlignment="1" applyProtection="1">
      <alignment horizontal="left" vertical="center"/>
      <protection/>
    </xf>
    <xf numFmtId="164" fontId="29" fillId="0" borderId="20" xfId="21" applyFont="1" applyBorder="1" applyAlignment="1" applyProtection="1">
      <alignment vertical="center"/>
      <protection/>
    </xf>
    <xf numFmtId="164" fontId="29" fillId="0" borderId="20" xfId="21" applyFont="1" applyBorder="1" applyAlignment="1" applyProtection="1">
      <alignment vertical="center"/>
      <protection locked="0"/>
    </xf>
    <xf numFmtId="166" fontId="29" fillId="0" borderId="20" xfId="21" applyNumberFormat="1" applyFont="1" applyBorder="1" applyAlignment="1" applyProtection="1">
      <alignment vertical="center"/>
      <protection/>
    </xf>
    <xf numFmtId="164" fontId="29" fillId="0" borderId="3" xfId="21" applyFont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 applyProtection="1">
      <alignment horizontal="center" vertical="center" wrapText="1"/>
      <protection/>
    </xf>
    <xf numFmtId="164" fontId="15" fillId="4" borderId="15" xfId="21" applyFont="1" applyFill="1" applyBorder="1" applyAlignment="1" applyProtection="1">
      <alignment horizontal="center" vertical="center" wrapText="1"/>
      <protection/>
    </xf>
    <xf numFmtId="164" fontId="15" fillId="4" borderId="16" xfId="21" applyFont="1" applyFill="1" applyBorder="1" applyAlignment="1" applyProtection="1">
      <alignment horizontal="center" vertical="center" wrapText="1"/>
      <protection/>
    </xf>
    <xf numFmtId="164" fontId="15" fillId="4" borderId="16" xfId="21" applyFont="1" applyFill="1" applyBorder="1" applyAlignment="1" applyProtection="1">
      <alignment horizontal="center" vertical="center" wrapText="1"/>
      <protection locked="0"/>
    </xf>
    <xf numFmtId="164" fontId="15" fillId="4" borderId="17" xfId="21" applyFont="1" applyFill="1" applyBorder="1" applyAlignment="1" applyProtection="1">
      <alignment horizontal="center" vertical="center" wrapText="1"/>
      <protection/>
    </xf>
    <xf numFmtId="164" fontId="15" fillId="4" borderId="0" xfId="21" applyFont="1" applyFill="1" applyAlignment="1" applyProtection="1">
      <alignment horizontal="center" vertical="center" wrapText="1"/>
      <protection/>
    </xf>
    <xf numFmtId="164" fontId="1" fillId="0" borderId="3" xfId="21" applyBorder="1" applyAlignment="1">
      <alignment horizontal="center" vertical="center" wrapText="1"/>
      <protection/>
    </xf>
    <xf numFmtId="164" fontId="1" fillId="0" borderId="0" xfId="21" applyAlignment="1">
      <alignment horizontal="center" vertical="center" wrapText="1"/>
      <protection/>
    </xf>
    <xf numFmtId="166" fontId="17" fillId="0" borderId="0" xfId="21" applyNumberFormat="1" applyFont="1" applyAlignment="1" applyProtection="1">
      <alignment/>
      <protection/>
    </xf>
    <xf numFmtId="164" fontId="1" fillId="0" borderId="12" xfId="21" applyBorder="1" applyAlignment="1" applyProtection="1">
      <alignment vertical="center"/>
      <protection/>
    </xf>
    <xf numFmtId="169" fontId="30" fillId="0" borderId="12" xfId="21" applyNumberFormat="1" applyFont="1" applyBorder="1" applyAlignment="1" applyProtection="1">
      <alignment/>
      <protection/>
    </xf>
    <xf numFmtId="169" fontId="30" fillId="0" borderId="13" xfId="21" applyNumberFormat="1" applyFont="1" applyBorder="1" applyAlignment="1" applyProtection="1">
      <alignment/>
      <protection/>
    </xf>
    <xf numFmtId="166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3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6" fontId="28" fillId="0" borderId="0" xfId="21" applyNumberFormat="1" applyFont="1" applyAlignment="1" applyProtection="1">
      <alignment/>
      <protection/>
    </xf>
    <xf numFmtId="164" fontId="32" fillId="0" borderId="3" xfId="21" applyFont="1" applyBorder="1" applyAlignment="1">
      <alignment/>
      <protection/>
    </xf>
    <xf numFmtId="164" fontId="32" fillId="0" borderId="18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69" fontId="32" fillId="0" borderId="0" xfId="21" applyNumberFormat="1" applyFont="1" applyBorder="1" applyAlignment="1" applyProtection="1">
      <alignment/>
      <protection/>
    </xf>
    <xf numFmtId="169" fontId="32" fillId="0" borderId="14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6" fontId="32" fillId="0" borderId="0" xfId="21" applyNumberFormat="1" applyFont="1" applyAlignment="1">
      <alignment vertical="center"/>
      <protection/>
    </xf>
    <xf numFmtId="164" fontId="29" fillId="0" borderId="0" xfId="21" applyFont="1" applyAlignment="1" applyProtection="1">
      <alignment horizontal="left"/>
      <protection/>
    </xf>
    <xf numFmtId="166" fontId="29" fillId="0" borderId="0" xfId="21" applyNumberFormat="1" applyFont="1" applyAlignment="1" applyProtection="1">
      <alignment/>
      <protection/>
    </xf>
    <xf numFmtId="164" fontId="15" fillId="0" borderId="22" xfId="21" applyFont="1" applyBorder="1" applyAlignment="1" applyProtection="1">
      <alignment horizontal="center" vertical="center"/>
      <protection/>
    </xf>
    <xf numFmtId="165" fontId="15" fillId="0" borderId="22" xfId="21" applyNumberFormat="1" applyFont="1" applyBorder="1" applyAlignment="1" applyProtection="1">
      <alignment horizontal="left" vertical="center" wrapText="1"/>
      <protection/>
    </xf>
    <xf numFmtId="164" fontId="15" fillId="0" borderId="22" xfId="21" applyFont="1" applyBorder="1" applyAlignment="1" applyProtection="1">
      <alignment horizontal="left" vertical="center" wrapText="1"/>
      <protection/>
    </xf>
    <xf numFmtId="164" fontId="15" fillId="0" borderId="22" xfId="21" applyFont="1" applyBorder="1" applyAlignment="1" applyProtection="1">
      <alignment horizontal="center" vertical="center" wrapText="1"/>
      <protection/>
    </xf>
    <xf numFmtId="170" fontId="15" fillId="0" borderId="22" xfId="21" applyNumberFormat="1" applyFont="1" applyBorder="1" applyAlignment="1" applyProtection="1">
      <alignment vertical="center"/>
      <protection/>
    </xf>
    <xf numFmtId="166" fontId="15" fillId="2" borderId="22" xfId="21" applyNumberFormat="1" applyFont="1" applyFill="1" applyBorder="1" applyAlignment="1" applyProtection="1">
      <alignment vertical="center"/>
      <protection locked="0"/>
    </xf>
    <xf numFmtId="166" fontId="15" fillId="0" borderId="22" xfId="21" applyNumberFormat="1" applyFont="1" applyBorder="1" applyAlignment="1" applyProtection="1">
      <alignment vertical="center"/>
      <protection/>
    </xf>
    <xf numFmtId="164" fontId="1" fillId="0" borderId="22" xfId="21" applyFont="1" applyBorder="1" applyAlignment="1" applyProtection="1">
      <alignment vertical="center"/>
      <protection/>
    </xf>
    <xf numFmtId="164" fontId="16" fillId="2" borderId="18" xfId="21" applyFont="1" applyFill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center" vertical="center"/>
      <protection/>
    </xf>
    <xf numFmtId="169" fontId="16" fillId="0" borderId="0" xfId="21" applyNumberFormat="1" applyFont="1" applyBorder="1" applyAlignment="1" applyProtection="1">
      <alignment vertical="center"/>
      <protection/>
    </xf>
    <xf numFmtId="169" fontId="16" fillId="0" borderId="14" xfId="21" applyNumberFormat="1" applyFont="1" applyBorder="1" applyAlignment="1" applyProtection="1">
      <alignment vertical="center"/>
      <protection/>
    </xf>
    <xf numFmtId="164" fontId="15" fillId="0" borderId="0" xfId="21" applyFont="1" applyAlignment="1">
      <alignment horizontal="left" vertical="center"/>
      <protection/>
    </xf>
    <xf numFmtId="166" fontId="1" fillId="0" borderId="0" xfId="21" applyNumberFormat="1" applyFont="1" applyAlignment="1">
      <alignment vertical="center"/>
      <protection/>
    </xf>
    <xf numFmtId="164" fontId="33" fillId="0" borderId="22" xfId="21" applyFont="1" applyBorder="1" applyAlignment="1" applyProtection="1">
      <alignment horizontal="center" vertical="center"/>
      <protection/>
    </xf>
    <xf numFmtId="165" fontId="33" fillId="0" borderId="22" xfId="21" applyNumberFormat="1" applyFont="1" applyBorder="1" applyAlignment="1" applyProtection="1">
      <alignment horizontal="left" vertical="center" wrapText="1"/>
      <protection/>
    </xf>
    <xf numFmtId="164" fontId="33" fillId="0" borderId="22" xfId="21" applyFont="1" applyBorder="1" applyAlignment="1" applyProtection="1">
      <alignment horizontal="left" vertical="center" wrapText="1"/>
      <protection/>
    </xf>
    <xf numFmtId="164" fontId="33" fillId="0" borderId="22" xfId="21" applyFont="1" applyBorder="1" applyAlignment="1" applyProtection="1">
      <alignment horizontal="center" vertical="center" wrapText="1"/>
      <protection/>
    </xf>
    <xf numFmtId="170" fontId="33" fillId="0" borderId="22" xfId="21" applyNumberFormat="1" applyFont="1" applyBorder="1" applyAlignment="1" applyProtection="1">
      <alignment vertical="center"/>
      <protection/>
    </xf>
    <xf numFmtId="166" fontId="33" fillId="2" borderId="22" xfId="21" applyNumberFormat="1" applyFont="1" applyFill="1" applyBorder="1" applyAlignment="1" applyProtection="1">
      <alignment vertical="center"/>
      <protection locked="0"/>
    </xf>
    <xf numFmtId="166" fontId="33" fillId="0" borderId="22" xfId="21" applyNumberFormat="1" applyFont="1" applyBorder="1" applyAlignment="1" applyProtection="1">
      <alignment vertical="center"/>
      <protection/>
    </xf>
    <xf numFmtId="164" fontId="34" fillId="0" borderId="22" xfId="21" applyFont="1" applyBorder="1" applyAlignment="1" applyProtection="1">
      <alignment vertical="center"/>
      <protection/>
    </xf>
    <xf numFmtId="164" fontId="34" fillId="0" borderId="3" xfId="21" applyFont="1" applyBorder="1" applyAlignment="1">
      <alignment vertical="center"/>
      <protection/>
    </xf>
    <xf numFmtId="164" fontId="33" fillId="2" borderId="18" xfId="21" applyFont="1" applyFill="1" applyBorder="1" applyAlignment="1" applyProtection="1">
      <alignment horizontal="left" vertical="center"/>
      <protection locked="0"/>
    </xf>
    <xf numFmtId="164" fontId="33" fillId="0" borderId="0" xfId="21" applyFont="1" applyBorder="1" applyAlignment="1" applyProtection="1">
      <alignment horizontal="center" vertical="center"/>
      <protection/>
    </xf>
    <xf numFmtId="164" fontId="16" fillId="2" borderId="19" xfId="21" applyFont="1" applyFill="1" applyBorder="1" applyAlignment="1" applyProtection="1">
      <alignment horizontal="left" vertical="center"/>
      <protection locked="0"/>
    </xf>
    <xf numFmtId="164" fontId="16" fillId="0" borderId="20" xfId="21" applyFont="1" applyBorder="1" applyAlignment="1" applyProtection="1">
      <alignment horizontal="center" vertical="center"/>
      <protection/>
    </xf>
    <xf numFmtId="164" fontId="1" fillId="0" borderId="20" xfId="21" applyFont="1" applyBorder="1" applyAlignment="1" applyProtection="1">
      <alignment vertical="center"/>
      <protection/>
    </xf>
    <xf numFmtId="169" fontId="16" fillId="0" borderId="20" xfId="21" applyNumberFormat="1" applyFont="1" applyBorder="1" applyAlignment="1" applyProtection="1">
      <alignment vertical="center"/>
      <protection/>
    </xf>
    <xf numFmtId="169" fontId="16" fillId="0" borderId="21" xfId="21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8"/>
      <c r="C4" s="9"/>
      <c r="D4" s="10" t="s">
        <v>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7"/>
      <c r="AS4" s="11" t="s">
        <v>9</v>
      </c>
      <c r="BE4" s="12" t="s">
        <v>10</v>
      </c>
      <c r="BS4" s="4" t="s">
        <v>11</v>
      </c>
    </row>
    <row r="5" spans="2:71" ht="12" customHeight="1">
      <c r="B5" s="8"/>
      <c r="C5" s="9"/>
      <c r="D5" s="13" t="s">
        <v>12</v>
      </c>
      <c r="E5" s="9"/>
      <c r="F5" s="9"/>
      <c r="G5" s="9"/>
      <c r="H5" s="9"/>
      <c r="I5" s="9"/>
      <c r="J5" s="9"/>
      <c r="K5" s="14" t="s">
        <v>13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9"/>
      <c r="AQ5" s="9"/>
      <c r="AR5" s="7"/>
      <c r="BE5" s="15" t="s">
        <v>14</v>
      </c>
      <c r="BS5" s="4" t="s">
        <v>5</v>
      </c>
    </row>
    <row r="6" spans="2:71" ht="36.75" customHeight="1">
      <c r="B6" s="8"/>
      <c r="C6" s="9"/>
      <c r="D6" s="16" t="s">
        <v>15</v>
      </c>
      <c r="E6" s="9"/>
      <c r="F6" s="9"/>
      <c r="G6" s="9"/>
      <c r="H6" s="9"/>
      <c r="I6" s="9"/>
      <c r="J6" s="9"/>
      <c r="K6" s="17" t="s">
        <v>16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9"/>
      <c r="AQ6" s="9"/>
      <c r="AR6" s="7"/>
      <c r="BE6" s="15"/>
      <c r="BS6" s="4" t="s">
        <v>5</v>
      </c>
    </row>
    <row r="7" spans="2:71" ht="12" customHeight="1">
      <c r="B7" s="8"/>
      <c r="C7" s="9"/>
      <c r="D7" s="18" t="s">
        <v>17</v>
      </c>
      <c r="E7" s="9"/>
      <c r="F7" s="9"/>
      <c r="G7" s="9"/>
      <c r="H7" s="9"/>
      <c r="I7" s="9"/>
      <c r="J7" s="9"/>
      <c r="K7" s="1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8" t="s">
        <v>18</v>
      </c>
      <c r="AL7" s="9"/>
      <c r="AM7" s="9"/>
      <c r="AN7" s="19"/>
      <c r="AO7" s="9"/>
      <c r="AP7" s="9"/>
      <c r="AQ7" s="9"/>
      <c r="AR7" s="7"/>
      <c r="BE7" s="15"/>
      <c r="BS7" s="4" t="s">
        <v>5</v>
      </c>
    </row>
    <row r="8" spans="2:71" ht="12" customHeight="1">
      <c r="B8" s="8"/>
      <c r="C8" s="9"/>
      <c r="D8" s="18" t="s">
        <v>19</v>
      </c>
      <c r="E8" s="9"/>
      <c r="F8" s="9"/>
      <c r="G8" s="9"/>
      <c r="H8" s="9"/>
      <c r="I8" s="9"/>
      <c r="J8" s="9"/>
      <c r="K8" s="19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8" t="s">
        <v>21</v>
      </c>
      <c r="AL8" s="9"/>
      <c r="AM8" s="9"/>
      <c r="AN8" s="20" t="s">
        <v>22</v>
      </c>
      <c r="AO8" s="9"/>
      <c r="AP8" s="9"/>
      <c r="AQ8" s="9"/>
      <c r="AR8" s="7"/>
      <c r="BE8" s="15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E9" s="15"/>
      <c r="BS9" s="4" t="s">
        <v>5</v>
      </c>
    </row>
    <row r="10" spans="2:71" ht="12" customHeight="1">
      <c r="B10" s="8"/>
      <c r="C10" s="9"/>
      <c r="D10" s="18" t="s">
        <v>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8" t="s">
        <v>24</v>
      </c>
      <c r="AL10" s="9"/>
      <c r="AM10" s="9"/>
      <c r="AN10" s="19" t="s">
        <v>25</v>
      </c>
      <c r="AO10" s="9"/>
      <c r="AP10" s="9"/>
      <c r="AQ10" s="9"/>
      <c r="AR10" s="7"/>
      <c r="BE10" s="15"/>
      <c r="BS10" s="4" t="s">
        <v>5</v>
      </c>
    </row>
    <row r="11" spans="2:71" ht="18" customHeight="1">
      <c r="B11" s="8"/>
      <c r="C11" s="9"/>
      <c r="D11" s="9"/>
      <c r="E11" s="19" t="s">
        <v>26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8" t="s">
        <v>27</v>
      </c>
      <c r="AL11" s="9"/>
      <c r="AM11" s="9"/>
      <c r="AN11" s="19" t="s">
        <v>28</v>
      </c>
      <c r="AO11" s="9"/>
      <c r="AP11" s="9"/>
      <c r="AQ11" s="9"/>
      <c r="AR11" s="7"/>
      <c r="BE11" s="15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E12" s="15"/>
      <c r="BS12" s="4" t="s">
        <v>5</v>
      </c>
    </row>
    <row r="13" spans="2:71" ht="12" customHeight="1">
      <c r="B13" s="8"/>
      <c r="C13" s="9"/>
      <c r="D13" s="18" t="s">
        <v>29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8" t="s">
        <v>24</v>
      </c>
      <c r="AL13" s="9"/>
      <c r="AM13" s="9"/>
      <c r="AN13" s="21" t="s">
        <v>30</v>
      </c>
      <c r="AO13" s="9"/>
      <c r="AP13" s="9"/>
      <c r="AQ13" s="9"/>
      <c r="AR13" s="7"/>
      <c r="BE13" s="15"/>
      <c r="BS13" s="4" t="s">
        <v>5</v>
      </c>
    </row>
    <row r="14" spans="2:71" ht="12.75">
      <c r="B14" s="8"/>
      <c r="C14" s="9"/>
      <c r="D14" s="9"/>
      <c r="E14" s="22" t="s">
        <v>30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8" t="s">
        <v>27</v>
      </c>
      <c r="AL14" s="9"/>
      <c r="AM14" s="9"/>
      <c r="AN14" s="21" t="s">
        <v>30</v>
      </c>
      <c r="AO14" s="9"/>
      <c r="AP14" s="9"/>
      <c r="AQ14" s="9"/>
      <c r="AR14" s="7"/>
      <c r="BE14" s="15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E15" s="15"/>
      <c r="BS15" s="4" t="s">
        <v>3</v>
      </c>
    </row>
    <row r="16" spans="2:71" ht="12" customHeight="1">
      <c r="B16" s="8"/>
      <c r="C16" s="9"/>
      <c r="D16" s="18" t="s">
        <v>31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8" t="s">
        <v>24</v>
      </c>
      <c r="AL16" s="9"/>
      <c r="AM16" s="9"/>
      <c r="AN16" s="19"/>
      <c r="AO16" s="9"/>
      <c r="AP16" s="9"/>
      <c r="AQ16" s="9"/>
      <c r="AR16" s="7"/>
      <c r="BE16" s="15"/>
      <c r="BS16" s="4" t="s">
        <v>3</v>
      </c>
    </row>
    <row r="17" spans="2:71" ht="18" customHeight="1">
      <c r="B17" s="8"/>
      <c r="C17" s="9"/>
      <c r="D17" s="9"/>
      <c r="E17" s="19" t="s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8" t="s">
        <v>27</v>
      </c>
      <c r="AL17" s="9"/>
      <c r="AM17" s="9"/>
      <c r="AN17" s="19"/>
      <c r="AO17" s="9"/>
      <c r="AP17" s="9"/>
      <c r="AQ17" s="9"/>
      <c r="AR17" s="7"/>
      <c r="BE17" s="15"/>
      <c r="BS17" s="4" t="s">
        <v>32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E18" s="15"/>
      <c r="BS18" s="4" t="s">
        <v>5</v>
      </c>
    </row>
    <row r="19" spans="2:71" ht="12" customHeight="1">
      <c r="B19" s="8"/>
      <c r="C19" s="9"/>
      <c r="D19" s="18" t="s">
        <v>33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8" t="s">
        <v>24</v>
      </c>
      <c r="AL19" s="9"/>
      <c r="AM19" s="9"/>
      <c r="AN19" s="19"/>
      <c r="AO19" s="9"/>
      <c r="AP19" s="9"/>
      <c r="AQ19" s="9"/>
      <c r="AR19" s="7"/>
      <c r="BE19" s="15"/>
      <c r="BS19" s="4" t="s">
        <v>5</v>
      </c>
    </row>
    <row r="20" spans="2:71" ht="18" customHeight="1">
      <c r="B20" s="8"/>
      <c r="C20" s="9"/>
      <c r="D20" s="9"/>
      <c r="E20" s="19" t="s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8" t="s">
        <v>27</v>
      </c>
      <c r="AL20" s="9"/>
      <c r="AM20" s="9"/>
      <c r="AN20" s="19"/>
      <c r="AO20" s="9"/>
      <c r="AP20" s="9"/>
      <c r="AQ20" s="9"/>
      <c r="AR20" s="7"/>
      <c r="BE20" s="15"/>
      <c r="BS20" s="4" t="s">
        <v>32</v>
      </c>
    </row>
    <row r="21" spans="2:57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BE21" s="15"/>
    </row>
    <row r="22" spans="2:57" ht="12" customHeight="1">
      <c r="B22" s="8"/>
      <c r="C22" s="9"/>
      <c r="D22" s="18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  <c r="BE22" s="15"/>
    </row>
    <row r="23" spans="2:57" ht="16.5" customHeight="1">
      <c r="B23" s="8"/>
      <c r="C23" s="9"/>
      <c r="D23" s="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9"/>
      <c r="AP23" s="9"/>
      <c r="AQ23" s="9"/>
      <c r="AR23" s="7"/>
      <c r="BE23" s="15"/>
    </row>
    <row r="24" spans="2:57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  <c r="BE24" s="15"/>
    </row>
    <row r="25" spans="2:57" ht="6.75" customHeight="1">
      <c r="B25" s="8"/>
      <c r="C25" s="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9"/>
      <c r="AQ25" s="9"/>
      <c r="AR25" s="7"/>
      <c r="BE25" s="15"/>
    </row>
    <row r="26" spans="1:57" s="32" customFormat="1" ht="25.5" customHeight="1">
      <c r="A26" s="25"/>
      <c r="B26" s="26"/>
      <c r="C26" s="27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>ROUND(AG94,2)</f>
        <v>0</v>
      </c>
      <c r="AL26" s="30"/>
      <c r="AM26" s="30"/>
      <c r="AN26" s="30"/>
      <c r="AO26" s="30"/>
      <c r="AP26" s="27"/>
      <c r="AQ26" s="27"/>
      <c r="AR26" s="31"/>
      <c r="BE26" s="15"/>
    </row>
    <row r="27" spans="1:57" s="32" customFormat="1" ht="6.75" customHeight="1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31"/>
      <c r="BE27" s="15"/>
    </row>
    <row r="28" spans="1:57" s="32" customFormat="1" ht="12.7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33" t="s">
        <v>36</v>
      </c>
      <c r="M28" s="33"/>
      <c r="N28" s="33"/>
      <c r="O28" s="33"/>
      <c r="P28" s="33"/>
      <c r="Q28" s="27"/>
      <c r="R28" s="27"/>
      <c r="S28" s="27"/>
      <c r="T28" s="27"/>
      <c r="U28" s="27"/>
      <c r="V28" s="27"/>
      <c r="W28" s="33" t="s">
        <v>37</v>
      </c>
      <c r="X28" s="33"/>
      <c r="Y28" s="33"/>
      <c r="Z28" s="33"/>
      <c r="AA28" s="33"/>
      <c r="AB28" s="33"/>
      <c r="AC28" s="33"/>
      <c r="AD28" s="33"/>
      <c r="AE28" s="33"/>
      <c r="AF28" s="27"/>
      <c r="AG28" s="27"/>
      <c r="AH28" s="27"/>
      <c r="AI28" s="27"/>
      <c r="AJ28" s="27"/>
      <c r="AK28" s="33" t="s">
        <v>38</v>
      </c>
      <c r="AL28" s="33"/>
      <c r="AM28" s="33"/>
      <c r="AN28" s="33"/>
      <c r="AO28" s="33"/>
      <c r="AP28" s="27"/>
      <c r="AQ28" s="27"/>
      <c r="AR28" s="31"/>
      <c r="BE28" s="15"/>
    </row>
    <row r="29" spans="2:57" s="34" customFormat="1" ht="14.25" customHeight="1">
      <c r="B29" s="35"/>
      <c r="C29" s="36"/>
      <c r="D29" s="18" t="s">
        <v>39</v>
      </c>
      <c r="E29" s="36"/>
      <c r="F29" s="18" t="s">
        <v>40</v>
      </c>
      <c r="G29" s="36"/>
      <c r="H29" s="36"/>
      <c r="I29" s="36"/>
      <c r="J29" s="36"/>
      <c r="K29" s="36"/>
      <c r="L29" s="37">
        <v>0.21000000000000002</v>
      </c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8">
        <f>ROUND(AZ94,2)</f>
        <v>0</v>
      </c>
      <c r="X29" s="38"/>
      <c r="Y29" s="38"/>
      <c r="Z29" s="38"/>
      <c r="AA29" s="38"/>
      <c r="AB29" s="38"/>
      <c r="AC29" s="38"/>
      <c r="AD29" s="38"/>
      <c r="AE29" s="38"/>
      <c r="AF29" s="36"/>
      <c r="AG29" s="36"/>
      <c r="AH29" s="36"/>
      <c r="AI29" s="36"/>
      <c r="AJ29" s="36"/>
      <c r="AK29" s="38">
        <f>ROUND(AV94,2)</f>
        <v>0</v>
      </c>
      <c r="AL29" s="38"/>
      <c r="AM29" s="38"/>
      <c r="AN29" s="38"/>
      <c r="AO29" s="38"/>
      <c r="AP29" s="36"/>
      <c r="AQ29" s="36"/>
      <c r="AR29" s="39"/>
      <c r="BE29" s="15"/>
    </row>
    <row r="30" spans="2:57" s="34" customFormat="1" ht="14.25" customHeight="1">
      <c r="B30" s="35"/>
      <c r="C30" s="36"/>
      <c r="D30" s="36"/>
      <c r="E30" s="36"/>
      <c r="F30" s="18" t="s">
        <v>41</v>
      </c>
      <c r="G30" s="36"/>
      <c r="H30" s="36"/>
      <c r="I30" s="36"/>
      <c r="J30" s="36"/>
      <c r="K30" s="36"/>
      <c r="L30" s="37">
        <v>0.15000000000000002</v>
      </c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8">
        <f>ROUND(BA94,2)</f>
        <v>0</v>
      </c>
      <c r="X30" s="38"/>
      <c r="Y30" s="38"/>
      <c r="Z30" s="38"/>
      <c r="AA30" s="38"/>
      <c r="AB30" s="38"/>
      <c r="AC30" s="38"/>
      <c r="AD30" s="38"/>
      <c r="AE30" s="38"/>
      <c r="AF30" s="36"/>
      <c r="AG30" s="36"/>
      <c r="AH30" s="36"/>
      <c r="AI30" s="36"/>
      <c r="AJ30" s="36"/>
      <c r="AK30" s="38">
        <f>ROUND(AW94,2)</f>
        <v>0</v>
      </c>
      <c r="AL30" s="38"/>
      <c r="AM30" s="38"/>
      <c r="AN30" s="38"/>
      <c r="AO30" s="38"/>
      <c r="AP30" s="36"/>
      <c r="AQ30" s="36"/>
      <c r="AR30" s="39"/>
      <c r="BE30" s="15"/>
    </row>
    <row r="31" spans="2:57" s="34" customFormat="1" ht="14.25" customHeight="1" hidden="1">
      <c r="B31" s="35"/>
      <c r="C31" s="36"/>
      <c r="D31" s="36"/>
      <c r="E31" s="36"/>
      <c r="F31" s="18" t="s">
        <v>42</v>
      </c>
      <c r="G31" s="36"/>
      <c r="H31" s="36"/>
      <c r="I31" s="36"/>
      <c r="J31" s="36"/>
      <c r="K31" s="36"/>
      <c r="L31" s="37">
        <v>0.21000000000000002</v>
      </c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8">
        <f>ROUND(BB94,2)</f>
        <v>0</v>
      </c>
      <c r="X31" s="38"/>
      <c r="Y31" s="38"/>
      <c r="Z31" s="38"/>
      <c r="AA31" s="38"/>
      <c r="AB31" s="38"/>
      <c r="AC31" s="38"/>
      <c r="AD31" s="38"/>
      <c r="AE31" s="38"/>
      <c r="AF31" s="36"/>
      <c r="AG31" s="36"/>
      <c r="AH31" s="36"/>
      <c r="AI31" s="36"/>
      <c r="AJ31" s="36"/>
      <c r="AK31" s="38">
        <v>0</v>
      </c>
      <c r="AL31" s="38"/>
      <c r="AM31" s="38"/>
      <c r="AN31" s="38"/>
      <c r="AO31" s="38"/>
      <c r="AP31" s="36"/>
      <c r="AQ31" s="36"/>
      <c r="AR31" s="39"/>
      <c r="BE31" s="15"/>
    </row>
    <row r="32" spans="2:57" s="34" customFormat="1" ht="14.25" customHeight="1" hidden="1">
      <c r="B32" s="35"/>
      <c r="C32" s="36"/>
      <c r="D32" s="36"/>
      <c r="E32" s="36"/>
      <c r="F32" s="18" t="s">
        <v>43</v>
      </c>
      <c r="G32" s="36"/>
      <c r="H32" s="36"/>
      <c r="I32" s="36"/>
      <c r="J32" s="36"/>
      <c r="K32" s="36"/>
      <c r="L32" s="37">
        <v>0.15000000000000002</v>
      </c>
      <c r="M32" s="37"/>
      <c r="N32" s="37"/>
      <c r="O32" s="37"/>
      <c r="P32" s="37"/>
      <c r="Q32" s="36"/>
      <c r="R32" s="36"/>
      <c r="S32" s="36"/>
      <c r="T32" s="36"/>
      <c r="U32" s="36"/>
      <c r="V32" s="36"/>
      <c r="W32" s="38">
        <f>ROUND(BC94,2)</f>
        <v>0</v>
      </c>
      <c r="X32" s="38"/>
      <c r="Y32" s="38"/>
      <c r="Z32" s="38"/>
      <c r="AA32" s="38"/>
      <c r="AB32" s="38"/>
      <c r="AC32" s="38"/>
      <c r="AD32" s="38"/>
      <c r="AE32" s="38"/>
      <c r="AF32" s="36"/>
      <c r="AG32" s="36"/>
      <c r="AH32" s="36"/>
      <c r="AI32" s="36"/>
      <c r="AJ32" s="36"/>
      <c r="AK32" s="38">
        <v>0</v>
      </c>
      <c r="AL32" s="38"/>
      <c r="AM32" s="38"/>
      <c r="AN32" s="38"/>
      <c r="AO32" s="38"/>
      <c r="AP32" s="36"/>
      <c r="AQ32" s="36"/>
      <c r="AR32" s="39"/>
      <c r="BE32" s="15"/>
    </row>
    <row r="33" spans="2:57" s="34" customFormat="1" ht="14.25" customHeight="1" hidden="1">
      <c r="B33" s="35"/>
      <c r="C33" s="36"/>
      <c r="D33" s="36"/>
      <c r="E33" s="36"/>
      <c r="F33" s="18" t="s">
        <v>44</v>
      </c>
      <c r="G33" s="36"/>
      <c r="H33" s="36"/>
      <c r="I33" s="36"/>
      <c r="J33" s="36"/>
      <c r="K33" s="36"/>
      <c r="L33" s="37">
        <v>0</v>
      </c>
      <c r="M33" s="37"/>
      <c r="N33" s="37"/>
      <c r="O33" s="37"/>
      <c r="P33" s="37"/>
      <c r="Q33" s="36"/>
      <c r="R33" s="36"/>
      <c r="S33" s="36"/>
      <c r="T33" s="36"/>
      <c r="U33" s="36"/>
      <c r="V33" s="36"/>
      <c r="W33" s="38">
        <f>ROUND(BD94,2)</f>
        <v>0</v>
      </c>
      <c r="X33" s="38"/>
      <c r="Y33" s="38"/>
      <c r="Z33" s="38"/>
      <c r="AA33" s="38"/>
      <c r="AB33" s="38"/>
      <c r="AC33" s="38"/>
      <c r="AD33" s="38"/>
      <c r="AE33" s="38"/>
      <c r="AF33" s="36"/>
      <c r="AG33" s="36"/>
      <c r="AH33" s="36"/>
      <c r="AI33" s="36"/>
      <c r="AJ33" s="36"/>
      <c r="AK33" s="38">
        <v>0</v>
      </c>
      <c r="AL33" s="38"/>
      <c r="AM33" s="38"/>
      <c r="AN33" s="38"/>
      <c r="AO33" s="38"/>
      <c r="AP33" s="36"/>
      <c r="AQ33" s="36"/>
      <c r="AR33" s="39"/>
      <c r="BE33" s="15"/>
    </row>
    <row r="34" spans="1:57" s="32" customFormat="1" ht="6.75" customHeight="1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31"/>
      <c r="BE34" s="15"/>
    </row>
    <row r="35" spans="1:57" s="32" customFormat="1" ht="25.5" customHeight="1">
      <c r="A35" s="25"/>
      <c r="B35" s="26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44" t="s">
        <v>47</v>
      </c>
      <c r="Y35" s="44"/>
      <c r="Z35" s="44"/>
      <c r="AA35" s="44"/>
      <c r="AB35" s="44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5"/>
      <c r="AM35" s="45"/>
      <c r="AN35" s="45"/>
      <c r="AO35" s="45"/>
      <c r="AP35" s="40"/>
      <c r="AQ35" s="40"/>
      <c r="AR35" s="31"/>
      <c r="BE35" s="25"/>
    </row>
    <row r="36" spans="1:57" s="32" customFormat="1" ht="6.7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1"/>
      <c r="BE36" s="25"/>
    </row>
    <row r="37" spans="1:57" s="32" customFormat="1" ht="14.25" customHeigh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31"/>
      <c r="BE37" s="25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32" customFormat="1" ht="14.2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32" customFormat="1" ht="12.75">
      <c r="A60" s="25"/>
      <c r="B60" s="26"/>
      <c r="C60" s="27"/>
      <c r="D60" s="51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51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51" t="s">
        <v>50</v>
      </c>
      <c r="AI60" s="29"/>
      <c r="AJ60" s="29"/>
      <c r="AK60" s="29"/>
      <c r="AL60" s="29"/>
      <c r="AM60" s="51" t="s">
        <v>51</v>
      </c>
      <c r="AN60" s="29"/>
      <c r="AO60" s="29"/>
      <c r="AP60" s="27"/>
      <c r="AQ60" s="27"/>
      <c r="AR60" s="31"/>
      <c r="BE60" s="25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32" customFormat="1" ht="12.75">
      <c r="A64" s="25"/>
      <c r="B64" s="26"/>
      <c r="C64" s="27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27"/>
      <c r="AQ64" s="27"/>
      <c r="AR64" s="31"/>
      <c r="BE64" s="25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32" customFormat="1" ht="12.75">
      <c r="A75" s="25"/>
      <c r="B75" s="26"/>
      <c r="C75" s="27"/>
      <c r="D75" s="51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51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51" t="s">
        <v>50</v>
      </c>
      <c r="AI75" s="29"/>
      <c r="AJ75" s="29"/>
      <c r="AK75" s="29"/>
      <c r="AL75" s="29"/>
      <c r="AM75" s="51" t="s">
        <v>51</v>
      </c>
      <c r="AN75" s="29"/>
      <c r="AO75" s="29"/>
      <c r="AP75" s="27"/>
      <c r="AQ75" s="27"/>
      <c r="AR75" s="31"/>
      <c r="BE75" s="25"/>
    </row>
    <row r="76" spans="1:57" s="32" customFormat="1" ht="12.75">
      <c r="A76" s="25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1"/>
      <c r="BE76" s="25"/>
    </row>
    <row r="77" spans="1:57" s="32" customFormat="1" ht="6.75" customHeight="1">
      <c r="A77" s="25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1"/>
      <c r="BE77" s="25"/>
    </row>
    <row r="81" spans="1:57" s="32" customFormat="1" ht="6.75" customHeight="1">
      <c r="A81" s="2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1"/>
      <c r="BE81" s="25"/>
    </row>
    <row r="82" spans="1:57" s="32" customFormat="1" ht="24.75" customHeight="1">
      <c r="A82" s="25"/>
      <c r="B82" s="26"/>
      <c r="C82" s="10" t="s">
        <v>54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1"/>
      <c r="BE82" s="25"/>
    </row>
    <row r="83" spans="1:57" s="32" customFormat="1" ht="6.75" customHeight="1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31"/>
      <c r="BE83" s="25"/>
    </row>
    <row r="84" spans="2:44" s="57" customFormat="1" ht="12" customHeight="1">
      <c r="B84" s="58"/>
      <c r="C84" s="18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072/2022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61" customFormat="1" ht="36.75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65">
        <f>K6</f>
        <v>0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4"/>
      <c r="AQ85" s="64"/>
      <c r="AR85" s="66"/>
    </row>
    <row r="86" spans="1:57" s="32" customFormat="1" ht="6.75" customHeight="1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31"/>
      <c r="BE86" s="25"/>
    </row>
    <row r="87" spans="1:57" s="32" customFormat="1" ht="12" customHeight="1">
      <c r="A87" s="25"/>
      <c r="B87" s="26"/>
      <c r="C87" s="18" t="s">
        <v>19</v>
      </c>
      <c r="D87" s="27"/>
      <c r="E87" s="27"/>
      <c r="F87" s="27"/>
      <c r="G87" s="27"/>
      <c r="H87" s="27"/>
      <c r="I87" s="27"/>
      <c r="J87" s="27"/>
      <c r="K87" s="27"/>
      <c r="L87" s="67" t="str">
        <f>IF(K8="","",K8)</f>
        <v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18" t="s">
        <v>21</v>
      </c>
      <c r="AJ87" s="27"/>
      <c r="AK87" s="27"/>
      <c r="AL87" s="27"/>
      <c r="AM87" s="68" t="str">
        <f>IF(AN8="","",AN8)</f>
        <v>21. 11. 2022</v>
      </c>
      <c r="AN87" s="68"/>
      <c r="AO87" s="27"/>
      <c r="AP87" s="27"/>
      <c r="AQ87" s="27"/>
      <c r="AR87" s="31"/>
      <c r="BE87" s="25"/>
    </row>
    <row r="88" spans="1:57" s="32" customFormat="1" ht="6.75" customHeight="1">
      <c r="A88" s="25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31"/>
      <c r="BE88" s="25"/>
    </row>
    <row r="89" spans="1:57" s="32" customFormat="1" ht="15" customHeight="1">
      <c r="A89" s="25"/>
      <c r="B89" s="26"/>
      <c r="C89" s="18" t="s">
        <v>23</v>
      </c>
      <c r="D89" s="27"/>
      <c r="E89" s="27"/>
      <c r="F89" s="27"/>
      <c r="G89" s="27"/>
      <c r="H89" s="27"/>
      <c r="I89" s="27"/>
      <c r="J89" s="27"/>
      <c r="K89" s="27"/>
      <c r="L89" s="59" t="str">
        <f>IF(E11="","",E11)</f>
        <v>Město Mariánské Lázně, Ruská 155/3, Mariánské Lázn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18" t="s">
        <v>31</v>
      </c>
      <c r="AJ89" s="27"/>
      <c r="AK89" s="27"/>
      <c r="AL89" s="27"/>
      <c r="AM89" s="69">
        <f>IF(E17="","",E17)</f>
        <v>0</v>
      </c>
      <c r="AN89" s="69"/>
      <c r="AO89" s="69"/>
      <c r="AP89" s="69"/>
      <c r="AQ89" s="27"/>
      <c r="AR89" s="31"/>
      <c r="AS89" s="70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25"/>
    </row>
    <row r="90" spans="1:57" s="32" customFormat="1" ht="15" customHeight="1">
      <c r="A90" s="25"/>
      <c r="B90" s="26"/>
      <c r="C90" s="18" t="s">
        <v>29</v>
      </c>
      <c r="D90" s="27"/>
      <c r="E90" s="27"/>
      <c r="F90" s="27"/>
      <c r="G90" s="27"/>
      <c r="H90" s="27"/>
      <c r="I90" s="27"/>
      <c r="J90" s="27"/>
      <c r="K90" s="27"/>
      <c r="L90" s="59">
        <f>IF(E14="Vyplň údaj","",E14)</f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18" t="s">
        <v>33</v>
      </c>
      <c r="AJ90" s="27"/>
      <c r="AK90" s="27"/>
      <c r="AL90" s="27"/>
      <c r="AM90" s="69">
        <f>IF(E20="","",E20)</f>
        <v>0</v>
      </c>
      <c r="AN90" s="69"/>
      <c r="AO90" s="69"/>
      <c r="AP90" s="69"/>
      <c r="AQ90" s="27"/>
      <c r="AR90" s="31"/>
      <c r="AS90" s="70"/>
      <c r="AT90" s="70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25"/>
    </row>
    <row r="91" spans="1:57" s="32" customFormat="1" ht="10.5" customHeight="1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31"/>
      <c r="AS91" s="70"/>
      <c r="AT91" s="70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25"/>
    </row>
    <row r="92" spans="1:57" s="32" customFormat="1" ht="29.25" customHeight="1">
      <c r="A92" s="25"/>
      <c r="B92" s="26"/>
      <c r="C92" s="77" t="s">
        <v>56</v>
      </c>
      <c r="D92" s="77"/>
      <c r="E92" s="77"/>
      <c r="F92" s="77"/>
      <c r="G92" s="77"/>
      <c r="H92" s="78"/>
      <c r="I92" s="79" t="s">
        <v>57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0" t="s">
        <v>58</v>
      </c>
      <c r="AH92" s="80"/>
      <c r="AI92" s="80"/>
      <c r="AJ92" s="80"/>
      <c r="AK92" s="80"/>
      <c r="AL92" s="80"/>
      <c r="AM92" s="80"/>
      <c r="AN92" s="81" t="s">
        <v>59</v>
      </c>
      <c r="AO92" s="81"/>
      <c r="AP92" s="81"/>
      <c r="AQ92" s="82" t="s">
        <v>60</v>
      </c>
      <c r="AR92" s="31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25"/>
    </row>
    <row r="93" spans="1:57" s="32" customFormat="1" ht="10.5" customHeight="1">
      <c r="A93" s="25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31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25"/>
    </row>
    <row r="94" spans="2:90" s="89" customFormat="1" ht="32.25" customHeight="1">
      <c r="B94" s="90"/>
      <c r="C94" s="91" t="s">
        <v>73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/>
      <c r="AR94" s="96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S94" s="101" t="s">
        <v>74</v>
      </c>
      <c r="BT94" s="101" t="s">
        <v>75</v>
      </c>
      <c r="BU94" s="102" t="s">
        <v>76</v>
      </c>
      <c r="BV94" s="101" t="s">
        <v>77</v>
      </c>
      <c r="BW94" s="101" t="s">
        <v>4</v>
      </c>
      <c r="BX94" s="101" t="s">
        <v>78</v>
      </c>
      <c r="CL94" s="101"/>
    </row>
    <row r="95" spans="1:91" s="115" customFormat="1" ht="16.5" customHeight="1">
      <c r="A95" s="103" t="s">
        <v>79</v>
      </c>
      <c r="B95" s="104"/>
      <c r="C95" s="105"/>
      <c r="D95" s="106" t="s">
        <v>80</v>
      </c>
      <c r="E95" s="106"/>
      <c r="F95" s="106"/>
      <c r="G95" s="106"/>
      <c r="H95" s="106"/>
      <c r="I95" s="107"/>
      <c r="J95" s="106" t="s">
        <v>81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101 - Komunikace'!J30</f>
        <v>0</v>
      </c>
      <c r="AH95" s="108"/>
      <c r="AI95" s="108"/>
      <c r="AJ95" s="108"/>
      <c r="AK95" s="108"/>
      <c r="AL95" s="108"/>
      <c r="AM95" s="108"/>
      <c r="AN95" s="108">
        <f>SUM(AG95,AT95)</f>
        <v>0</v>
      </c>
      <c r="AO95" s="108"/>
      <c r="AP95" s="108"/>
      <c r="AQ95" s="109" t="s">
        <v>82</v>
      </c>
      <c r="AR95" s="110"/>
      <c r="AS95" s="111">
        <v>0</v>
      </c>
      <c r="AT95" s="112">
        <f>ROUND(SUM(AV95:AW95),2)</f>
        <v>0</v>
      </c>
      <c r="AU95" s="113">
        <f>'SO 101 - Komunikace'!P128</f>
        <v>0</v>
      </c>
      <c r="AV95" s="112">
        <f>'SO 101 - Komunikace'!J33</f>
        <v>0</v>
      </c>
      <c r="AW95" s="112">
        <f>'SO 101 - Komunikace'!J34</f>
        <v>0</v>
      </c>
      <c r="AX95" s="112">
        <f>'SO 101 - Komunikace'!J35</f>
        <v>0</v>
      </c>
      <c r="AY95" s="112">
        <f>'SO 101 - Komunikace'!J36</f>
        <v>0</v>
      </c>
      <c r="AZ95" s="112">
        <f>'SO 101 - Komunikace'!F33</f>
        <v>0</v>
      </c>
      <c r="BA95" s="112">
        <f>'SO 101 - Komunikace'!F34</f>
        <v>0</v>
      </c>
      <c r="BB95" s="112">
        <f>'SO 101 - Komunikace'!F35</f>
        <v>0</v>
      </c>
      <c r="BC95" s="112">
        <f>'SO 101 - Komunikace'!F36</f>
        <v>0</v>
      </c>
      <c r="BD95" s="114">
        <f>'SO 101 - Komunikace'!F37</f>
        <v>0</v>
      </c>
      <c r="BT95" s="116" t="s">
        <v>83</v>
      </c>
      <c r="BV95" s="116" t="s">
        <v>77</v>
      </c>
      <c r="BW95" s="116" t="s">
        <v>84</v>
      </c>
      <c r="BX95" s="116" t="s">
        <v>4</v>
      </c>
      <c r="CL95" s="116"/>
      <c r="CM95" s="116" t="s">
        <v>85</v>
      </c>
    </row>
    <row r="96" spans="1:57" s="32" customFormat="1" ht="30" customHeight="1">
      <c r="A96" s="25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1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s="32" customFormat="1" ht="6.75" customHeight="1">
      <c r="A97" s="25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1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</sheetData>
  <sheetProtection sheet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SO 101 - Komunikace!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tabSelected="1" workbookViewId="0" topLeftCell="A1">
      <selection activeCell="B3" sqref="B3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96.7109375" style="1" customWidth="1"/>
    <col min="7" max="7" width="7.00390625" style="1" customWidth="1"/>
    <col min="8" max="8" width="9.28125" style="1" customWidth="1"/>
    <col min="9" max="9" width="16.140625" style="117" customWidth="1"/>
    <col min="10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84</v>
      </c>
    </row>
    <row r="3" spans="2:46" ht="6.7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7"/>
      <c r="AT3" s="4" t="s">
        <v>85</v>
      </c>
    </row>
    <row r="4" spans="2:46" ht="24.75" customHeight="1">
      <c r="B4" s="7"/>
      <c r="D4" s="121" t="s">
        <v>86</v>
      </c>
      <c r="L4" s="7"/>
      <c r="M4" s="122" t="s">
        <v>9</v>
      </c>
      <c r="AT4" s="4" t="s">
        <v>3</v>
      </c>
    </row>
    <row r="5" spans="2:12" ht="6.75" customHeight="1">
      <c r="B5" s="7"/>
      <c r="L5" s="7"/>
    </row>
    <row r="6" spans="2:12" ht="12" customHeight="1">
      <c r="B6" s="7"/>
      <c r="D6" s="123" t="s">
        <v>15</v>
      </c>
      <c r="L6" s="7"/>
    </row>
    <row r="7" spans="2:12" ht="16.5" customHeight="1">
      <c r="B7" s="7"/>
      <c r="E7" s="124" t="str">
        <f>'Rekapitulace stavby'!K6</f>
        <v>Chodník v ulici Tepelská</v>
      </c>
      <c r="F7" s="124"/>
      <c r="G7" s="124"/>
      <c r="H7" s="124"/>
      <c r="L7" s="7"/>
    </row>
    <row r="8" spans="1:31" s="32" customFormat="1" ht="12" customHeight="1">
      <c r="A8" s="25"/>
      <c r="B8" s="31"/>
      <c r="C8" s="25"/>
      <c r="D8" s="123" t="s">
        <v>87</v>
      </c>
      <c r="E8" s="25"/>
      <c r="F8" s="25"/>
      <c r="G8" s="25"/>
      <c r="H8" s="25"/>
      <c r="I8" s="125"/>
      <c r="J8" s="25"/>
      <c r="K8" s="25"/>
      <c r="L8" s="50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32" customFormat="1" ht="16.5" customHeight="1">
      <c r="A9" s="25"/>
      <c r="B9" s="31"/>
      <c r="C9" s="25"/>
      <c r="D9" s="25"/>
      <c r="E9" s="126" t="s">
        <v>88</v>
      </c>
      <c r="F9" s="126"/>
      <c r="G9" s="126"/>
      <c r="H9" s="126"/>
      <c r="I9" s="125"/>
      <c r="J9" s="25"/>
      <c r="K9" s="25"/>
      <c r="L9" s="50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32" customFormat="1" ht="12.75">
      <c r="A10" s="25"/>
      <c r="B10" s="31"/>
      <c r="C10" s="25"/>
      <c r="D10" s="25"/>
      <c r="E10" s="25"/>
      <c r="F10" s="25"/>
      <c r="G10" s="25"/>
      <c r="H10" s="25"/>
      <c r="I10" s="125"/>
      <c r="J10" s="25"/>
      <c r="K10" s="25"/>
      <c r="L10" s="50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32" customFormat="1" ht="12" customHeight="1">
      <c r="A11" s="25"/>
      <c r="B11" s="31"/>
      <c r="C11" s="25"/>
      <c r="D11" s="123" t="s">
        <v>17</v>
      </c>
      <c r="E11" s="25"/>
      <c r="F11" s="127"/>
      <c r="G11" s="25"/>
      <c r="H11" s="25"/>
      <c r="I11" s="128" t="s">
        <v>18</v>
      </c>
      <c r="J11" s="127"/>
      <c r="K11" s="25"/>
      <c r="L11" s="50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32" customFormat="1" ht="12" customHeight="1">
      <c r="A12" s="25"/>
      <c r="B12" s="31"/>
      <c r="C12" s="25"/>
      <c r="D12" s="123" t="s">
        <v>19</v>
      </c>
      <c r="E12" s="25"/>
      <c r="F12" s="127" t="s">
        <v>20</v>
      </c>
      <c r="G12" s="25"/>
      <c r="H12" s="25"/>
      <c r="I12" s="128" t="s">
        <v>21</v>
      </c>
      <c r="J12" s="129" t="str">
        <f>'Rekapitulace stavby'!AN8</f>
        <v>21. 11. 2022</v>
      </c>
      <c r="K12" s="25"/>
      <c r="L12" s="50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2" customFormat="1" ht="10.5" customHeight="1">
      <c r="A13" s="25"/>
      <c r="B13" s="31"/>
      <c r="C13" s="25"/>
      <c r="D13" s="25"/>
      <c r="E13" s="25"/>
      <c r="F13" s="25"/>
      <c r="G13" s="25"/>
      <c r="H13" s="25"/>
      <c r="I13" s="125"/>
      <c r="J13" s="25"/>
      <c r="K13" s="25"/>
      <c r="L13" s="5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32" customFormat="1" ht="12" customHeight="1">
      <c r="A14" s="25"/>
      <c r="B14" s="31"/>
      <c r="C14" s="25"/>
      <c r="D14" s="123" t="s">
        <v>23</v>
      </c>
      <c r="E14" s="25"/>
      <c r="F14" s="25"/>
      <c r="G14" s="25"/>
      <c r="H14" s="25"/>
      <c r="I14" s="128" t="s">
        <v>24</v>
      </c>
      <c r="J14" s="127" t="s">
        <v>25</v>
      </c>
      <c r="K14" s="25"/>
      <c r="L14" s="5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32" customFormat="1" ht="18" customHeight="1">
      <c r="A15" s="25"/>
      <c r="B15" s="31"/>
      <c r="C15" s="25"/>
      <c r="D15" s="25"/>
      <c r="E15" s="127" t="s">
        <v>26</v>
      </c>
      <c r="F15" s="25"/>
      <c r="G15" s="25"/>
      <c r="H15" s="25"/>
      <c r="I15" s="128" t="s">
        <v>27</v>
      </c>
      <c r="J15" s="127" t="s">
        <v>28</v>
      </c>
      <c r="K15" s="25"/>
      <c r="L15" s="5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2" customFormat="1" ht="6.75" customHeight="1">
      <c r="A16" s="25"/>
      <c r="B16" s="31"/>
      <c r="C16" s="25"/>
      <c r="D16" s="25"/>
      <c r="E16" s="25"/>
      <c r="F16" s="25"/>
      <c r="G16" s="25"/>
      <c r="H16" s="25"/>
      <c r="I16" s="125"/>
      <c r="J16" s="25"/>
      <c r="K16" s="25"/>
      <c r="L16" s="5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2" customFormat="1" ht="12" customHeight="1">
      <c r="A17" s="25"/>
      <c r="B17" s="31"/>
      <c r="C17" s="25"/>
      <c r="D17" s="123" t="s">
        <v>29</v>
      </c>
      <c r="E17" s="25"/>
      <c r="F17" s="25"/>
      <c r="G17" s="25"/>
      <c r="H17" s="25"/>
      <c r="I17" s="128" t="s">
        <v>24</v>
      </c>
      <c r="J17" s="20" t="str">
        <f>'Rekapitulace stavby'!AN13</f>
        <v>Vyplň údaj</v>
      </c>
      <c r="K17" s="25"/>
      <c r="L17" s="5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32" customFormat="1" ht="18" customHeight="1">
      <c r="A18" s="25"/>
      <c r="B18" s="31"/>
      <c r="C18" s="25"/>
      <c r="D18" s="25"/>
      <c r="E18" s="130" t="str">
        <f>'Rekapitulace stavby'!E14</f>
        <v>Vyplň údaj</v>
      </c>
      <c r="F18" s="130"/>
      <c r="G18" s="130"/>
      <c r="H18" s="130"/>
      <c r="I18" s="128" t="s">
        <v>27</v>
      </c>
      <c r="J18" s="20" t="str">
        <f>'Rekapitulace stavby'!AN14</f>
        <v>Vyplň údaj</v>
      </c>
      <c r="K18" s="25"/>
      <c r="L18" s="5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32" customFormat="1" ht="6.75" customHeight="1">
      <c r="A19" s="25"/>
      <c r="B19" s="31"/>
      <c r="C19" s="25"/>
      <c r="D19" s="25"/>
      <c r="E19" s="25"/>
      <c r="F19" s="25"/>
      <c r="G19" s="25"/>
      <c r="H19" s="25"/>
      <c r="I19" s="125"/>
      <c r="J19" s="25"/>
      <c r="K19" s="25"/>
      <c r="L19" s="5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32" customFormat="1" ht="12" customHeight="1">
      <c r="A20" s="25"/>
      <c r="B20" s="31"/>
      <c r="C20" s="25"/>
      <c r="D20" s="123" t="s">
        <v>31</v>
      </c>
      <c r="E20" s="25"/>
      <c r="F20" s="25"/>
      <c r="G20" s="25"/>
      <c r="H20" s="25"/>
      <c r="I20" s="128" t="s">
        <v>24</v>
      </c>
      <c r="J20" s="127">
        <f>IF('Rekapitulace stavby'!AN16="","",'Rekapitulace stavby'!AN16)</f>
      </c>
      <c r="K20" s="25"/>
      <c r="L20" s="50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32" customFormat="1" ht="18" customHeight="1">
      <c r="A21" s="25"/>
      <c r="B21" s="31"/>
      <c r="C21" s="25"/>
      <c r="D21" s="25"/>
      <c r="E21" s="127" t="str">
        <f>IF('Rekapitulace stavby'!E17="","",'Rekapitulace stavby'!E17)</f>
        <v> </v>
      </c>
      <c r="F21" s="25"/>
      <c r="G21" s="25"/>
      <c r="H21" s="25"/>
      <c r="I21" s="128" t="s">
        <v>27</v>
      </c>
      <c r="J21" s="127">
        <f>IF('Rekapitulace stavby'!AN17="","",'Rekapitulace stavby'!AN17)</f>
      </c>
      <c r="K21" s="25"/>
      <c r="L21" s="5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32" customFormat="1" ht="6.75" customHeight="1">
      <c r="A22" s="25"/>
      <c r="B22" s="31"/>
      <c r="C22" s="25"/>
      <c r="D22" s="25"/>
      <c r="E22" s="25"/>
      <c r="F22" s="25"/>
      <c r="G22" s="25"/>
      <c r="H22" s="25"/>
      <c r="I22" s="125"/>
      <c r="J22" s="25"/>
      <c r="K22" s="25"/>
      <c r="L22" s="50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32" customFormat="1" ht="12" customHeight="1">
      <c r="A23" s="25"/>
      <c r="B23" s="31"/>
      <c r="C23" s="25"/>
      <c r="D23" s="123" t="s">
        <v>33</v>
      </c>
      <c r="E23" s="25"/>
      <c r="F23" s="25"/>
      <c r="G23" s="25"/>
      <c r="H23" s="25"/>
      <c r="I23" s="128" t="s">
        <v>24</v>
      </c>
      <c r="J23" s="127">
        <f>IF('Rekapitulace stavby'!AN19="","",'Rekapitulace stavby'!AN19)</f>
      </c>
      <c r="K23" s="25"/>
      <c r="L23" s="50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32" customFormat="1" ht="18" customHeight="1">
      <c r="A24" s="25"/>
      <c r="B24" s="31"/>
      <c r="C24" s="25"/>
      <c r="D24" s="25"/>
      <c r="E24" s="127" t="str">
        <f>IF('Rekapitulace stavby'!E20="","",'Rekapitulace stavby'!E20)</f>
        <v> </v>
      </c>
      <c r="F24" s="25"/>
      <c r="G24" s="25"/>
      <c r="H24" s="25"/>
      <c r="I24" s="128" t="s">
        <v>27</v>
      </c>
      <c r="J24" s="127">
        <f>IF('Rekapitulace stavby'!AN20="","",'Rekapitulace stavby'!AN20)</f>
      </c>
      <c r="K24" s="25"/>
      <c r="L24" s="50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32" customFormat="1" ht="6.75" customHeight="1">
      <c r="A25" s="25"/>
      <c r="B25" s="31"/>
      <c r="C25" s="25"/>
      <c r="D25" s="25"/>
      <c r="E25" s="25"/>
      <c r="F25" s="25"/>
      <c r="G25" s="25"/>
      <c r="H25" s="25"/>
      <c r="I25" s="125"/>
      <c r="J25" s="25"/>
      <c r="K25" s="25"/>
      <c r="L25" s="50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32" customFormat="1" ht="12" customHeight="1">
      <c r="A26" s="25"/>
      <c r="B26" s="31"/>
      <c r="C26" s="25"/>
      <c r="D26" s="123" t="s">
        <v>34</v>
      </c>
      <c r="E26" s="25"/>
      <c r="F26" s="25"/>
      <c r="G26" s="25"/>
      <c r="H26" s="25"/>
      <c r="I26" s="125"/>
      <c r="J26" s="25"/>
      <c r="K26" s="25"/>
      <c r="L26" s="50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136" customFormat="1" ht="16.5" customHeight="1">
      <c r="A27" s="131"/>
      <c r="B27" s="132"/>
      <c r="C27" s="131"/>
      <c r="D27" s="131"/>
      <c r="E27" s="133"/>
      <c r="F27" s="133"/>
      <c r="G27" s="133"/>
      <c r="H27" s="133"/>
      <c r="I27" s="134"/>
      <c r="J27" s="131"/>
      <c r="K27" s="131"/>
      <c r="L27" s="135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32" customFormat="1" ht="6.75" customHeight="1">
      <c r="A28" s="25"/>
      <c r="B28" s="31"/>
      <c r="C28" s="25"/>
      <c r="D28" s="25"/>
      <c r="E28" s="25"/>
      <c r="F28" s="25"/>
      <c r="G28" s="25"/>
      <c r="H28" s="25"/>
      <c r="I28" s="125"/>
      <c r="J28" s="25"/>
      <c r="K28" s="25"/>
      <c r="L28" s="50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32" customFormat="1" ht="6.75" customHeight="1">
      <c r="A29" s="25"/>
      <c r="B29" s="31"/>
      <c r="C29" s="25"/>
      <c r="D29" s="137"/>
      <c r="E29" s="137"/>
      <c r="F29" s="137"/>
      <c r="G29" s="137"/>
      <c r="H29" s="137"/>
      <c r="I29" s="138"/>
      <c r="J29" s="137"/>
      <c r="K29" s="137"/>
      <c r="L29" s="50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32" customFormat="1" ht="25.5" customHeight="1">
      <c r="A30" s="25"/>
      <c r="B30" s="31"/>
      <c r="C30" s="25"/>
      <c r="D30" s="139" t="s">
        <v>35</v>
      </c>
      <c r="E30" s="25"/>
      <c r="F30" s="25"/>
      <c r="G30" s="25"/>
      <c r="H30" s="25"/>
      <c r="I30" s="125"/>
      <c r="J30" s="140">
        <f>ROUND(J128,2)</f>
        <v>0</v>
      </c>
      <c r="K30" s="25"/>
      <c r="L30" s="5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32" customFormat="1" ht="6.75" customHeight="1">
      <c r="A31" s="25"/>
      <c r="B31" s="31"/>
      <c r="C31" s="25"/>
      <c r="D31" s="137"/>
      <c r="E31" s="137"/>
      <c r="F31" s="137"/>
      <c r="G31" s="137"/>
      <c r="H31" s="137"/>
      <c r="I31" s="138"/>
      <c r="J31" s="137"/>
      <c r="K31" s="137"/>
      <c r="L31" s="50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32" customFormat="1" ht="14.25" customHeight="1">
      <c r="A32" s="25"/>
      <c r="B32" s="31"/>
      <c r="C32" s="25"/>
      <c r="D32" s="25"/>
      <c r="E32" s="25"/>
      <c r="F32" s="141" t="s">
        <v>37</v>
      </c>
      <c r="G32" s="25"/>
      <c r="H32" s="25"/>
      <c r="I32" s="142" t="s">
        <v>36</v>
      </c>
      <c r="J32" s="141" t="s">
        <v>38</v>
      </c>
      <c r="K32" s="25"/>
      <c r="L32" s="5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32" customFormat="1" ht="14.25" customHeight="1">
      <c r="A33" s="25"/>
      <c r="B33" s="31"/>
      <c r="C33" s="25"/>
      <c r="D33" s="143" t="s">
        <v>39</v>
      </c>
      <c r="E33" s="123" t="s">
        <v>40</v>
      </c>
      <c r="F33" s="144">
        <f>ROUND((SUM(BE128:BE191)),2)</f>
        <v>0</v>
      </c>
      <c r="G33" s="25"/>
      <c r="H33" s="25"/>
      <c r="I33" s="145">
        <v>0.21000000000000002</v>
      </c>
      <c r="J33" s="144">
        <f>ROUND(((SUM(BE128:BE191))*I33),2)</f>
        <v>0</v>
      </c>
      <c r="K33" s="25"/>
      <c r="L33" s="5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32" customFormat="1" ht="14.25" customHeight="1">
      <c r="A34" s="25"/>
      <c r="B34" s="31"/>
      <c r="C34" s="25"/>
      <c r="D34" s="25"/>
      <c r="E34" s="123" t="s">
        <v>41</v>
      </c>
      <c r="F34" s="144">
        <f>ROUND((SUM(BF128:BF191)),2)</f>
        <v>0</v>
      </c>
      <c r="G34" s="25"/>
      <c r="H34" s="25"/>
      <c r="I34" s="145">
        <v>0.15000000000000002</v>
      </c>
      <c r="J34" s="144">
        <f>ROUND(((SUM(BF128:BF191))*I34),2)</f>
        <v>0</v>
      </c>
      <c r="K34" s="25"/>
      <c r="L34" s="50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32" customFormat="1" ht="14.25" customHeight="1" hidden="1">
      <c r="A35" s="25"/>
      <c r="B35" s="31"/>
      <c r="C35" s="25"/>
      <c r="D35" s="25"/>
      <c r="E35" s="123" t="s">
        <v>42</v>
      </c>
      <c r="F35" s="144">
        <f>ROUND((SUM(BG128:BG191)),2)</f>
        <v>0</v>
      </c>
      <c r="G35" s="25"/>
      <c r="H35" s="25"/>
      <c r="I35" s="145">
        <v>0.21000000000000002</v>
      </c>
      <c r="J35" s="144">
        <f>0</f>
        <v>0</v>
      </c>
      <c r="K35" s="25"/>
      <c r="L35" s="50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32" customFormat="1" ht="14.25" customHeight="1" hidden="1">
      <c r="A36" s="25"/>
      <c r="B36" s="31"/>
      <c r="C36" s="25"/>
      <c r="D36" s="25"/>
      <c r="E36" s="123" t="s">
        <v>43</v>
      </c>
      <c r="F36" s="144">
        <f>ROUND((SUM(BH128:BH191)),2)</f>
        <v>0</v>
      </c>
      <c r="G36" s="25"/>
      <c r="H36" s="25"/>
      <c r="I36" s="145">
        <v>0.15000000000000002</v>
      </c>
      <c r="J36" s="144">
        <f>0</f>
        <v>0</v>
      </c>
      <c r="K36" s="25"/>
      <c r="L36" s="50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32" customFormat="1" ht="14.25" customHeight="1" hidden="1">
      <c r="A37" s="25"/>
      <c r="B37" s="31"/>
      <c r="C37" s="25"/>
      <c r="D37" s="25"/>
      <c r="E37" s="123" t="s">
        <v>44</v>
      </c>
      <c r="F37" s="144">
        <f>ROUND((SUM(BI128:BI191)),2)</f>
        <v>0</v>
      </c>
      <c r="G37" s="25"/>
      <c r="H37" s="25"/>
      <c r="I37" s="145">
        <v>0</v>
      </c>
      <c r="J37" s="144">
        <f>0</f>
        <v>0</v>
      </c>
      <c r="K37" s="25"/>
      <c r="L37" s="50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32" customFormat="1" ht="6.75" customHeight="1">
      <c r="A38" s="25"/>
      <c r="B38" s="31"/>
      <c r="C38" s="25"/>
      <c r="D38" s="25"/>
      <c r="E38" s="25"/>
      <c r="F38" s="25"/>
      <c r="G38" s="25"/>
      <c r="H38" s="25"/>
      <c r="I38" s="125"/>
      <c r="J38" s="25"/>
      <c r="K38" s="25"/>
      <c r="L38" s="5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32" customFormat="1" ht="25.5" customHeight="1">
      <c r="A39" s="25"/>
      <c r="B39" s="31"/>
      <c r="C39" s="146"/>
      <c r="D39" s="147" t="s">
        <v>45</v>
      </c>
      <c r="E39" s="148"/>
      <c r="F39" s="148"/>
      <c r="G39" s="149" t="s">
        <v>46</v>
      </c>
      <c r="H39" s="150" t="s">
        <v>47</v>
      </c>
      <c r="I39" s="151"/>
      <c r="J39" s="152">
        <f>SUM(J30:J37)</f>
        <v>0</v>
      </c>
      <c r="K39" s="153"/>
      <c r="L39" s="5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32" customFormat="1" ht="14.25" customHeight="1">
      <c r="A40" s="25"/>
      <c r="B40" s="31"/>
      <c r="C40" s="25"/>
      <c r="D40" s="25"/>
      <c r="E40" s="25"/>
      <c r="F40" s="25"/>
      <c r="G40" s="25"/>
      <c r="H40" s="25"/>
      <c r="I40" s="125"/>
      <c r="J40" s="25"/>
      <c r="K40" s="25"/>
      <c r="L40" s="50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25" customHeight="1">
      <c r="B41" s="7"/>
      <c r="L41" s="7"/>
    </row>
    <row r="42" spans="2:12" ht="14.25" customHeight="1">
      <c r="B42" s="7"/>
      <c r="L42" s="7"/>
    </row>
    <row r="43" spans="2:12" ht="14.25" customHeight="1">
      <c r="B43" s="7"/>
      <c r="L43" s="7"/>
    </row>
    <row r="44" spans="2:12" ht="14.25" customHeight="1">
      <c r="B44" s="7"/>
      <c r="L44" s="7"/>
    </row>
    <row r="45" spans="2:12" ht="14.25" customHeight="1">
      <c r="B45" s="7"/>
      <c r="L45" s="7"/>
    </row>
    <row r="46" spans="2:12" ht="14.25" customHeight="1">
      <c r="B46" s="7"/>
      <c r="L46" s="7"/>
    </row>
    <row r="47" spans="2:12" ht="14.25" customHeight="1">
      <c r="B47" s="7"/>
      <c r="L47" s="7"/>
    </row>
    <row r="48" spans="2:12" ht="14.25" customHeight="1">
      <c r="B48" s="7"/>
      <c r="L48" s="7"/>
    </row>
    <row r="49" spans="2:12" ht="14.25" customHeight="1">
      <c r="B49" s="7"/>
      <c r="L49" s="7"/>
    </row>
    <row r="50" spans="2:12" s="32" customFormat="1" ht="14.25" customHeight="1">
      <c r="B50" s="50"/>
      <c r="D50" s="154" t="s">
        <v>48</v>
      </c>
      <c r="E50" s="155"/>
      <c r="F50" s="155"/>
      <c r="G50" s="154" t="s">
        <v>49</v>
      </c>
      <c r="H50" s="155"/>
      <c r="I50" s="156"/>
      <c r="J50" s="155"/>
      <c r="K50" s="155"/>
      <c r="L50" s="50"/>
    </row>
    <row r="51" spans="2:12" ht="12.75">
      <c r="B51" s="7"/>
      <c r="L51" s="7"/>
    </row>
    <row r="52" spans="2:12" ht="12.75">
      <c r="B52" s="7"/>
      <c r="L52" s="7"/>
    </row>
    <row r="53" spans="2:12" ht="12.75">
      <c r="B53" s="7"/>
      <c r="L53" s="7"/>
    </row>
    <row r="54" spans="2:12" ht="12.75">
      <c r="B54" s="7"/>
      <c r="L54" s="7"/>
    </row>
    <row r="55" spans="2:12" ht="12.75">
      <c r="B55" s="7"/>
      <c r="L55" s="7"/>
    </row>
    <row r="56" spans="2:12" ht="12.75">
      <c r="B56" s="7"/>
      <c r="L56" s="7"/>
    </row>
    <row r="57" spans="2:12" ht="12.75">
      <c r="B57" s="7"/>
      <c r="L57" s="7"/>
    </row>
    <row r="58" spans="2:12" ht="12.75">
      <c r="B58" s="7"/>
      <c r="L58" s="7"/>
    </row>
    <row r="59" spans="2:12" ht="12.75">
      <c r="B59" s="7"/>
      <c r="L59" s="7"/>
    </row>
    <row r="60" spans="2:12" ht="12.75">
      <c r="B60" s="7"/>
      <c r="L60" s="7"/>
    </row>
    <row r="61" spans="1:31" s="32" customFormat="1" ht="12.75">
      <c r="A61" s="25"/>
      <c r="B61" s="31"/>
      <c r="C61" s="25"/>
      <c r="D61" s="157" t="s">
        <v>50</v>
      </c>
      <c r="E61" s="158"/>
      <c r="F61" s="159" t="s">
        <v>51</v>
      </c>
      <c r="G61" s="157" t="s">
        <v>50</v>
      </c>
      <c r="H61" s="158"/>
      <c r="I61" s="160"/>
      <c r="J61" s="161" t="s">
        <v>51</v>
      </c>
      <c r="K61" s="158"/>
      <c r="L61" s="50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.75">
      <c r="B62" s="7"/>
      <c r="L62" s="7"/>
    </row>
    <row r="63" spans="2:12" ht="12.75">
      <c r="B63" s="7"/>
      <c r="L63" s="7"/>
    </row>
    <row r="64" spans="2:12" ht="12.75">
      <c r="B64" s="7"/>
      <c r="L64" s="7"/>
    </row>
    <row r="65" spans="1:31" s="32" customFormat="1" ht="12.75">
      <c r="A65" s="25"/>
      <c r="B65" s="31"/>
      <c r="C65" s="25"/>
      <c r="D65" s="154" t="s">
        <v>52</v>
      </c>
      <c r="E65" s="162"/>
      <c r="F65" s="162"/>
      <c r="G65" s="154" t="s">
        <v>53</v>
      </c>
      <c r="H65" s="162"/>
      <c r="I65" s="163"/>
      <c r="J65" s="162"/>
      <c r="K65" s="162"/>
      <c r="L65" s="50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.75">
      <c r="B66" s="7"/>
      <c r="L66" s="7"/>
    </row>
    <row r="67" spans="2:12" ht="12.75">
      <c r="B67" s="7"/>
      <c r="L67" s="7"/>
    </row>
    <row r="68" spans="2:12" ht="12.75">
      <c r="B68" s="7"/>
      <c r="L68" s="7"/>
    </row>
    <row r="69" spans="2:12" ht="12.75">
      <c r="B69" s="7"/>
      <c r="L69" s="7"/>
    </row>
    <row r="70" spans="2:12" ht="12.75">
      <c r="B70" s="7"/>
      <c r="L70" s="7"/>
    </row>
    <row r="71" spans="2:12" ht="12.75">
      <c r="B71" s="7"/>
      <c r="L71" s="7"/>
    </row>
    <row r="72" spans="2:12" ht="12.75">
      <c r="B72" s="7"/>
      <c r="L72" s="7"/>
    </row>
    <row r="73" spans="2:12" ht="12.75">
      <c r="B73" s="7"/>
      <c r="L73" s="7"/>
    </row>
    <row r="74" spans="2:12" ht="12.75">
      <c r="B74" s="7"/>
      <c r="L74" s="7"/>
    </row>
    <row r="75" spans="2:12" ht="12.75">
      <c r="B75" s="7"/>
      <c r="L75" s="7"/>
    </row>
    <row r="76" spans="1:31" s="32" customFormat="1" ht="12.75">
      <c r="A76" s="25"/>
      <c r="B76" s="31"/>
      <c r="C76" s="25"/>
      <c r="D76" s="157" t="s">
        <v>50</v>
      </c>
      <c r="E76" s="158"/>
      <c r="F76" s="159" t="s">
        <v>51</v>
      </c>
      <c r="G76" s="157" t="s">
        <v>50</v>
      </c>
      <c r="H76" s="158"/>
      <c r="I76" s="160"/>
      <c r="J76" s="161" t="s">
        <v>51</v>
      </c>
      <c r="K76" s="158"/>
      <c r="L76" s="50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32" customFormat="1" ht="14.25" customHeight="1">
      <c r="A77" s="25"/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50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32" customFormat="1" ht="6.75" customHeight="1" hidden="1">
      <c r="A81" s="25"/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5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32" customFormat="1" ht="24.75" customHeight="1" hidden="1">
      <c r="A82" s="25"/>
      <c r="B82" s="26"/>
      <c r="C82" s="10" t="s">
        <v>89</v>
      </c>
      <c r="D82" s="27"/>
      <c r="E82" s="27"/>
      <c r="F82" s="27"/>
      <c r="G82" s="27"/>
      <c r="H82" s="27"/>
      <c r="I82" s="125"/>
      <c r="J82" s="27"/>
      <c r="K82" s="27"/>
      <c r="L82" s="50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32" customFormat="1" ht="6.75" customHeight="1" hidden="1">
      <c r="A83" s="25"/>
      <c r="B83" s="26"/>
      <c r="C83" s="27"/>
      <c r="D83" s="27"/>
      <c r="E83" s="27"/>
      <c r="F83" s="27"/>
      <c r="G83" s="27"/>
      <c r="H83" s="27"/>
      <c r="I83" s="125"/>
      <c r="J83" s="27"/>
      <c r="K83" s="27"/>
      <c r="L83" s="50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32" customFormat="1" ht="12" customHeight="1" hidden="1">
      <c r="A84" s="25"/>
      <c r="B84" s="26"/>
      <c r="C84" s="18" t="s">
        <v>15</v>
      </c>
      <c r="D84" s="27"/>
      <c r="E84" s="27"/>
      <c r="F84" s="27"/>
      <c r="G84" s="27"/>
      <c r="H84" s="27"/>
      <c r="I84" s="125"/>
      <c r="J84" s="27"/>
      <c r="K84" s="27"/>
      <c r="L84" s="50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32" customFormat="1" ht="16.5" customHeight="1" hidden="1">
      <c r="A85" s="25"/>
      <c r="B85" s="26"/>
      <c r="C85" s="27"/>
      <c r="D85" s="27"/>
      <c r="E85" s="170">
        <f>E7</f>
        <v>0</v>
      </c>
      <c r="F85" s="170"/>
      <c r="G85" s="170"/>
      <c r="H85" s="170"/>
      <c r="I85" s="125"/>
      <c r="J85" s="27"/>
      <c r="K85" s="27"/>
      <c r="L85" s="50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32" customFormat="1" ht="12" customHeight="1" hidden="1">
      <c r="A86" s="25"/>
      <c r="B86" s="26"/>
      <c r="C86" s="18" t="s">
        <v>87</v>
      </c>
      <c r="D86" s="27"/>
      <c r="E86" s="27"/>
      <c r="F86" s="27"/>
      <c r="G86" s="27"/>
      <c r="H86" s="27"/>
      <c r="I86" s="125"/>
      <c r="J86" s="27"/>
      <c r="K86" s="27"/>
      <c r="L86" s="50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32" customFormat="1" ht="16.5" customHeight="1" hidden="1">
      <c r="A87" s="25"/>
      <c r="B87" s="26"/>
      <c r="C87" s="27"/>
      <c r="D87" s="27"/>
      <c r="E87" s="65">
        <f>E9</f>
        <v>0</v>
      </c>
      <c r="F87" s="65"/>
      <c r="G87" s="65"/>
      <c r="H87" s="65"/>
      <c r="I87" s="125"/>
      <c r="J87" s="27"/>
      <c r="K87" s="27"/>
      <c r="L87" s="5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32" customFormat="1" ht="6.75" customHeight="1" hidden="1">
      <c r="A88" s="25"/>
      <c r="B88" s="26"/>
      <c r="C88" s="27"/>
      <c r="D88" s="27"/>
      <c r="E88" s="27"/>
      <c r="F88" s="27"/>
      <c r="G88" s="27"/>
      <c r="H88" s="27"/>
      <c r="I88" s="125"/>
      <c r="J88" s="27"/>
      <c r="K88" s="27"/>
      <c r="L88" s="50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32" customFormat="1" ht="12" customHeight="1" hidden="1">
      <c r="A89" s="25"/>
      <c r="B89" s="26"/>
      <c r="C89" s="18" t="s">
        <v>19</v>
      </c>
      <c r="D89" s="27"/>
      <c r="E89" s="27"/>
      <c r="F89" s="19" t="str">
        <f>F12</f>
        <v> </v>
      </c>
      <c r="G89" s="27"/>
      <c r="H89" s="27"/>
      <c r="I89" s="128" t="s">
        <v>21</v>
      </c>
      <c r="J89" s="171" t="str">
        <f>IF(J12="","",J12)</f>
        <v>21. 11. 2022</v>
      </c>
      <c r="K89" s="27"/>
      <c r="L89" s="50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32" customFormat="1" ht="6.75" customHeight="1" hidden="1">
      <c r="A90" s="25"/>
      <c r="B90" s="26"/>
      <c r="C90" s="27"/>
      <c r="D90" s="27"/>
      <c r="E90" s="27"/>
      <c r="F90" s="27"/>
      <c r="G90" s="27"/>
      <c r="H90" s="27"/>
      <c r="I90" s="125"/>
      <c r="J90" s="27"/>
      <c r="K90" s="27"/>
      <c r="L90" s="50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32" customFormat="1" ht="15" customHeight="1" hidden="1">
      <c r="A91" s="25"/>
      <c r="B91" s="26"/>
      <c r="C91" s="18" t="s">
        <v>23</v>
      </c>
      <c r="D91" s="27"/>
      <c r="E91" s="27"/>
      <c r="F91" s="19" t="str">
        <f>E15</f>
        <v>Město Mariánské Lázně, Ruská 155/3, Mariánské Lázn</v>
      </c>
      <c r="G91" s="27"/>
      <c r="H91" s="27"/>
      <c r="I91" s="128" t="s">
        <v>31</v>
      </c>
      <c r="J91" s="172">
        <f>E21</f>
        <v>0</v>
      </c>
      <c r="K91" s="27"/>
      <c r="L91" s="50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32" customFormat="1" ht="15" customHeight="1" hidden="1">
      <c r="A92" s="25"/>
      <c r="B92" s="26"/>
      <c r="C92" s="18" t="s">
        <v>29</v>
      </c>
      <c r="D92" s="27"/>
      <c r="E92" s="27"/>
      <c r="F92" s="19" t="str">
        <f>IF(E18="","",E18)</f>
        <v>Vyplň údaj</v>
      </c>
      <c r="G92" s="27"/>
      <c r="H92" s="27"/>
      <c r="I92" s="128" t="s">
        <v>33</v>
      </c>
      <c r="J92" s="172">
        <f>E24</f>
        <v>0</v>
      </c>
      <c r="K92" s="27"/>
      <c r="L92" s="50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32" customFormat="1" ht="9.75" customHeight="1" hidden="1">
      <c r="A93" s="25"/>
      <c r="B93" s="26"/>
      <c r="C93" s="27"/>
      <c r="D93" s="27"/>
      <c r="E93" s="27"/>
      <c r="F93" s="27"/>
      <c r="G93" s="27"/>
      <c r="H93" s="27"/>
      <c r="I93" s="125"/>
      <c r="J93" s="27"/>
      <c r="K93" s="27"/>
      <c r="L93" s="50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32" customFormat="1" ht="29.25" customHeight="1" hidden="1">
      <c r="A94" s="25"/>
      <c r="B94" s="26"/>
      <c r="C94" s="173" t="s">
        <v>90</v>
      </c>
      <c r="D94" s="174"/>
      <c r="E94" s="174"/>
      <c r="F94" s="174"/>
      <c r="G94" s="174"/>
      <c r="H94" s="174"/>
      <c r="I94" s="175"/>
      <c r="J94" s="176" t="s">
        <v>91</v>
      </c>
      <c r="K94" s="174"/>
      <c r="L94" s="50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32" customFormat="1" ht="9.75" customHeight="1" hidden="1">
      <c r="A95" s="25"/>
      <c r="B95" s="26"/>
      <c r="C95" s="27"/>
      <c r="D95" s="27"/>
      <c r="E95" s="27"/>
      <c r="F95" s="27"/>
      <c r="G95" s="27"/>
      <c r="H95" s="27"/>
      <c r="I95" s="125"/>
      <c r="J95" s="27"/>
      <c r="K95" s="27"/>
      <c r="L95" s="50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32" customFormat="1" ht="22.5" customHeight="1" hidden="1">
      <c r="A96" s="25"/>
      <c r="B96" s="26"/>
      <c r="C96" s="177" t="s">
        <v>92</v>
      </c>
      <c r="D96" s="27"/>
      <c r="E96" s="27"/>
      <c r="F96" s="27"/>
      <c r="G96" s="27"/>
      <c r="H96" s="27"/>
      <c r="I96" s="125"/>
      <c r="J96" s="178">
        <f>J128</f>
        <v>0</v>
      </c>
      <c r="K96" s="27"/>
      <c r="L96" s="50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4" t="s">
        <v>93</v>
      </c>
    </row>
    <row r="97" spans="2:12" s="179" customFormat="1" ht="24.75" customHeight="1" hidden="1">
      <c r="B97" s="180"/>
      <c r="C97" s="181"/>
      <c r="D97" s="182" t="s">
        <v>94</v>
      </c>
      <c r="E97" s="183"/>
      <c r="F97" s="183"/>
      <c r="G97" s="183"/>
      <c r="H97" s="183"/>
      <c r="I97" s="184"/>
      <c r="J97" s="185">
        <f>J129</f>
        <v>0</v>
      </c>
      <c r="K97" s="181"/>
      <c r="L97" s="186"/>
    </row>
    <row r="98" spans="2:12" s="187" customFormat="1" ht="19.5" customHeight="1" hidden="1">
      <c r="B98" s="188"/>
      <c r="C98" s="189"/>
      <c r="D98" s="190" t="s">
        <v>95</v>
      </c>
      <c r="E98" s="191"/>
      <c r="F98" s="191"/>
      <c r="G98" s="191"/>
      <c r="H98" s="191"/>
      <c r="I98" s="192"/>
      <c r="J98" s="193">
        <f>J130</f>
        <v>0</v>
      </c>
      <c r="K98" s="189"/>
      <c r="L98" s="194"/>
    </row>
    <row r="99" spans="2:12" s="187" customFormat="1" ht="19.5" customHeight="1" hidden="1">
      <c r="B99" s="188"/>
      <c r="C99" s="189"/>
      <c r="D99" s="190" t="s">
        <v>96</v>
      </c>
      <c r="E99" s="191"/>
      <c r="F99" s="191"/>
      <c r="G99" s="191"/>
      <c r="H99" s="191"/>
      <c r="I99" s="192"/>
      <c r="J99" s="193">
        <f>J148</f>
        <v>0</v>
      </c>
      <c r="K99" s="189"/>
      <c r="L99" s="194"/>
    </row>
    <row r="100" spans="2:12" s="187" customFormat="1" ht="19.5" customHeight="1" hidden="1">
      <c r="B100" s="188"/>
      <c r="C100" s="189"/>
      <c r="D100" s="190" t="s">
        <v>97</v>
      </c>
      <c r="E100" s="191"/>
      <c r="F100" s="191"/>
      <c r="G100" s="191"/>
      <c r="H100" s="191"/>
      <c r="I100" s="192"/>
      <c r="J100" s="193">
        <f>J151</f>
        <v>0</v>
      </c>
      <c r="K100" s="189"/>
      <c r="L100" s="194"/>
    </row>
    <row r="101" spans="2:12" s="187" customFormat="1" ht="19.5" customHeight="1" hidden="1">
      <c r="B101" s="188"/>
      <c r="C101" s="189"/>
      <c r="D101" s="190" t="s">
        <v>98</v>
      </c>
      <c r="E101" s="191"/>
      <c r="F101" s="191"/>
      <c r="G101" s="191"/>
      <c r="H101" s="191"/>
      <c r="I101" s="192"/>
      <c r="J101" s="193">
        <f>J158</f>
        <v>0</v>
      </c>
      <c r="K101" s="189"/>
      <c r="L101" s="194"/>
    </row>
    <row r="102" spans="2:12" s="187" customFormat="1" ht="19.5" customHeight="1" hidden="1">
      <c r="B102" s="188"/>
      <c r="C102" s="189"/>
      <c r="D102" s="190" t="s">
        <v>99</v>
      </c>
      <c r="E102" s="191"/>
      <c r="F102" s="191"/>
      <c r="G102" s="191"/>
      <c r="H102" s="191"/>
      <c r="I102" s="192"/>
      <c r="J102" s="193">
        <f>J168</f>
        <v>0</v>
      </c>
      <c r="K102" s="189"/>
      <c r="L102" s="194"/>
    </row>
    <row r="103" spans="2:12" s="187" customFormat="1" ht="19.5" customHeight="1" hidden="1">
      <c r="B103" s="188"/>
      <c r="C103" s="189"/>
      <c r="D103" s="190" t="s">
        <v>100</v>
      </c>
      <c r="E103" s="191"/>
      <c r="F103" s="191"/>
      <c r="G103" s="191"/>
      <c r="H103" s="191"/>
      <c r="I103" s="192"/>
      <c r="J103" s="193">
        <f>J174</f>
        <v>0</v>
      </c>
      <c r="K103" s="189"/>
      <c r="L103" s="194"/>
    </row>
    <row r="104" spans="2:12" s="179" customFormat="1" ht="24.75" customHeight="1" hidden="1">
      <c r="B104" s="180"/>
      <c r="C104" s="181"/>
      <c r="D104" s="182" t="s">
        <v>101</v>
      </c>
      <c r="E104" s="183"/>
      <c r="F104" s="183"/>
      <c r="G104" s="183"/>
      <c r="H104" s="183"/>
      <c r="I104" s="184"/>
      <c r="J104" s="185">
        <f>J180</f>
        <v>0</v>
      </c>
      <c r="K104" s="181"/>
      <c r="L104" s="186"/>
    </row>
    <row r="105" spans="2:12" s="187" customFormat="1" ht="19.5" customHeight="1" hidden="1">
      <c r="B105" s="188"/>
      <c r="C105" s="189"/>
      <c r="D105" s="190" t="s">
        <v>102</v>
      </c>
      <c r="E105" s="191"/>
      <c r="F105" s="191"/>
      <c r="G105" s="191"/>
      <c r="H105" s="191"/>
      <c r="I105" s="192"/>
      <c r="J105" s="193">
        <f>J181</f>
        <v>0</v>
      </c>
      <c r="K105" s="189"/>
      <c r="L105" s="194"/>
    </row>
    <row r="106" spans="2:12" s="187" customFormat="1" ht="14.25" customHeight="1" hidden="1">
      <c r="B106" s="188"/>
      <c r="C106" s="189"/>
      <c r="D106" s="190" t="s">
        <v>103</v>
      </c>
      <c r="E106" s="191"/>
      <c r="F106" s="191"/>
      <c r="G106" s="191"/>
      <c r="H106" s="191"/>
      <c r="I106" s="192"/>
      <c r="J106" s="193">
        <f>J185</f>
        <v>0</v>
      </c>
      <c r="K106" s="189"/>
      <c r="L106" s="194"/>
    </row>
    <row r="107" spans="2:12" s="187" customFormat="1" ht="19.5" customHeight="1" hidden="1">
      <c r="B107" s="188"/>
      <c r="C107" s="189"/>
      <c r="D107" s="190" t="s">
        <v>104</v>
      </c>
      <c r="E107" s="191"/>
      <c r="F107" s="191"/>
      <c r="G107" s="191"/>
      <c r="H107" s="191"/>
      <c r="I107" s="192"/>
      <c r="J107" s="193">
        <f>J187</f>
        <v>0</v>
      </c>
      <c r="K107" s="189"/>
      <c r="L107" s="194"/>
    </row>
    <row r="108" spans="2:12" s="187" customFormat="1" ht="19.5" customHeight="1" hidden="1">
      <c r="B108" s="188"/>
      <c r="C108" s="189"/>
      <c r="D108" s="190" t="s">
        <v>105</v>
      </c>
      <c r="E108" s="191"/>
      <c r="F108" s="191"/>
      <c r="G108" s="191"/>
      <c r="H108" s="191"/>
      <c r="I108" s="192"/>
      <c r="J108" s="193">
        <f>J190</f>
        <v>0</v>
      </c>
      <c r="K108" s="189"/>
      <c r="L108" s="194"/>
    </row>
    <row r="109" spans="1:31" s="32" customFormat="1" ht="21.75" customHeight="1" hidden="1">
      <c r="A109" s="25"/>
      <c r="B109" s="26"/>
      <c r="C109" s="27"/>
      <c r="D109" s="27"/>
      <c r="E109" s="27"/>
      <c r="F109" s="27"/>
      <c r="G109" s="27"/>
      <c r="H109" s="27"/>
      <c r="I109" s="125"/>
      <c r="J109" s="27"/>
      <c r="K109" s="27"/>
      <c r="L109" s="50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32" customFormat="1" ht="6.75" customHeight="1" hidden="1">
      <c r="A110" s="25"/>
      <c r="B110" s="53"/>
      <c r="C110" s="54"/>
      <c r="D110" s="54"/>
      <c r="E110" s="54"/>
      <c r="F110" s="54"/>
      <c r="G110" s="54"/>
      <c r="H110" s="54"/>
      <c r="I110" s="166"/>
      <c r="J110" s="54"/>
      <c r="K110" s="54"/>
      <c r="L110" s="50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ht="12.75" hidden="1"/>
    <row r="112" ht="12.75" hidden="1"/>
    <row r="113" ht="12.75" hidden="1"/>
    <row r="114" spans="1:31" s="32" customFormat="1" ht="6.75" customHeight="1">
      <c r="A114" s="25"/>
      <c r="B114" s="55"/>
      <c r="C114" s="56"/>
      <c r="D114" s="56"/>
      <c r="E114" s="56"/>
      <c r="F114" s="56"/>
      <c r="G114" s="56"/>
      <c r="H114" s="56"/>
      <c r="I114" s="169"/>
      <c r="J114" s="56"/>
      <c r="K114" s="56"/>
      <c r="L114" s="50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32" customFormat="1" ht="24.75" customHeight="1">
      <c r="A115" s="25"/>
      <c r="B115" s="26"/>
      <c r="C115" s="10" t="s">
        <v>106</v>
      </c>
      <c r="D115" s="27"/>
      <c r="E115" s="27"/>
      <c r="F115" s="27"/>
      <c r="G115" s="27"/>
      <c r="H115" s="27"/>
      <c r="I115" s="125"/>
      <c r="J115" s="27"/>
      <c r="K115" s="27"/>
      <c r="L115" s="50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32" customFormat="1" ht="6.75" customHeight="1">
      <c r="A116" s="25"/>
      <c r="B116" s="26"/>
      <c r="C116" s="27"/>
      <c r="D116" s="27"/>
      <c r="E116" s="27"/>
      <c r="F116" s="27"/>
      <c r="G116" s="27"/>
      <c r="H116" s="27"/>
      <c r="I116" s="125"/>
      <c r="J116" s="27"/>
      <c r="K116" s="27"/>
      <c r="L116" s="50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32" customFormat="1" ht="12" customHeight="1">
      <c r="A117" s="25"/>
      <c r="B117" s="26"/>
      <c r="C117" s="18" t="s">
        <v>15</v>
      </c>
      <c r="D117" s="27"/>
      <c r="E117" s="27"/>
      <c r="F117" s="27"/>
      <c r="G117" s="27"/>
      <c r="H117" s="27"/>
      <c r="I117" s="125"/>
      <c r="J117" s="27"/>
      <c r="K117" s="27"/>
      <c r="L117" s="50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32" customFormat="1" ht="16.5" customHeight="1">
      <c r="A118" s="25"/>
      <c r="B118" s="26"/>
      <c r="C118" s="27"/>
      <c r="D118" s="27"/>
      <c r="E118" s="170" t="str">
        <f>E7</f>
        <v>Chodník v ulici Tepelská</v>
      </c>
      <c r="F118" s="170"/>
      <c r="G118" s="170"/>
      <c r="H118" s="170"/>
      <c r="I118" s="125"/>
      <c r="J118" s="27"/>
      <c r="K118" s="27"/>
      <c r="L118" s="50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32" customFormat="1" ht="12" customHeight="1">
      <c r="A119" s="25"/>
      <c r="B119" s="26"/>
      <c r="C119" s="18" t="s">
        <v>87</v>
      </c>
      <c r="D119" s="27"/>
      <c r="E119" s="27"/>
      <c r="F119" s="27"/>
      <c r="G119" s="27"/>
      <c r="H119" s="27"/>
      <c r="I119" s="125"/>
      <c r="J119" s="27"/>
      <c r="K119" s="27"/>
      <c r="L119" s="50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32" customFormat="1" ht="16.5" customHeight="1">
      <c r="A120" s="25"/>
      <c r="B120" s="26"/>
      <c r="C120" s="27"/>
      <c r="D120" s="27"/>
      <c r="E120" s="65" t="str">
        <f>E9</f>
        <v>SO 101 - Komunikace</v>
      </c>
      <c r="F120" s="65"/>
      <c r="G120" s="65"/>
      <c r="H120" s="65"/>
      <c r="I120" s="125"/>
      <c r="J120" s="27"/>
      <c r="K120" s="27"/>
      <c r="L120" s="50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32" customFormat="1" ht="6.75" customHeight="1">
      <c r="A121" s="25"/>
      <c r="B121" s="26"/>
      <c r="C121" s="27"/>
      <c r="D121" s="27"/>
      <c r="E121" s="27"/>
      <c r="F121" s="27"/>
      <c r="G121" s="27"/>
      <c r="H121" s="27"/>
      <c r="I121" s="125"/>
      <c r="J121" s="27"/>
      <c r="K121" s="27"/>
      <c r="L121" s="50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32" customFormat="1" ht="12" customHeight="1">
      <c r="A122" s="25"/>
      <c r="B122" s="26"/>
      <c r="C122" s="18" t="s">
        <v>19</v>
      </c>
      <c r="D122" s="27"/>
      <c r="E122" s="27"/>
      <c r="F122" s="19" t="str">
        <f>F12</f>
        <v> </v>
      </c>
      <c r="G122" s="27"/>
      <c r="H122" s="27"/>
      <c r="I122" s="128" t="s">
        <v>21</v>
      </c>
      <c r="J122" s="171" t="str">
        <f>IF(J12="","",J12)</f>
        <v>21. 11. 2022</v>
      </c>
      <c r="K122" s="27"/>
      <c r="L122" s="50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32" customFormat="1" ht="6.75" customHeight="1">
      <c r="A123" s="25"/>
      <c r="B123" s="26"/>
      <c r="C123" s="27"/>
      <c r="D123" s="27"/>
      <c r="E123" s="27"/>
      <c r="F123" s="27"/>
      <c r="G123" s="27"/>
      <c r="H123" s="27"/>
      <c r="I123" s="125"/>
      <c r="J123" s="27"/>
      <c r="K123" s="27"/>
      <c r="L123" s="50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32" customFormat="1" ht="15" customHeight="1">
      <c r="A124" s="25"/>
      <c r="B124" s="26"/>
      <c r="C124" s="18" t="s">
        <v>23</v>
      </c>
      <c r="D124" s="27"/>
      <c r="E124" s="27"/>
      <c r="F124" s="19" t="str">
        <f>E15</f>
        <v>Město Mariánské Lázně, Ruská 155/3, Mariánské Lázn</v>
      </c>
      <c r="G124" s="27"/>
      <c r="H124" s="27"/>
      <c r="I124" s="128" t="s">
        <v>31</v>
      </c>
      <c r="J124" s="172" t="str">
        <f>E21</f>
        <v> </v>
      </c>
      <c r="K124" s="27"/>
      <c r="L124" s="50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32" customFormat="1" ht="15" customHeight="1">
      <c r="A125" s="25"/>
      <c r="B125" s="26"/>
      <c r="C125" s="18" t="s">
        <v>29</v>
      </c>
      <c r="D125" s="27"/>
      <c r="E125" s="27"/>
      <c r="F125" s="19" t="str">
        <f>IF(E18="","",E18)</f>
        <v>Vyplň údaj</v>
      </c>
      <c r="G125" s="27"/>
      <c r="H125" s="27"/>
      <c r="I125" s="128" t="s">
        <v>33</v>
      </c>
      <c r="J125" s="172" t="str">
        <f>E24</f>
        <v> </v>
      </c>
      <c r="K125" s="27"/>
      <c r="L125" s="50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32" customFormat="1" ht="9.75" customHeight="1">
      <c r="A126" s="25"/>
      <c r="B126" s="26"/>
      <c r="C126" s="27"/>
      <c r="D126" s="27"/>
      <c r="E126" s="27"/>
      <c r="F126" s="27"/>
      <c r="G126" s="27"/>
      <c r="H126" s="27"/>
      <c r="I126" s="125"/>
      <c r="J126" s="27"/>
      <c r="K126" s="27"/>
      <c r="L126" s="50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03" customFormat="1" ht="29.25" customHeight="1">
      <c r="A127" s="195"/>
      <c r="B127" s="196"/>
      <c r="C127" s="197" t="s">
        <v>107</v>
      </c>
      <c r="D127" s="198" t="s">
        <v>60</v>
      </c>
      <c r="E127" s="198" t="s">
        <v>56</v>
      </c>
      <c r="F127" s="198" t="s">
        <v>57</v>
      </c>
      <c r="G127" s="198" t="s">
        <v>108</v>
      </c>
      <c r="H127" s="198" t="s">
        <v>109</v>
      </c>
      <c r="I127" s="199" t="s">
        <v>110</v>
      </c>
      <c r="J127" s="200" t="s">
        <v>91</v>
      </c>
      <c r="K127" s="201" t="s">
        <v>111</v>
      </c>
      <c r="L127" s="202"/>
      <c r="M127" s="83"/>
      <c r="N127" s="84" t="s">
        <v>39</v>
      </c>
      <c r="O127" s="84" t="s">
        <v>112</v>
      </c>
      <c r="P127" s="84" t="s">
        <v>113</v>
      </c>
      <c r="Q127" s="84" t="s">
        <v>114</v>
      </c>
      <c r="R127" s="84" t="s">
        <v>115</v>
      </c>
      <c r="S127" s="84" t="s">
        <v>116</v>
      </c>
      <c r="T127" s="85" t="s">
        <v>117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pans="1:63" s="32" customFormat="1" ht="22.5" customHeight="1">
      <c r="A128" s="25"/>
      <c r="B128" s="26"/>
      <c r="C128" s="91" t="s">
        <v>118</v>
      </c>
      <c r="D128" s="27"/>
      <c r="E128" s="27"/>
      <c r="F128" s="27"/>
      <c r="G128" s="27"/>
      <c r="H128" s="27"/>
      <c r="I128" s="125"/>
      <c r="J128" s="204">
        <f>BK128</f>
        <v>0</v>
      </c>
      <c r="K128" s="27"/>
      <c r="L128" s="31"/>
      <c r="M128" s="86"/>
      <c r="N128" s="205"/>
      <c r="O128" s="87"/>
      <c r="P128" s="206">
        <f>P129+P180</f>
        <v>0</v>
      </c>
      <c r="Q128" s="87"/>
      <c r="R128" s="206">
        <f>R129+R180</f>
        <v>50.047078866000014</v>
      </c>
      <c r="S128" s="87"/>
      <c r="T128" s="207">
        <f>T129+T180</f>
        <v>9.514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T128" s="4" t="s">
        <v>74</v>
      </c>
      <c r="AU128" s="4" t="s">
        <v>93</v>
      </c>
      <c r="BK128" s="208">
        <f>BK129+BK180</f>
        <v>0</v>
      </c>
    </row>
    <row r="129" spans="2:63" s="209" customFormat="1" ht="25.5" customHeight="1">
      <c r="B129" s="210"/>
      <c r="C129" s="211"/>
      <c r="D129" s="212" t="s">
        <v>74</v>
      </c>
      <c r="E129" s="213" t="s">
        <v>119</v>
      </c>
      <c r="F129" s="213" t="s">
        <v>120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P130+P148+P151+P158+P168+P174</f>
        <v>0</v>
      </c>
      <c r="Q129" s="218"/>
      <c r="R129" s="219">
        <f>R130+R148+R151+R158+R168+R174</f>
        <v>50.047078866000014</v>
      </c>
      <c r="S129" s="218"/>
      <c r="T129" s="220">
        <f>T130+T148+T151+T158+T168+T174</f>
        <v>9.514</v>
      </c>
      <c r="AR129" s="221" t="s">
        <v>83</v>
      </c>
      <c r="AT129" s="222" t="s">
        <v>74</v>
      </c>
      <c r="AU129" s="222" t="s">
        <v>75</v>
      </c>
      <c r="AY129" s="221" t="s">
        <v>121</v>
      </c>
      <c r="BK129" s="223">
        <f>BK130+BK148+BK151+BK158+BK168+BK174</f>
        <v>0</v>
      </c>
    </row>
    <row r="130" spans="2:63" s="209" customFormat="1" ht="22.5" customHeight="1">
      <c r="B130" s="210"/>
      <c r="C130" s="211"/>
      <c r="D130" s="212" t="s">
        <v>74</v>
      </c>
      <c r="E130" s="224" t="s">
        <v>83</v>
      </c>
      <c r="F130" s="224" t="s">
        <v>122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SUM(P131:P147)</f>
        <v>0</v>
      </c>
      <c r="Q130" s="218"/>
      <c r="R130" s="219">
        <f>SUM(R131:R147)</f>
        <v>1.9654500000000001</v>
      </c>
      <c r="S130" s="218"/>
      <c r="T130" s="220">
        <f>SUM(T131:T147)</f>
        <v>8.193999999999999</v>
      </c>
      <c r="AR130" s="221" t="s">
        <v>83</v>
      </c>
      <c r="AT130" s="222" t="s">
        <v>74</v>
      </c>
      <c r="AU130" s="222" t="s">
        <v>83</v>
      </c>
      <c r="AY130" s="221" t="s">
        <v>121</v>
      </c>
      <c r="BK130" s="223">
        <f>SUM(BK131:BK147)</f>
        <v>0</v>
      </c>
    </row>
    <row r="131" spans="1:65" s="32" customFormat="1" ht="21.75" customHeight="1">
      <c r="A131" s="25"/>
      <c r="B131" s="26"/>
      <c r="C131" s="226" t="s">
        <v>83</v>
      </c>
      <c r="D131" s="226" t="s">
        <v>123</v>
      </c>
      <c r="E131" s="227" t="s">
        <v>124</v>
      </c>
      <c r="F131" s="228" t="s">
        <v>125</v>
      </c>
      <c r="G131" s="229" t="s">
        <v>126</v>
      </c>
      <c r="H131" s="230">
        <v>3.05</v>
      </c>
      <c r="I131" s="231"/>
      <c r="J131" s="232">
        <f>ROUND(I131*H131,2)</f>
        <v>0</v>
      </c>
      <c r="K131" s="233"/>
      <c r="L131" s="31"/>
      <c r="M131" s="234"/>
      <c r="N131" s="235" t="s">
        <v>40</v>
      </c>
      <c r="O131" s="75"/>
      <c r="P131" s="236">
        <f>O131*H131</f>
        <v>0</v>
      </c>
      <c r="Q131" s="236">
        <v>0</v>
      </c>
      <c r="R131" s="236">
        <f>Q131*H131</f>
        <v>0</v>
      </c>
      <c r="S131" s="236">
        <v>0.26</v>
      </c>
      <c r="T131" s="237">
        <f>S131*H131</f>
        <v>0.7929999999999999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238" t="s">
        <v>127</v>
      </c>
      <c r="AT131" s="238" t="s">
        <v>123</v>
      </c>
      <c r="AU131" s="238" t="s">
        <v>85</v>
      </c>
      <c r="AY131" s="4" t="s">
        <v>121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4" t="s">
        <v>83</v>
      </c>
      <c r="BK131" s="239">
        <f>ROUND(I131*H131,2)</f>
        <v>0</v>
      </c>
      <c r="BL131" s="4" t="s">
        <v>127</v>
      </c>
      <c r="BM131" s="238" t="s">
        <v>128</v>
      </c>
    </row>
    <row r="132" spans="1:65" s="32" customFormat="1" ht="24" customHeight="1">
      <c r="A132" s="25"/>
      <c r="B132" s="26"/>
      <c r="C132" s="226" t="s">
        <v>85</v>
      </c>
      <c r="D132" s="226" t="s">
        <v>123</v>
      </c>
      <c r="E132" s="227" t="s">
        <v>129</v>
      </c>
      <c r="F132" s="228" t="s">
        <v>130</v>
      </c>
      <c r="G132" s="229" t="s">
        <v>126</v>
      </c>
      <c r="H132" s="230">
        <v>6</v>
      </c>
      <c r="I132" s="231"/>
      <c r="J132" s="232">
        <f>ROUND(I132*H132,2)</f>
        <v>0</v>
      </c>
      <c r="K132" s="233"/>
      <c r="L132" s="31"/>
      <c r="M132" s="234"/>
      <c r="N132" s="235" t="s">
        <v>40</v>
      </c>
      <c r="O132" s="75"/>
      <c r="P132" s="236">
        <f>O132*H132</f>
        <v>0</v>
      </c>
      <c r="Q132" s="236">
        <v>0</v>
      </c>
      <c r="R132" s="236">
        <f>Q132*H132</f>
        <v>0</v>
      </c>
      <c r="S132" s="236">
        <v>0.44</v>
      </c>
      <c r="T132" s="237">
        <f>S132*H132</f>
        <v>2.64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238" t="s">
        <v>127</v>
      </c>
      <c r="AT132" s="238" t="s">
        <v>123</v>
      </c>
      <c r="AU132" s="238" t="s">
        <v>85</v>
      </c>
      <c r="AY132" s="4" t="s">
        <v>121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4" t="s">
        <v>83</v>
      </c>
      <c r="BK132" s="239">
        <f>ROUND(I132*H132,2)</f>
        <v>0</v>
      </c>
      <c r="BL132" s="4" t="s">
        <v>127</v>
      </c>
      <c r="BM132" s="238" t="s">
        <v>131</v>
      </c>
    </row>
    <row r="133" spans="1:65" s="32" customFormat="1" ht="24" customHeight="1">
      <c r="A133" s="25"/>
      <c r="B133" s="26"/>
      <c r="C133" s="226" t="s">
        <v>132</v>
      </c>
      <c r="D133" s="226" t="s">
        <v>123</v>
      </c>
      <c r="E133" s="227" t="s">
        <v>133</v>
      </c>
      <c r="F133" s="228" t="s">
        <v>134</v>
      </c>
      <c r="G133" s="229" t="s">
        <v>135</v>
      </c>
      <c r="H133" s="230">
        <v>20.7</v>
      </c>
      <c r="I133" s="231"/>
      <c r="J133" s="232">
        <f>ROUND(I133*H133,2)</f>
        <v>0</v>
      </c>
      <c r="K133" s="233"/>
      <c r="L133" s="31"/>
      <c r="M133" s="234"/>
      <c r="N133" s="235" t="s">
        <v>40</v>
      </c>
      <c r="O133" s="75"/>
      <c r="P133" s="236">
        <f>O133*H133</f>
        <v>0</v>
      </c>
      <c r="Q133" s="236">
        <v>0</v>
      </c>
      <c r="R133" s="236">
        <f>Q133*H133</f>
        <v>0</v>
      </c>
      <c r="S133" s="236">
        <v>0.23</v>
      </c>
      <c r="T133" s="237">
        <f>S133*H133</f>
        <v>4.761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238" t="s">
        <v>127</v>
      </c>
      <c r="AT133" s="238" t="s">
        <v>123</v>
      </c>
      <c r="AU133" s="238" t="s">
        <v>85</v>
      </c>
      <c r="AY133" s="4" t="s">
        <v>121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4" t="s">
        <v>83</v>
      </c>
      <c r="BK133" s="239">
        <f>ROUND(I133*H133,2)</f>
        <v>0</v>
      </c>
      <c r="BL133" s="4" t="s">
        <v>127</v>
      </c>
      <c r="BM133" s="238" t="s">
        <v>136</v>
      </c>
    </row>
    <row r="134" spans="1:65" s="32" customFormat="1" ht="18" customHeight="1">
      <c r="A134" s="25"/>
      <c r="B134" s="26"/>
      <c r="C134" s="226" t="s">
        <v>127</v>
      </c>
      <c r="D134" s="226" t="s">
        <v>123</v>
      </c>
      <c r="E134" s="227" t="s">
        <v>137</v>
      </c>
      <c r="F134" s="228" t="s">
        <v>138</v>
      </c>
      <c r="G134" s="229" t="s">
        <v>139</v>
      </c>
      <c r="H134" s="230">
        <v>16.172</v>
      </c>
      <c r="I134" s="231"/>
      <c r="J134" s="232">
        <f>ROUND(I134*H134,2)</f>
        <v>0</v>
      </c>
      <c r="K134" s="233"/>
      <c r="L134" s="31"/>
      <c r="M134" s="234"/>
      <c r="N134" s="235" t="s">
        <v>40</v>
      </c>
      <c r="O134" s="75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238" t="s">
        <v>127</v>
      </c>
      <c r="AT134" s="238" t="s">
        <v>123</v>
      </c>
      <c r="AU134" s="238" t="s">
        <v>85</v>
      </c>
      <c r="AY134" s="4" t="s">
        <v>121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4" t="s">
        <v>83</v>
      </c>
      <c r="BK134" s="239">
        <f>ROUND(I134*H134,2)</f>
        <v>0</v>
      </c>
      <c r="BL134" s="4" t="s">
        <v>127</v>
      </c>
      <c r="BM134" s="238" t="s">
        <v>140</v>
      </c>
    </row>
    <row r="135" spans="1:65" s="32" customFormat="1" ht="18" customHeight="1">
      <c r="A135" s="25"/>
      <c r="B135" s="26"/>
      <c r="C135" s="226" t="s">
        <v>141</v>
      </c>
      <c r="D135" s="226" t="s">
        <v>123</v>
      </c>
      <c r="E135" s="227" t="s">
        <v>142</v>
      </c>
      <c r="F135" s="228" t="s">
        <v>143</v>
      </c>
      <c r="G135" s="229" t="s">
        <v>139</v>
      </c>
      <c r="H135" s="230">
        <v>16.172</v>
      </c>
      <c r="I135" s="231"/>
      <c r="J135" s="232">
        <f>ROUND(I135*H135,2)</f>
        <v>0</v>
      </c>
      <c r="K135" s="233"/>
      <c r="L135" s="31"/>
      <c r="M135" s="234"/>
      <c r="N135" s="235" t="s">
        <v>40</v>
      </c>
      <c r="O135" s="75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38" t="s">
        <v>127</v>
      </c>
      <c r="AT135" s="238" t="s">
        <v>123</v>
      </c>
      <c r="AU135" s="238" t="s">
        <v>85</v>
      </c>
      <c r="AY135" s="4" t="s">
        <v>121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4" t="s">
        <v>83</v>
      </c>
      <c r="BK135" s="239">
        <f>ROUND(I135*H135,2)</f>
        <v>0</v>
      </c>
      <c r="BL135" s="4" t="s">
        <v>127</v>
      </c>
      <c r="BM135" s="238" t="s">
        <v>144</v>
      </c>
    </row>
    <row r="136" spans="1:65" s="32" customFormat="1" ht="18" customHeight="1">
      <c r="A136" s="25"/>
      <c r="B136" s="26"/>
      <c r="C136" s="226" t="s">
        <v>145</v>
      </c>
      <c r="D136" s="226" t="s">
        <v>123</v>
      </c>
      <c r="E136" s="227" t="s">
        <v>146</v>
      </c>
      <c r="F136" s="228" t="s">
        <v>147</v>
      </c>
      <c r="G136" s="229" t="s">
        <v>139</v>
      </c>
      <c r="H136" s="230">
        <v>16.172</v>
      </c>
      <c r="I136" s="231"/>
      <c r="J136" s="232">
        <f>ROUND(I136*H136,2)</f>
        <v>0</v>
      </c>
      <c r="K136" s="233"/>
      <c r="L136" s="31"/>
      <c r="M136" s="234"/>
      <c r="N136" s="235" t="s">
        <v>40</v>
      </c>
      <c r="O136" s="7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238" t="s">
        <v>127</v>
      </c>
      <c r="AT136" s="238" t="s">
        <v>123</v>
      </c>
      <c r="AU136" s="238" t="s">
        <v>85</v>
      </c>
      <c r="AY136" s="4" t="s">
        <v>121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4" t="s">
        <v>83</v>
      </c>
      <c r="BK136" s="239">
        <f>ROUND(I136*H136,2)</f>
        <v>0</v>
      </c>
      <c r="BL136" s="4" t="s">
        <v>127</v>
      </c>
      <c r="BM136" s="238" t="s">
        <v>148</v>
      </c>
    </row>
    <row r="137" spans="1:65" s="32" customFormat="1" ht="18" customHeight="1">
      <c r="A137" s="25"/>
      <c r="B137" s="26"/>
      <c r="C137" s="226" t="s">
        <v>149</v>
      </c>
      <c r="D137" s="226" t="s">
        <v>123</v>
      </c>
      <c r="E137" s="227" t="s">
        <v>150</v>
      </c>
      <c r="F137" s="228" t="s">
        <v>151</v>
      </c>
      <c r="G137" s="229" t="s">
        <v>139</v>
      </c>
      <c r="H137" s="230">
        <v>291.096</v>
      </c>
      <c r="I137" s="231"/>
      <c r="J137" s="232">
        <f>ROUND(I137*H137,2)</f>
        <v>0</v>
      </c>
      <c r="K137" s="233"/>
      <c r="L137" s="31"/>
      <c r="M137" s="234"/>
      <c r="N137" s="235" t="s">
        <v>40</v>
      </c>
      <c r="O137" s="75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238" t="s">
        <v>127</v>
      </c>
      <c r="AT137" s="238" t="s">
        <v>123</v>
      </c>
      <c r="AU137" s="238" t="s">
        <v>85</v>
      </c>
      <c r="AY137" s="4" t="s">
        <v>121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4" t="s">
        <v>83</v>
      </c>
      <c r="BK137" s="239">
        <f>ROUND(I137*H137,2)</f>
        <v>0</v>
      </c>
      <c r="BL137" s="4" t="s">
        <v>127</v>
      </c>
      <c r="BM137" s="238" t="s">
        <v>152</v>
      </c>
    </row>
    <row r="138" spans="1:65" s="32" customFormat="1" ht="18" customHeight="1">
      <c r="A138" s="25"/>
      <c r="B138" s="26"/>
      <c r="C138" s="226" t="s">
        <v>153</v>
      </c>
      <c r="D138" s="226" t="s">
        <v>123</v>
      </c>
      <c r="E138" s="227" t="s">
        <v>154</v>
      </c>
      <c r="F138" s="228" t="s">
        <v>155</v>
      </c>
      <c r="G138" s="229" t="s">
        <v>139</v>
      </c>
      <c r="H138" s="230">
        <v>16.172</v>
      </c>
      <c r="I138" s="231"/>
      <c r="J138" s="232">
        <f>ROUND(I138*H138,2)</f>
        <v>0</v>
      </c>
      <c r="K138" s="233"/>
      <c r="L138" s="31"/>
      <c r="M138" s="234"/>
      <c r="N138" s="235" t="s">
        <v>40</v>
      </c>
      <c r="O138" s="75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238" t="s">
        <v>127</v>
      </c>
      <c r="AT138" s="238" t="s">
        <v>123</v>
      </c>
      <c r="AU138" s="238" t="s">
        <v>85</v>
      </c>
      <c r="AY138" s="4" t="s">
        <v>121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4" t="s">
        <v>83</v>
      </c>
      <c r="BK138" s="239">
        <f>ROUND(I138*H138,2)</f>
        <v>0</v>
      </c>
      <c r="BL138" s="4" t="s">
        <v>127</v>
      </c>
      <c r="BM138" s="238" t="s">
        <v>156</v>
      </c>
    </row>
    <row r="139" spans="1:65" s="32" customFormat="1" ht="18" customHeight="1">
      <c r="A139" s="25"/>
      <c r="B139" s="26"/>
      <c r="C139" s="226" t="s">
        <v>157</v>
      </c>
      <c r="D139" s="226" t="s">
        <v>123</v>
      </c>
      <c r="E139" s="227" t="s">
        <v>158</v>
      </c>
      <c r="F139" s="228" t="s">
        <v>159</v>
      </c>
      <c r="G139" s="229" t="s">
        <v>160</v>
      </c>
      <c r="H139" s="230">
        <v>32.344</v>
      </c>
      <c r="I139" s="231"/>
      <c r="J139" s="232">
        <f>ROUND(I139*H139,2)</f>
        <v>0</v>
      </c>
      <c r="K139" s="233"/>
      <c r="L139" s="31"/>
      <c r="M139" s="234"/>
      <c r="N139" s="235" t="s">
        <v>40</v>
      </c>
      <c r="O139" s="75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238" t="s">
        <v>127</v>
      </c>
      <c r="AT139" s="238" t="s">
        <v>123</v>
      </c>
      <c r="AU139" s="238" t="s">
        <v>85</v>
      </c>
      <c r="AY139" s="4" t="s">
        <v>121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4" t="s">
        <v>83</v>
      </c>
      <c r="BK139" s="239">
        <f>ROUND(I139*H139,2)</f>
        <v>0</v>
      </c>
      <c r="BL139" s="4" t="s">
        <v>127</v>
      </c>
      <c r="BM139" s="238" t="s">
        <v>161</v>
      </c>
    </row>
    <row r="140" spans="1:65" s="32" customFormat="1" ht="18" customHeight="1">
      <c r="A140" s="25"/>
      <c r="B140" s="26"/>
      <c r="C140" s="226" t="s">
        <v>162</v>
      </c>
      <c r="D140" s="226" t="s">
        <v>123</v>
      </c>
      <c r="E140" s="227" t="s">
        <v>163</v>
      </c>
      <c r="F140" s="228" t="s">
        <v>164</v>
      </c>
      <c r="G140" s="229" t="s">
        <v>126</v>
      </c>
      <c r="H140" s="230">
        <v>186.094</v>
      </c>
      <c r="I140" s="231"/>
      <c r="J140" s="232">
        <f>ROUND(I140*H140,2)</f>
        <v>0</v>
      </c>
      <c r="K140" s="233"/>
      <c r="L140" s="31"/>
      <c r="M140" s="234"/>
      <c r="N140" s="235" t="s">
        <v>40</v>
      </c>
      <c r="O140" s="7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238" t="s">
        <v>127</v>
      </c>
      <c r="AT140" s="238" t="s">
        <v>123</v>
      </c>
      <c r="AU140" s="238" t="s">
        <v>85</v>
      </c>
      <c r="AY140" s="4" t="s">
        <v>121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4" t="s">
        <v>83</v>
      </c>
      <c r="BK140" s="239">
        <f>ROUND(I140*H140,2)</f>
        <v>0</v>
      </c>
      <c r="BL140" s="4" t="s">
        <v>127</v>
      </c>
      <c r="BM140" s="238" t="s">
        <v>165</v>
      </c>
    </row>
    <row r="141" spans="1:65" s="32" customFormat="1" ht="18" customHeight="1">
      <c r="A141" s="25"/>
      <c r="B141" s="26"/>
      <c r="C141" s="226" t="s">
        <v>166</v>
      </c>
      <c r="D141" s="226" t="s">
        <v>123</v>
      </c>
      <c r="E141" s="227" t="s">
        <v>167</v>
      </c>
      <c r="F141" s="228" t="s">
        <v>168</v>
      </c>
      <c r="G141" s="229" t="s">
        <v>126</v>
      </c>
      <c r="H141" s="230">
        <v>186.094</v>
      </c>
      <c r="I141" s="231"/>
      <c r="J141" s="232">
        <f>ROUND(I141*H141,2)</f>
        <v>0</v>
      </c>
      <c r="K141" s="233"/>
      <c r="L141" s="31"/>
      <c r="M141" s="234"/>
      <c r="N141" s="235" t="s">
        <v>40</v>
      </c>
      <c r="O141" s="75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238" t="s">
        <v>127</v>
      </c>
      <c r="AT141" s="238" t="s">
        <v>123</v>
      </c>
      <c r="AU141" s="238" t="s">
        <v>85</v>
      </c>
      <c r="AY141" s="4" t="s">
        <v>121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4" t="s">
        <v>83</v>
      </c>
      <c r="BK141" s="239">
        <f>ROUND(I141*H141,2)</f>
        <v>0</v>
      </c>
      <c r="BL141" s="4" t="s">
        <v>127</v>
      </c>
      <c r="BM141" s="238" t="s">
        <v>169</v>
      </c>
    </row>
    <row r="142" spans="1:65" s="32" customFormat="1" ht="18" customHeight="1">
      <c r="A142" s="25"/>
      <c r="B142" s="26"/>
      <c r="C142" s="240" t="s">
        <v>170</v>
      </c>
      <c r="D142" s="240" t="s">
        <v>171</v>
      </c>
      <c r="E142" s="241" t="s">
        <v>172</v>
      </c>
      <c r="F142" s="242" t="s">
        <v>173</v>
      </c>
      <c r="G142" s="243" t="s">
        <v>174</v>
      </c>
      <c r="H142" s="244">
        <v>3</v>
      </c>
      <c r="I142" s="245"/>
      <c r="J142" s="246">
        <f>ROUND(I142*H142,2)</f>
        <v>0</v>
      </c>
      <c r="K142" s="247"/>
      <c r="L142" s="248"/>
      <c r="M142" s="249"/>
      <c r="N142" s="250" t="s">
        <v>40</v>
      </c>
      <c r="O142" s="75"/>
      <c r="P142" s="236">
        <f>O142*H142</f>
        <v>0</v>
      </c>
      <c r="Q142" s="236">
        <v>0.001</v>
      </c>
      <c r="R142" s="236">
        <f>Q142*H142</f>
        <v>0.003</v>
      </c>
      <c r="S142" s="236">
        <v>0</v>
      </c>
      <c r="T142" s="237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238" t="s">
        <v>153</v>
      </c>
      <c r="AT142" s="238" t="s">
        <v>171</v>
      </c>
      <c r="AU142" s="238" t="s">
        <v>85</v>
      </c>
      <c r="AY142" s="4" t="s">
        <v>121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4" t="s">
        <v>83</v>
      </c>
      <c r="BK142" s="239">
        <f>ROUND(I142*H142,2)</f>
        <v>0</v>
      </c>
      <c r="BL142" s="4" t="s">
        <v>127</v>
      </c>
      <c r="BM142" s="238" t="s">
        <v>175</v>
      </c>
    </row>
    <row r="143" spans="1:65" s="32" customFormat="1" ht="18" customHeight="1">
      <c r="A143" s="25"/>
      <c r="B143" s="26"/>
      <c r="C143" s="226" t="s">
        <v>176</v>
      </c>
      <c r="D143" s="226" t="s">
        <v>123</v>
      </c>
      <c r="E143" s="227" t="s">
        <v>177</v>
      </c>
      <c r="F143" s="228" t="s">
        <v>178</v>
      </c>
      <c r="G143" s="229" t="s">
        <v>126</v>
      </c>
      <c r="H143" s="230">
        <v>186.904</v>
      </c>
      <c r="I143" s="231"/>
      <c r="J143" s="232">
        <f>ROUND(I143*H143,2)</f>
        <v>0</v>
      </c>
      <c r="K143" s="233"/>
      <c r="L143" s="31"/>
      <c r="M143" s="234"/>
      <c r="N143" s="235" t="s">
        <v>40</v>
      </c>
      <c r="O143" s="75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238" t="s">
        <v>127</v>
      </c>
      <c r="AT143" s="238" t="s">
        <v>123</v>
      </c>
      <c r="AU143" s="238" t="s">
        <v>85</v>
      </c>
      <c r="AY143" s="4" t="s">
        <v>121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4" t="s">
        <v>83</v>
      </c>
      <c r="BK143" s="239">
        <f>ROUND(I143*H143,2)</f>
        <v>0</v>
      </c>
      <c r="BL143" s="4" t="s">
        <v>127</v>
      </c>
      <c r="BM143" s="238" t="s">
        <v>179</v>
      </c>
    </row>
    <row r="144" spans="1:65" s="32" customFormat="1" ht="18" customHeight="1">
      <c r="A144" s="25"/>
      <c r="B144" s="26"/>
      <c r="C144" s="240" t="s">
        <v>180</v>
      </c>
      <c r="D144" s="240" t="s">
        <v>171</v>
      </c>
      <c r="E144" s="241" t="s">
        <v>181</v>
      </c>
      <c r="F144" s="242" t="s">
        <v>182</v>
      </c>
      <c r="G144" s="243" t="s">
        <v>139</v>
      </c>
      <c r="H144" s="244">
        <v>9.345</v>
      </c>
      <c r="I144" s="245"/>
      <c r="J144" s="246">
        <f>ROUND(I144*H144,2)</f>
        <v>0</v>
      </c>
      <c r="K144" s="247"/>
      <c r="L144" s="248"/>
      <c r="M144" s="249"/>
      <c r="N144" s="250" t="s">
        <v>40</v>
      </c>
      <c r="O144" s="75"/>
      <c r="P144" s="236">
        <f>O144*H144</f>
        <v>0</v>
      </c>
      <c r="Q144" s="236">
        <v>0.21000000000000002</v>
      </c>
      <c r="R144" s="236">
        <f>Q144*H144</f>
        <v>1.9624500000000002</v>
      </c>
      <c r="S144" s="236">
        <v>0</v>
      </c>
      <c r="T144" s="237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238" t="s">
        <v>153</v>
      </c>
      <c r="AT144" s="238" t="s">
        <v>171</v>
      </c>
      <c r="AU144" s="238" t="s">
        <v>85</v>
      </c>
      <c r="AY144" s="4" t="s">
        <v>121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4" t="s">
        <v>83</v>
      </c>
      <c r="BK144" s="239">
        <f>ROUND(I144*H144,2)</f>
        <v>0</v>
      </c>
      <c r="BL144" s="4" t="s">
        <v>127</v>
      </c>
      <c r="BM144" s="238" t="s">
        <v>183</v>
      </c>
    </row>
    <row r="145" spans="1:65" s="32" customFormat="1" ht="18" customHeight="1">
      <c r="A145" s="25"/>
      <c r="B145" s="26"/>
      <c r="C145" s="226" t="s">
        <v>7</v>
      </c>
      <c r="D145" s="226" t="s">
        <v>123</v>
      </c>
      <c r="E145" s="227" t="s">
        <v>184</v>
      </c>
      <c r="F145" s="228" t="s">
        <v>185</v>
      </c>
      <c r="G145" s="229" t="s">
        <v>139</v>
      </c>
      <c r="H145" s="230">
        <v>1</v>
      </c>
      <c r="I145" s="231"/>
      <c r="J145" s="232">
        <f>ROUND(I145*H145,2)</f>
        <v>0</v>
      </c>
      <c r="K145" s="233"/>
      <c r="L145" s="31"/>
      <c r="M145" s="234"/>
      <c r="N145" s="235" t="s">
        <v>40</v>
      </c>
      <c r="O145" s="7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238" t="s">
        <v>127</v>
      </c>
      <c r="AT145" s="238" t="s">
        <v>123</v>
      </c>
      <c r="AU145" s="238" t="s">
        <v>85</v>
      </c>
      <c r="AY145" s="4" t="s">
        <v>121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4" t="s">
        <v>83</v>
      </c>
      <c r="BK145" s="239">
        <f>ROUND(I145*H145,2)</f>
        <v>0</v>
      </c>
      <c r="BL145" s="4" t="s">
        <v>127</v>
      </c>
      <c r="BM145" s="238" t="s">
        <v>186</v>
      </c>
    </row>
    <row r="146" spans="1:65" s="32" customFormat="1" ht="18" customHeight="1">
      <c r="A146" s="25"/>
      <c r="B146" s="26"/>
      <c r="C146" s="226" t="s">
        <v>187</v>
      </c>
      <c r="D146" s="226" t="s">
        <v>123</v>
      </c>
      <c r="E146" s="227" t="s">
        <v>188</v>
      </c>
      <c r="F146" s="228" t="s">
        <v>189</v>
      </c>
      <c r="G146" s="229" t="s">
        <v>139</v>
      </c>
      <c r="H146" s="230">
        <v>1</v>
      </c>
      <c r="I146" s="231"/>
      <c r="J146" s="232">
        <f>ROUND(I146*H146,2)</f>
        <v>0</v>
      </c>
      <c r="K146" s="233"/>
      <c r="L146" s="31"/>
      <c r="M146" s="234"/>
      <c r="N146" s="235" t="s">
        <v>40</v>
      </c>
      <c r="O146" s="75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238" t="s">
        <v>127</v>
      </c>
      <c r="AT146" s="238" t="s">
        <v>123</v>
      </c>
      <c r="AU146" s="238" t="s">
        <v>85</v>
      </c>
      <c r="AY146" s="4" t="s">
        <v>121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4" t="s">
        <v>83</v>
      </c>
      <c r="BK146" s="239">
        <f>ROUND(I146*H146,2)</f>
        <v>0</v>
      </c>
      <c r="BL146" s="4" t="s">
        <v>127</v>
      </c>
      <c r="BM146" s="238" t="s">
        <v>190</v>
      </c>
    </row>
    <row r="147" spans="1:65" s="32" customFormat="1" ht="18" customHeight="1">
      <c r="A147" s="25"/>
      <c r="B147" s="26"/>
      <c r="C147" s="226" t="s">
        <v>191</v>
      </c>
      <c r="D147" s="226" t="s">
        <v>123</v>
      </c>
      <c r="E147" s="227" t="s">
        <v>192</v>
      </c>
      <c r="F147" s="228" t="s">
        <v>193</v>
      </c>
      <c r="G147" s="229" t="s">
        <v>139</v>
      </c>
      <c r="H147" s="230">
        <v>3</v>
      </c>
      <c r="I147" s="231"/>
      <c r="J147" s="232">
        <f>ROUND(I147*H147,2)</f>
        <v>0</v>
      </c>
      <c r="K147" s="233"/>
      <c r="L147" s="31"/>
      <c r="M147" s="234"/>
      <c r="N147" s="235" t="s">
        <v>40</v>
      </c>
      <c r="O147" s="75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238" t="s">
        <v>127</v>
      </c>
      <c r="AT147" s="238" t="s">
        <v>123</v>
      </c>
      <c r="AU147" s="238" t="s">
        <v>85</v>
      </c>
      <c r="AY147" s="4" t="s">
        <v>121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4" t="s">
        <v>83</v>
      </c>
      <c r="BK147" s="239">
        <f>ROUND(I147*H147,2)</f>
        <v>0</v>
      </c>
      <c r="BL147" s="4" t="s">
        <v>127</v>
      </c>
      <c r="BM147" s="238" t="s">
        <v>194</v>
      </c>
    </row>
    <row r="148" spans="2:63" s="209" customFormat="1" ht="22.5" customHeight="1">
      <c r="B148" s="210"/>
      <c r="C148" s="211"/>
      <c r="D148" s="212" t="s">
        <v>74</v>
      </c>
      <c r="E148" s="224" t="s">
        <v>85</v>
      </c>
      <c r="F148" s="224" t="s">
        <v>195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SUM(P149:P150)</f>
        <v>0</v>
      </c>
      <c r="Q148" s="218"/>
      <c r="R148" s="219">
        <f>SUM(R149:R150)</f>
        <v>0.030133493999999997</v>
      </c>
      <c r="S148" s="218"/>
      <c r="T148" s="220">
        <f>SUM(T149:T150)</f>
        <v>0</v>
      </c>
      <c r="AR148" s="221" t="s">
        <v>83</v>
      </c>
      <c r="AT148" s="222" t="s">
        <v>74</v>
      </c>
      <c r="AU148" s="222" t="s">
        <v>83</v>
      </c>
      <c r="AY148" s="221" t="s">
        <v>121</v>
      </c>
      <c r="BK148" s="223">
        <f>SUM(BK149:BK150)</f>
        <v>0</v>
      </c>
    </row>
    <row r="149" spans="1:65" s="32" customFormat="1" ht="18" customHeight="1">
      <c r="A149" s="25"/>
      <c r="B149" s="26"/>
      <c r="C149" s="226" t="s">
        <v>196</v>
      </c>
      <c r="D149" s="226" t="s">
        <v>123</v>
      </c>
      <c r="E149" s="227" t="s">
        <v>197</v>
      </c>
      <c r="F149" s="228" t="s">
        <v>198</v>
      </c>
      <c r="G149" s="229" t="s">
        <v>126</v>
      </c>
      <c r="H149" s="230">
        <v>53.906</v>
      </c>
      <c r="I149" s="231"/>
      <c r="J149" s="232">
        <f>ROUND(I149*H149,2)</f>
        <v>0</v>
      </c>
      <c r="K149" s="233"/>
      <c r="L149" s="31"/>
      <c r="M149" s="234"/>
      <c r="N149" s="235" t="s">
        <v>40</v>
      </c>
      <c r="O149" s="75"/>
      <c r="P149" s="236">
        <f>O149*H149</f>
        <v>0</v>
      </c>
      <c r="Q149" s="236">
        <v>9.9E-05</v>
      </c>
      <c r="R149" s="236">
        <f>Q149*H149</f>
        <v>0.0053366939999999995</v>
      </c>
      <c r="S149" s="236">
        <v>0</v>
      </c>
      <c r="T149" s="237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238" t="s">
        <v>127</v>
      </c>
      <c r="AT149" s="238" t="s">
        <v>123</v>
      </c>
      <c r="AU149" s="238" t="s">
        <v>85</v>
      </c>
      <c r="AY149" s="4" t="s">
        <v>121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4" t="s">
        <v>83</v>
      </c>
      <c r="BK149" s="239">
        <f>ROUND(I149*H149,2)</f>
        <v>0</v>
      </c>
      <c r="BL149" s="4" t="s">
        <v>127</v>
      </c>
      <c r="BM149" s="238" t="s">
        <v>199</v>
      </c>
    </row>
    <row r="150" spans="1:65" s="32" customFormat="1" ht="18" customHeight="1">
      <c r="A150" s="25"/>
      <c r="B150" s="26"/>
      <c r="C150" s="240" t="s">
        <v>200</v>
      </c>
      <c r="D150" s="240" t="s">
        <v>171</v>
      </c>
      <c r="E150" s="241" t="s">
        <v>201</v>
      </c>
      <c r="F150" s="242" t="s">
        <v>202</v>
      </c>
      <c r="G150" s="243" t="s">
        <v>126</v>
      </c>
      <c r="H150" s="244">
        <v>61.992</v>
      </c>
      <c r="I150" s="245"/>
      <c r="J150" s="246">
        <f>ROUND(I150*H150,2)</f>
        <v>0</v>
      </c>
      <c r="K150" s="247"/>
      <c r="L150" s="248"/>
      <c r="M150" s="249"/>
      <c r="N150" s="250" t="s">
        <v>40</v>
      </c>
      <c r="O150" s="75"/>
      <c r="P150" s="236">
        <f>O150*H150</f>
        <v>0</v>
      </c>
      <c r="Q150" s="236">
        <v>0.00039999999999999996</v>
      </c>
      <c r="R150" s="236">
        <f>Q150*H150</f>
        <v>0.024796799999999997</v>
      </c>
      <c r="S150" s="236">
        <v>0</v>
      </c>
      <c r="T150" s="237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238" t="s">
        <v>153</v>
      </c>
      <c r="AT150" s="238" t="s">
        <v>171</v>
      </c>
      <c r="AU150" s="238" t="s">
        <v>85</v>
      </c>
      <c r="AY150" s="4" t="s">
        <v>121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4" t="s">
        <v>83</v>
      </c>
      <c r="BK150" s="239">
        <f>ROUND(I150*H150,2)</f>
        <v>0</v>
      </c>
      <c r="BL150" s="4" t="s">
        <v>127</v>
      </c>
      <c r="BM150" s="238" t="s">
        <v>203</v>
      </c>
    </row>
    <row r="151" spans="2:63" s="209" customFormat="1" ht="22.5" customHeight="1">
      <c r="B151" s="210"/>
      <c r="C151" s="211"/>
      <c r="D151" s="212" t="s">
        <v>74</v>
      </c>
      <c r="E151" s="224" t="s">
        <v>141</v>
      </c>
      <c r="F151" s="224" t="s">
        <v>204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SUM(P152:P157)</f>
        <v>0</v>
      </c>
      <c r="Q151" s="218"/>
      <c r="R151" s="219">
        <f>SUM(R152:R157)</f>
        <v>35.11861950000001</v>
      </c>
      <c r="S151" s="218"/>
      <c r="T151" s="220">
        <f>SUM(T152:T157)</f>
        <v>0</v>
      </c>
      <c r="AR151" s="221" t="s">
        <v>83</v>
      </c>
      <c r="AT151" s="222" t="s">
        <v>74</v>
      </c>
      <c r="AU151" s="222" t="s">
        <v>83</v>
      </c>
      <c r="AY151" s="221" t="s">
        <v>121</v>
      </c>
      <c r="BK151" s="223">
        <f>SUM(BK152:BK157)</f>
        <v>0</v>
      </c>
    </row>
    <row r="152" spans="1:65" s="32" customFormat="1" ht="18" customHeight="1">
      <c r="A152" s="25"/>
      <c r="B152" s="26"/>
      <c r="C152" s="226" t="s">
        <v>205</v>
      </c>
      <c r="D152" s="226" t="s">
        <v>123</v>
      </c>
      <c r="E152" s="227" t="s">
        <v>206</v>
      </c>
      <c r="F152" s="228" t="s">
        <v>207</v>
      </c>
      <c r="G152" s="229" t="s">
        <v>126</v>
      </c>
      <c r="H152" s="230">
        <v>53.906</v>
      </c>
      <c r="I152" s="231"/>
      <c r="J152" s="232">
        <f>ROUND(I152*H152,2)</f>
        <v>0</v>
      </c>
      <c r="K152" s="233"/>
      <c r="L152" s="31"/>
      <c r="M152" s="234"/>
      <c r="N152" s="235" t="s">
        <v>40</v>
      </c>
      <c r="O152" s="75"/>
      <c r="P152" s="236">
        <f>O152*H152</f>
        <v>0</v>
      </c>
      <c r="Q152" s="236">
        <v>0.06900000000000002</v>
      </c>
      <c r="R152" s="236">
        <f>Q152*H152</f>
        <v>3.719514000000001</v>
      </c>
      <c r="S152" s="236">
        <v>0</v>
      </c>
      <c r="T152" s="237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238" t="s">
        <v>127</v>
      </c>
      <c r="AT152" s="238" t="s">
        <v>123</v>
      </c>
      <c r="AU152" s="238" t="s">
        <v>85</v>
      </c>
      <c r="AY152" s="4" t="s">
        <v>121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4" t="s">
        <v>83</v>
      </c>
      <c r="BK152" s="239">
        <f>ROUND(I152*H152,2)</f>
        <v>0</v>
      </c>
      <c r="BL152" s="4" t="s">
        <v>127</v>
      </c>
      <c r="BM152" s="238" t="s">
        <v>208</v>
      </c>
    </row>
    <row r="153" spans="1:65" s="32" customFormat="1" ht="18" customHeight="1">
      <c r="A153" s="25"/>
      <c r="B153" s="26"/>
      <c r="C153" s="226" t="s">
        <v>6</v>
      </c>
      <c r="D153" s="226" t="s">
        <v>123</v>
      </c>
      <c r="E153" s="227" t="s">
        <v>209</v>
      </c>
      <c r="F153" s="228" t="s">
        <v>210</v>
      </c>
      <c r="G153" s="229" t="s">
        <v>126</v>
      </c>
      <c r="H153" s="230">
        <v>53.906</v>
      </c>
      <c r="I153" s="231"/>
      <c r="J153" s="232">
        <f>ROUND(I153*H153,2)</f>
        <v>0</v>
      </c>
      <c r="K153" s="233"/>
      <c r="L153" s="31"/>
      <c r="M153" s="234"/>
      <c r="N153" s="235" t="s">
        <v>40</v>
      </c>
      <c r="O153" s="75"/>
      <c r="P153" s="236">
        <f>O153*H153</f>
        <v>0</v>
      </c>
      <c r="Q153" s="236">
        <v>0.34500000000000003</v>
      </c>
      <c r="R153" s="236">
        <f>Q153*H153</f>
        <v>18.59757</v>
      </c>
      <c r="S153" s="236">
        <v>0</v>
      </c>
      <c r="T153" s="237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238" t="s">
        <v>127</v>
      </c>
      <c r="AT153" s="238" t="s">
        <v>123</v>
      </c>
      <c r="AU153" s="238" t="s">
        <v>85</v>
      </c>
      <c r="AY153" s="4" t="s">
        <v>121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4" t="s">
        <v>83</v>
      </c>
      <c r="BK153" s="239">
        <f>ROUND(I153*H153,2)</f>
        <v>0</v>
      </c>
      <c r="BL153" s="4" t="s">
        <v>127</v>
      </c>
      <c r="BM153" s="238" t="s">
        <v>211</v>
      </c>
    </row>
    <row r="154" spans="1:65" s="32" customFormat="1" ht="18" customHeight="1">
      <c r="A154" s="25"/>
      <c r="B154" s="26"/>
      <c r="C154" s="226" t="s">
        <v>212</v>
      </c>
      <c r="D154" s="226" t="s">
        <v>123</v>
      </c>
      <c r="E154" s="227" t="s">
        <v>213</v>
      </c>
      <c r="F154" s="228" t="s">
        <v>214</v>
      </c>
      <c r="G154" s="229" t="s">
        <v>126</v>
      </c>
      <c r="H154" s="230">
        <v>3.35</v>
      </c>
      <c r="I154" s="231"/>
      <c r="J154" s="232">
        <f>ROUND(I154*H154,2)</f>
        <v>0</v>
      </c>
      <c r="K154" s="233"/>
      <c r="L154" s="31"/>
      <c r="M154" s="234"/>
      <c r="N154" s="235" t="s">
        <v>40</v>
      </c>
      <c r="O154" s="75"/>
      <c r="P154" s="236">
        <f>O154*H154</f>
        <v>0</v>
      </c>
      <c r="Q154" s="236">
        <v>0.14688</v>
      </c>
      <c r="R154" s="236">
        <f>Q154*H154</f>
        <v>0.49204800000000004</v>
      </c>
      <c r="S154" s="236">
        <v>0</v>
      </c>
      <c r="T154" s="237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238" t="s">
        <v>127</v>
      </c>
      <c r="AT154" s="238" t="s">
        <v>123</v>
      </c>
      <c r="AU154" s="238" t="s">
        <v>85</v>
      </c>
      <c r="AY154" s="4" t="s">
        <v>121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4" t="s">
        <v>83</v>
      </c>
      <c r="BK154" s="239">
        <f>ROUND(I154*H154,2)</f>
        <v>0</v>
      </c>
      <c r="BL154" s="4" t="s">
        <v>127</v>
      </c>
      <c r="BM154" s="238" t="s">
        <v>215</v>
      </c>
    </row>
    <row r="155" spans="1:65" s="32" customFormat="1" ht="18" customHeight="1">
      <c r="A155" s="25"/>
      <c r="B155" s="26"/>
      <c r="C155" s="226" t="s">
        <v>216</v>
      </c>
      <c r="D155" s="226" t="s">
        <v>123</v>
      </c>
      <c r="E155" s="227" t="s">
        <v>217</v>
      </c>
      <c r="F155" s="228" t="s">
        <v>218</v>
      </c>
      <c r="G155" s="229" t="s">
        <v>126</v>
      </c>
      <c r="H155" s="230">
        <v>53.906</v>
      </c>
      <c r="I155" s="231"/>
      <c r="J155" s="232">
        <f>ROUND(I155*H155,2)</f>
        <v>0</v>
      </c>
      <c r="K155" s="233"/>
      <c r="L155" s="31"/>
      <c r="M155" s="234"/>
      <c r="N155" s="235" t="s">
        <v>40</v>
      </c>
      <c r="O155" s="75"/>
      <c r="P155" s="236">
        <f>O155*H155</f>
        <v>0</v>
      </c>
      <c r="Q155" s="236">
        <v>0.08425</v>
      </c>
      <c r="R155" s="236">
        <f>Q155*H155</f>
        <v>4.5415805</v>
      </c>
      <c r="S155" s="236">
        <v>0</v>
      </c>
      <c r="T155" s="237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238" t="s">
        <v>127</v>
      </c>
      <c r="AT155" s="238" t="s">
        <v>123</v>
      </c>
      <c r="AU155" s="238" t="s">
        <v>85</v>
      </c>
      <c r="AY155" s="4" t="s">
        <v>121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4" t="s">
        <v>83</v>
      </c>
      <c r="BK155" s="239">
        <f>ROUND(I155*H155,2)</f>
        <v>0</v>
      </c>
      <c r="BL155" s="4" t="s">
        <v>127</v>
      </c>
      <c r="BM155" s="238" t="s">
        <v>219</v>
      </c>
    </row>
    <row r="156" spans="1:65" s="32" customFormat="1" ht="18" customHeight="1">
      <c r="A156" s="25"/>
      <c r="B156" s="26"/>
      <c r="C156" s="240" t="s">
        <v>220</v>
      </c>
      <c r="D156" s="240" t="s">
        <v>171</v>
      </c>
      <c r="E156" s="241" t="s">
        <v>221</v>
      </c>
      <c r="F156" s="242" t="s">
        <v>222</v>
      </c>
      <c r="G156" s="243" t="s">
        <v>126</v>
      </c>
      <c r="H156" s="244">
        <v>58.307</v>
      </c>
      <c r="I156" s="245"/>
      <c r="J156" s="246">
        <f>ROUND(I156*H156,2)</f>
        <v>0</v>
      </c>
      <c r="K156" s="247"/>
      <c r="L156" s="248"/>
      <c r="M156" s="249"/>
      <c r="N156" s="250" t="s">
        <v>40</v>
      </c>
      <c r="O156" s="75"/>
      <c r="P156" s="236">
        <f>O156*H156</f>
        <v>0</v>
      </c>
      <c r="Q156" s="236">
        <v>0.131</v>
      </c>
      <c r="R156" s="236">
        <f>Q156*H156</f>
        <v>7.638217000000001</v>
      </c>
      <c r="S156" s="236">
        <v>0</v>
      </c>
      <c r="T156" s="237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238" t="s">
        <v>153</v>
      </c>
      <c r="AT156" s="238" t="s">
        <v>171</v>
      </c>
      <c r="AU156" s="238" t="s">
        <v>85</v>
      </c>
      <c r="AY156" s="4" t="s">
        <v>121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4" t="s">
        <v>83</v>
      </c>
      <c r="BK156" s="239">
        <f>ROUND(I156*H156,2)</f>
        <v>0</v>
      </c>
      <c r="BL156" s="4" t="s">
        <v>127</v>
      </c>
      <c r="BM156" s="238" t="s">
        <v>223</v>
      </c>
    </row>
    <row r="157" spans="1:65" s="32" customFormat="1" ht="18" customHeight="1">
      <c r="A157" s="25"/>
      <c r="B157" s="26"/>
      <c r="C157" s="240" t="s">
        <v>224</v>
      </c>
      <c r="D157" s="240" t="s">
        <v>171</v>
      </c>
      <c r="E157" s="241" t="s">
        <v>225</v>
      </c>
      <c r="F157" s="242" t="s">
        <v>226</v>
      </c>
      <c r="G157" s="243" t="s">
        <v>126</v>
      </c>
      <c r="H157" s="244">
        <v>0.9900000000000002</v>
      </c>
      <c r="I157" s="245"/>
      <c r="J157" s="246">
        <f>ROUND(I157*H157,2)</f>
        <v>0</v>
      </c>
      <c r="K157" s="247"/>
      <c r="L157" s="248"/>
      <c r="M157" s="249"/>
      <c r="N157" s="250" t="s">
        <v>40</v>
      </c>
      <c r="O157" s="75"/>
      <c r="P157" s="236">
        <f>O157*H157</f>
        <v>0</v>
      </c>
      <c r="Q157" s="236">
        <v>0.131</v>
      </c>
      <c r="R157" s="236">
        <f>Q157*H157</f>
        <v>0.12969000000000003</v>
      </c>
      <c r="S157" s="236">
        <v>0</v>
      </c>
      <c r="T157" s="237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238" t="s">
        <v>153</v>
      </c>
      <c r="AT157" s="238" t="s">
        <v>171</v>
      </c>
      <c r="AU157" s="238" t="s">
        <v>85</v>
      </c>
      <c r="AY157" s="4" t="s">
        <v>121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4" t="s">
        <v>83</v>
      </c>
      <c r="BK157" s="239">
        <f>ROUND(I157*H157,2)</f>
        <v>0</v>
      </c>
      <c r="BL157" s="4" t="s">
        <v>127</v>
      </c>
      <c r="BM157" s="238" t="s">
        <v>227</v>
      </c>
    </row>
    <row r="158" spans="2:63" s="209" customFormat="1" ht="22.5" customHeight="1">
      <c r="B158" s="210"/>
      <c r="C158" s="211"/>
      <c r="D158" s="212" t="s">
        <v>74</v>
      </c>
      <c r="E158" s="224" t="s">
        <v>157</v>
      </c>
      <c r="F158" s="224" t="s">
        <v>228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SUM(P159:P167)</f>
        <v>0</v>
      </c>
      <c r="Q158" s="218"/>
      <c r="R158" s="219">
        <f>SUM(R159:R167)</f>
        <v>12.932875872000002</v>
      </c>
      <c r="S158" s="218"/>
      <c r="T158" s="220">
        <f>SUM(T159:T167)</f>
        <v>1.3200000000000003</v>
      </c>
      <c r="AR158" s="221" t="s">
        <v>83</v>
      </c>
      <c r="AT158" s="222" t="s">
        <v>74</v>
      </c>
      <c r="AU158" s="222" t="s">
        <v>83</v>
      </c>
      <c r="AY158" s="221" t="s">
        <v>121</v>
      </c>
      <c r="BK158" s="223">
        <f>SUM(BK159:BK167)</f>
        <v>0</v>
      </c>
    </row>
    <row r="159" spans="1:65" s="32" customFormat="1" ht="18" customHeight="1">
      <c r="A159" s="25"/>
      <c r="B159" s="26"/>
      <c r="C159" s="226" t="s">
        <v>229</v>
      </c>
      <c r="D159" s="226" t="s">
        <v>123</v>
      </c>
      <c r="E159" s="227" t="s">
        <v>230</v>
      </c>
      <c r="F159" s="228" t="s">
        <v>231</v>
      </c>
      <c r="G159" s="229" t="s">
        <v>135</v>
      </c>
      <c r="H159" s="230">
        <v>13.4</v>
      </c>
      <c r="I159" s="231"/>
      <c r="J159" s="232">
        <f>ROUND(I159*H159,2)</f>
        <v>0</v>
      </c>
      <c r="K159" s="233"/>
      <c r="L159" s="31"/>
      <c r="M159" s="234"/>
      <c r="N159" s="235" t="s">
        <v>40</v>
      </c>
      <c r="O159" s="75"/>
      <c r="P159" s="236">
        <f>O159*H159</f>
        <v>0</v>
      </c>
      <c r="Q159" s="236">
        <v>0.15539952</v>
      </c>
      <c r="R159" s="236">
        <f>Q159*H159</f>
        <v>2.0823535680000003</v>
      </c>
      <c r="S159" s="236">
        <v>0</v>
      </c>
      <c r="T159" s="237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238" t="s">
        <v>127</v>
      </c>
      <c r="AT159" s="238" t="s">
        <v>123</v>
      </c>
      <c r="AU159" s="238" t="s">
        <v>85</v>
      </c>
      <c r="AY159" s="4" t="s">
        <v>121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4" t="s">
        <v>83</v>
      </c>
      <c r="BK159" s="239">
        <f>ROUND(I159*H159,2)</f>
        <v>0</v>
      </c>
      <c r="BL159" s="4" t="s">
        <v>127</v>
      </c>
      <c r="BM159" s="238" t="s">
        <v>232</v>
      </c>
    </row>
    <row r="160" spans="1:65" s="32" customFormat="1" ht="18" customHeight="1">
      <c r="A160" s="25"/>
      <c r="B160" s="26"/>
      <c r="C160" s="240" t="s">
        <v>233</v>
      </c>
      <c r="D160" s="240" t="s">
        <v>171</v>
      </c>
      <c r="E160" s="241" t="s">
        <v>234</v>
      </c>
      <c r="F160" s="242" t="s">
        <v>235</v>
      </c>
      <c r="G160" s="243" t="s">
        <v>135</v>
      </c>
      <c r="H160" s="244">
        <v>4</v>
      </c>
      <c r="I160" s="245"/>
      <c r="J160" s="246">
        <f>ROUND(I160*H160,2)</f>
        <v>0</v>
      </c>
      <c r="K160" s="247"/>
      <c r="L160" s="248"/>
      <c r="M160" s="249"/>
      <c r="N160" s="250" t="s">
        <v>40</v>
      </c>
      <c r="O160" s="75"/>
      <c r="P160" s="236">
        <f>O160*H160</f>
        <v>0</v>
      </c>
      <c r="Q160" s="236">
        <v>0.055</v>
      </c>
      <c r="R160" s="236">
        <f>Q160*H160</f>
        <v>0.22</v>
      </c>
      <c r="S160" s="236">
        <v>0</v>
      </c>
      <c r="T160" s="237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238" t="s">
        <v>153</v>
      </c>
      <c r="AT160" s="238" t="s">
        <v>171</v>
      </c>
      <c r="AU160" s="238" t="s">
        <v>85</v>
      </c>
      <c r="AY160" s="4" t="s">
        <v>121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4" t="s">
        <v>83</v>
      </c>
      <c r="BK160" s="239">
        <f>ROUND(I160*H160,2)</f>
        <v>0</v>
      </c>
      <c r="BL160" s="4" t="s">
        <v>127</v>
      </c>
      <c r="BM160" s="238" t="s">
        <v>236</v>
      </c>
    </row>
    <row r="161" spans="1:65" s="32" customFormat="1" ht="18" customHeight="1">
      <c r="A161" s="25"/>
      <c r="B161" s="26"/>
      <c r="C161" s="240" t="s">
        <v>237</v>
      </c>
      <c r="D161" s="240" t="s">
        <v>171</v>
      </c>
      <c r="E161" s="241" t="s">
        <v>238</v>
      </c>
      <c r="F161" s="242" t="s">
        <v>239</v>
      </c>
      <c r="G161" s="243" t="s">
        <v>135</v>
      </c>
      <c r="H161" s="244">
        <v>10</v>
      </c>
      <c r="I161" s="245"/>
      <c r="J161" s="246">
        <f>ROUND(I161*H161,2)</f>
        <v>0</v>
      </c>
      <c r="K161" s="247"/>
      <c r="L161" s="248"/>
      <c r="M161" s="249"/>
      <c r="N161" s="250" t="s">
        <v>40</v>
      </c>
      <c r="O161" s="75"/>
      <c r="P161" s="236">
        <f>O161*H161</f>
        <v>0</v>
      </c>
      <c r="Q161" s="236">
        <v>0.08</v>
      </c>
      <c r="R161" s="236">
        <f>Q161*H161</f>
        <v>0.8</v>
      </c>
      <c r="S161" s="236">
        <v>0</v>
      </c>
      <c r="T161" s="237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238" t="s">
        <v>153</v>
      </c>
      <c r="AT161" s="238" t="s">
        <v>171</v>
      </c>
      <c r="AU161" s="238" t="s">
        <v>85</v>
      </c>
      <c r="AY161" s="4" t="s">
        <v>121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4" t="s">
        <v>83</v>
      </c>
      <c r="BK161" s="239">
        <f>ROUND(I161*H161,2)</f>
        <v>0</v>
      </c>
      <c r="BL161" s="4" t="s">
        <v>127</v>
      </c>
      <c r="BM161" s="238" t="s">
        <v>240</v>
      </c>
    </row>
    <row r="162" spans="1:65" s="32" customFormat="1" ht="18" customHeight="1">
      <c r="A162" s="25"/>
      <c r="B162" s="26"/>
      <c r="C162" s="226" t="s">
        <v>241</v>
      </c>
      <c r="D162" s="226" t="s">
        <v>123</v>
      </c>
      <c r="E162" s="227" t="s">
        <v>242</v>
      </c>
      <c r="F162" s="228" t="s">
        <v>243</v>
      </c>
      <c r="G162" s="229" t="s">
        <v>135</v>
      </c>
      <c r="H162" s="230">
        <v>54.24</v>
      </c>
      <c r="I162" s="231"/>
      <c r="J162" s="232">
        <f>ROUND(I162*H162,2)</f>
        <v>0</v>
      </c>
      <c r="K162" s="233"/>
      <c r="L162" s="31"/>
      <c r="M162" s="234"/>
      <c r="N162" s="235" t="s">
        <v>40</v>
      </c>
      <c r="O162" s="75"/>
      <c r="P162" s="236">
        <f>O162*H162</f>
        <v>0</v>
      </c>
      <c r="Q162" s="236">
        <v>0.12949960000000002</v>
      </c>
      <c r="R162" s="236">
        <f>Q162*H162</f>
        <v>7.024058304000001</v>
      </c>
      <c r="S162" s="236">
        <v>0</v>
      </c>
      <c r="T162" s="237">
        <f>S162*H162</f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238" t="s">
        <v>127</v>
      </c>
      <c r="AT162" s="238" t="s">
        <v>123</v>
      </c>
      <c r="AU162" s="238" t="s">
        <v>85</v>
      </c>
      <c r="AY162" s="4" t="s">
        <v>121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4" t="s">
        <v>83</v>
      </c>
      <c r="BK162" s="239">
        <f>ROUND(I162*H162,2)</f>
        <v>0</v>
      </c>
      <c r="BL162" s="4" t="s">
        <v>127</v>
      </c>
      <c r="BM162" s="238" t="s">
        <v>244</v>
      </c>
    </row>
    <row r="163" spans="1:65" s="32" customFormat="1" ht="18" customHeight="1">
      <c r="A163" s="25"/>
      <c r="B163" s="26"/>
      <c r="C163" s="240" t="s">
        <v>245</v>
      </c>
      <c r="D163" s="240" t="s">
        <v>171</v>
      </c>
      <c r="E163" s="241" t="s">
        <v>246</v>
      </c>
      <c r="F163" s="242" t="s">
        <v>247</v>
      </c>
      <c r="G163" s="243" t="s">
        <v>135</v>
      </c>
      <c r="H163" s="244">
        <v>59.664</v>
      </c>
      <c r="I163" s="245"/>
      <c r="J163" s="246">
        <f>ROUND(I163*H163,2)</f>
        <v>0</v>
      </c>
      <c r="K163" s="247"/>
      <c r="L163" s="248"/>
      <c r="M163" s="249"/>
      <c r="N163" s="250" t="s">
        <v>40</v>
      </c>
      <c r="O163" s="75"/>
      <c r="P163" s="236">
        <f>O163*H163</f>
        <v>0</v>
      </c>
      <c r="Q163" s="236">
        <v>0.046000000000000006</v>
      </c>
      <c r="R163" s="236">
        <f>Q163*H163</f>
        <v>2.7445440000000003</v>
      </c>
      <c r="S163" s="236">
        <v>0</v>
      </c>
      <c r="T163" s="237">
        <f>S163*H163</f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238" t="s">
        <v>153</v>
      </c>
      <c r="AT163" s="238" t="s">
        <v>171</v>
      </c>
      <c r="AU163" s="238" t="s">
        <v>85</v>
      </c>
      <c r="AY163" s="4" t="s">
        <v>121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4" t="s">
        <v>83</v>
      </c>
      <c r="BK163" s="239">
        <f>ROUND(I163*H163,2)</f>
        <v>0</v>
      </c>
      <c r="BL163" s="4" t="s">
        <v>127</v>
      </c>
      <c r="BM163" s="238" t="s">
        <v>248</v>
      </c>
    </row>
    <row r="164" spans="1:65" s="32" customFormat="1" ht="18" customHeight="1">
      <c r="A164" s="25"/>
      <c r="B164" s="26"/>
      <c r="C164" s="226" t="s">
        <v>249</v>
      </c>
      <c r="D164" s="226" t="s">
        <v>123</v>
      </c>
      <c r="E164" s="227" t="s">
        <v>250</v>
      </c>
      <c r="F164" s="228" t="s">
        <v>251</v>
      </c>
      <c r="G164" s="229" t="s">
        <v>135</v>
      </c>
      <c r="H164" s="230">
        <v>14.4</v>
      </c>
      <c r="I164" s="231"/>
      <c r="J164" s="232">
        <f>ROUND(I164*H164,2)</f>
        <v>0</v>
      </c>
      <c r="K164" s="233"/>
      <c r="L164" s="31"/>
      <c r="M164" s="234"/>
      <c r="N164" s="235" t="s">
        <v>40</v>
      </c>
      <c r="O164" s="75"/>
      <c r="P164" s="236">
        <f>O164*H164</f>
        <v>0</v>
      </c>
      <c r="Q164" s="236">
        <v>0.0043</v>
      </c>
      <c r="R164" s="236">
        <f>Q164*H164</f>
        <v>0.06192</v>
      </c>
      <c r="S164" s="236">
        <v>0</v>
      </c>
      <c r="T164" s="237">
        <f>S164*H164</f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238" t="s">
        <v>127</v>
      </c>
      <c r="AT164" s="238" t="s">
        <v>123</v>
      </c>
      <c r="AU164" s="238" t="s">
        <v>85</v>
      </c>
      <c r="AY164" s="4" t="s">
        <v>121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4" t="s">
        <v>83</v>
      </c>
      <c r="BK164" s="239">
        <f>ROUND(I164*H164,2)</f>
        <v>0</v>
      </c>
      <c r="BL164" s="4" t="s">
        <v>127</v>
      </c>
      <c r="BM164" s="238" t="s">
        <v>252</v>
      </c>
    </row>
    <row r="165" spans="1:65" s="32" customFormat="1" ht="18" customHeight="1">
      <c r="A165" s="25"/>
      <c r="B165" s="26"/>
      <c r="C165" s="226" t="s">
        <v>253</v>
      </c>
      <c r="D165" s="226" t="s">
        <v>123</v>
      </c>
      <c r="E165" s="227" t="s">
        <v>254</v>
      </c>
      <c r="F165" s="228" t="s">
        <v>255</v>
      </c>
      <c r="G165" s="229" t="s">
        <v>139</v>
      </c>
      <c r="H165" s="230">
        <v>0.6000000000000001</v>
      </c>
      <c r="I165" s="231"/>
      <c r="J165" s="232">
        <f>ROUND(I165*H165,2)</f>
        <v>0</v>
      </c>
      <c r="K165" s="233"/>
      <c r="L165" s="31"/>
      <c r="M165" s="234"/>
      <c r="N165" s="235" t="s">
        <v>40</v>
      </c>
      <c r="O165" s="75"/>
      <c r="P165" s="236">
        <f>O165*H165</f>
        <v>0</v>
      </c>
      <c r="Q165" s="236">
        <v>0</v>
      </c>
      <c r="R165" s="236">
        <f>Q165*H165</f>
        <v>0</v>
      </c>
      <c r="S165" s="236">
        <v>2.2</v>
      </c>
      <c r="T165" s="237">
        <f>S165*H165</f>
        <v>1.3200000000000003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238" t="s">
        <v>127</v>
      </c>
      <c r="AT165" s="238" t="s">
        <v>123</v>
      </c>
      <c r="AU165" s="238" t="s">
        <v>85</v>
      </c>
      <c r="AY165" s="4" t="s">
        <v>121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4" t="s">
        <v>83</v>
      </c>
      <c r="BK165" s="239">
        <f>ROUND(I165*H165,2)</f>
        <v>0</v>
      </c>
      <c r="BL165" s="4" t="s">
        <v>127</v>
      </c>
      <c r="BM165" s="238" t="s">
        <v>256</v>
      </c>
    </row>
    <row r="166" spans="1:65" s="32" customFormat="1" ht="18" customHeight="1">
      <c r="A166" s="25"/>
      <c r="B166" s="26"/>
      <c r="C166" s="226" t="s">
        <v>257</v>
      </c>
      <c r="D166" s="226" t="s">
        <v>123</v>
      </c>
      <c r="E166" s="227" t="s">
        <v>258</v>
      </c>
      <c r="F166" s="228" t="s">
        <v>259</v>
      </c>
      <c r="G166" s="229" t="s">
        <v>260</v>
      </c>
      <c r="H166" s="230">
        <v>2</v>
      </c>
      <c r="I166" s="231"/>
      <c r="J166" s="232">
        <f>ROUND(I166*H166,2)</f>
        <v>0</v>
      </c>
      <c r="K166" s="233"/>
      <c r="L166" s="31"/>
      <c r="M166" s="234"/>
      <c r="N166" s="235" t="s">
        <v>40</v>
      </c>
      <c r="O166" s="75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238" t="s">
        <v>127</v>
      </c>
      <c r="AT166" s="238" t="s">
        <v>123</v>
      </c>
      <c r="AU166" s="238" t="s">
        <v>85</v>
      </c>
      <c r="AY166" s="4" t="s">
        <v>121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4" t="s">
        <v>83</v>
      </c>
      <c r="BK166" s="239">
        <f>ROUND(I166*H166,2)</f>
        <v>0</v>
      </c>
      <c r="BL166" s="4" t="s">
        <v>127</v>
      </c>
      <c r="BM166" s="238" t="s">
        <v>261</v>
      </c>
    </row>
    <row r="167" spans="1:65" s="32" customFormat="1" ht="18" customHeight="1">
      <c r="A167" s="25"/>
      <c r="B167" s="26"/>
      <c r="C167" s="226" t="s">
        <v>262</v>
      </c>
      <c r="D167" s="226" t="s">
        <v>123</v>
      </c>
      <c r="E167" s="227" t="s">
        <v>263</v>
      </c>
      <c r="F167" s="228" t="s">
        <v>264</v>
      </c>
      <c r="G167" s="229" t="s">
        <v>260</v>
      </c>
      <c r="H167" s="230">
        <v>2</v>
      </c>
      <c r="I167" s="231"/>
      <c r="J167" s="232">
        <f>ROUND(I167*H167,2)</f>
        <v>0</v>
      </c>
      <c r="K167" s="233"/>
      <c r="L167" s="31"/>
      <c r="M167" s="234"/>
      <c r="N167" s="235" t="s">
        <v>40</v>
      </c>
      <c r="O167" s="75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238" t="s">
        <v>127</v>
      </c>
      <c r="AT167" s="238" t="s">
        <v>123</v>
      </c>
      <c r="AU167" s="238" t="s">
        <v>85</v>
      </c>
      <c r="AY167" s="4" t="s">
        <v>121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4" t="s">
        <v>83</v>
      </c>
      <c r="BK167" s="239">
        <f>ROUND(I167*H167,2)</f>
        <v>0</v>
      </c>
      <c r="BL167" s="4" t="s">
        <v>127</v>
      </c>
      <c r="BM167" s="238" t="s">
        <v>265</v>
      </c>
    </row>
    <row r="168" spans="2:63" s="209" customFormat="1" ht="22.5" customHeight="1">
      <c r="B168" s="210"/>
      <c r="C168" s="211"/>
      <c r="D168" s="212" t="s">
        <v>74</v>
      </c>
      <c r="E168" s="224" t="s">
        <v>266</v>
      </c>
      <c r="F168" s="224" t="s">
        <v>267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SUM(P169:P173)</f>
        <v>0</v>
      </c>
      <c r="Q168" s="218"/>
      <c r="R168" s="219">
        <f>SUM(R169:R173)</f>
        <v>0</v>
      </c>
      <c r="S168" s="218"/>
      <c r="T168" s="220">
        <f>SUM(T169:T173)</f>
        <v>0</v>
      </c>
      <c r="AR168" s="221" t="s">
        <v>83</v>
      </c>
      <c r="AT168" s="222" t="s">
        <v>74</v>
      </c>
      <c r="AU168" s="222" t="s">
        <v>83</v>
      </c>
      <c r="AY168" s="221" t="s">
        <v>121</v>
      </c>
      <c r="BK168" s="223">
        <f>SUM(BK169:BK173)</f>
        <v>0</v>
      </c>
    </row>
    <row r="169" spans="1:65" s="32" customFormat="1" ht="18" customHeight="1">
      <c r="A169" s="25"/>
      <c r="B169" s="26"/>
      <c r="C169" s="226" t="s">
        <v>268</v>
      </c>
      <c r="D169" s="226" t="s">
        <v>123</v>
      </c>
      <c r="E169" s="227" t="s">
        <v>269</v>
      </c>
      <c r="F169" s="228" t="s">
        <v>270</v>
      </c>
      <c r="G169" s="229" t="s">
        <v>160</v>
      </c>
      <c r="H169" s="230">
        <v>9.514</v>
      </c>
      <c r="I169" s="231"/>
      <c r="J169" s="232">
        <f>ROUND(I169*H169,2)</f>
        <v>0</v>
      </c>
      <c r="K169" s="233"/>
      <c r="L169" s="31"/>
      <c r="M169" s="234"/>
      <c r="N169" s="235" t="s">
        <v>40</v>
      </c>
      <c r="O169" s="75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238" t="s">
        <v>127</v>
      </c>
      <c r="AT169" s="238" t="s">
        <v>123</v>
      </c>
      <c r="AU169" s="238" t="s">
        <v>85</v>
      </c>
      <c r="AY169" s="4" t="s">
        <v>121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4" t="s">
        <v>83</v>
      </c>
      <c r="BK169" s="239">
        <f>ROUND(I169*H169,2)</f>
        <v>0</v>
      </c>
      <c r="BL169" s="4" t="s">
        <v>127</v>
      </c>
      <c r="BM169" s="238" t="s">
        <v>271</v>
      </c>
    </row>
    <row r="170" spans="1:65" s="32" customFormat="1" ht="18" customHeight="1">
      <c r="A170" s="25"/>
      <c r="B170" s="26"/>
      <c r="C170" s="226" t="s">
        <v>272</v>
      </c>
      <c r="D170" s="226" t="s">
        <v>123</v>
      </c>
      <c r="E170" s="227" t="s">
        <v>273</v>
      </c>
      <c r="F170" s="228" t="s">
        <v>274</v>
      </c>
      <c r="G170" s="229" t="s">
        <v>160</v>
      </c>
      <c r="H170" s="230">
        <v>9.514</v>
      </c>
      <c r="I170" s="231"/>
      <c r="J170" s="232">
        <f>ROUND(I170*H170,2)</f>
        <v>0</v>
      </c>
      <c r="K170" s="233"/>
      <c r="L170" s="31"/>
      <c r="M170" s="234"/>
      <c r="N170" s="235" t="s">
        <v>40</v>
      </c>
      <c r="O170" s="75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238" t="s">
        <v>127</v>
      </c>
      <c r="AT170" s="238" t="s">
        <v>123</v>
      </c>
      <c r="AU170" s="238" t="s">
        <v>85</v>
      </c>
      <c r="AY170" s="4" t="s">
        <v>121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4" t="s">
        <v>83</v>
      </c>
      <c r="BK170" s="239">
        <f>ROUND(I170*H170,2)</f>
        <v>0</v>
      </c>
      <c r="BL170" s="4" t="s">
        <v>127</v>
      </c>
      <c r="BM170" s="238" t="s">
        <v>275</v>
      </c>
    </row>
    <row r="171" spans="1:65" s="32" customFormat="1" ht="18" customHeight="1">
      <c r="A171" s="25"/>
      <c r="B171" s="26"/>
      <c r="C171" s="226" t="s">
        <v>276</v>
      </c>
      <c r="D171" s="226" t="s">
        <v>123</v>
      </c>
      <c r="E171" s="227" t="s">
        <v>277</v>
      </c>
      <c r="F171" s="228" t="s">
        <v>278</v>
      </c>
      <c r="G171" s="229" t="s">
        <v>160</v>
      </c>
      <c r="H171" s="230">
        <v>256.878</v>
      </c>
      <c r="I171" s="231"/>
      <c r="J171" s="232">
        <f>ROUND(I171*H171,2)</f>
        <v>0</v>
      </c>
      <c r="K171" s="233"/>
      <c r="L171" s="31"/>
      <c r="M171" s="234"/>
      <c r="N171" s="235" t="s">
        <v>40</v>
      </c>
      <c r="O171" s="75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238" t="s">
        <v>127</v>
      </c>
      <c r="AT171" s="238" t="s">
        <v>123</v>
      </c>
      <c r="AU171" s="238" t="s">
        <v>85</v>
      </c>
      <c r="AY171" s="4" t="s">
        <v>121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4" t="s">
        <v>83</v>
      </c>
      <c r="BK171" s="239">
        <f>ROUND(I171*H171,2)</f>
        <v>0</v>
      </c>
      <c r="BL171" s="4" t="s">
        <v>127</v>
      </c>
      <c r="BM171" s="238" t="s">
        <v>279</v>
      </c>
    </row>
    <row r="172" spans="1:65" s="32" customFormat="1" ht="18" customHeight="1">
      <c r="A172" s="25"/>
      <c r="B172" s="26"/>
      <c r="C172" s="226" t="s">
        <v>280</v>
      </c>
      <c r="D172" s="226" t="s">
        <v>123</v>
      </c>
      <c r="E172" s="227" t="s">
        <v>281</v>
      </c>
      <c r="F172" s="228" t="s">
        <v>282</v>
      </c>
      <c r="G172" s="229" t="s">
        <v>160</v>
      </c>
      <c r="H172" s="230">
        <v>8.194</v>
      </c>
      <c r="I172" s="231"/>
      <c r="J172" s="232">
        <f>ROUND(I172*H172,2)</f>
        <v>0</v>
      </c>
      <c r="K172" s="233"/>
      <c r="L172" s="31"/>
      <c r="M172" s="234"/>
      <c r="N172" s="235" t="s">
        <v>40</v>
      </c>
      <c r="O172" s="75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238" t="s">
        <v>127</v>
      </c>
      <c r="AT172" s="238" t="s">
        <v>123</v>
      </c>
      <c r="AU172" s="238" t="s">
        <v>85</v>
      </c>
      <c r="AY172" s="4" t="s">
        <v>121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4" t="s">
        <v>83</v>
      </c>
      <c r="BK172" s="239">
        <f>ROUND(I172*H172,2)</f>
        <v>0</v>
      </c>
      <c r="BL172" s="4" t="s">
        <v>127</v>
      </c>
      <c r="BM172" s="238" t="s">
        <v>283</v>
      </c>
    </row>
    <row r="173" spans="1:65" s="32" customFormat="1" ht="18" customHeight="1">
      <c r="A173" s="25"/>
      <c r="B173" s="26"/>
      <c r="C173" s="226" t="s">
        <v>284</v>
      </c>
      <c r="D173" s="226" t="s">
        <v>123</v>
      </c>
      <c r="E173" s="227" t="s">
        <v>285</v>
      </c>
      <c r="F173" s="228" t="s">
        <v>286</v>
      </c>
      <c r="G173" s="229" t="s">
        <v>160</v>
      </c>
      <c r="H173" s="230">
        <v>1.32</v>
      </c>
      <c r="I173" s="231"/>
      <c r="J173" s="232">
        <f>ROUND(I173*H173,2)</f>
        <v>0</v>
      </c>
      <c r="K173" s="233"/>
      <c r="L173" s="31"/>
      <c r="M173" s="234"/>
      <c r="N173" s="235" t="s">
        <v>40</v>
      </c>
      <c r="O173" s="75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238" t="s">
        <v>127</v>
      </c>
      <c r="AT173" s="238" t="s">
        <v>123</v>
      </c>
      <c r="AU173" s="238" t="s">
        <v>85</v>
      </c>
      <c r="AY173" s="4" t="s">
        <v>121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4" t="s">
        <v>83</v>
      </c>
      <c r="BK173" s="239">
        <f>ROUND(I173*H173,2)</f>
        <v>0</v>
      </c>
      <c r="BL173" s="4" t="s">
        <v>127</v>
      </c>
      <c r="BM173" s="238" t="s">
        <v>287</v>
      </c>
    </row>
    <row r="174" spans="2:63" s="209" customFormat="1" ht="22.5" customHeight="1">
      <c r="B174" s="210"/>
      <c r="C174" s="211"/>
      <c r="D174" s="212" t="s">
        <v>74</v>
      </c>
      <c r="E174" s="224" t="s">
        <v>288</v>
      </c>
      <c r="F174" s="224" t="s">
        <v>289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SUM(P175:P179)</f>
        <v>0</v>
      </c>
      <c r="Q174" s="218"/>
      <c r="R174" s="219">
        <f>SUM(R175:R179)</f>
        <v>0</v>
      </c>
      <c r="S174" s="218"/>
      <c r="T174" s="220">
        <f>SUM(T175:T179)</f>
        <v>0</v>
      </c>
      <c r="AR174" s="221" t="s">
        <v>83</v>
      </c>
      <c r="AT174" s="222" t="s">
        <v>74</v>
      </c>
      <c r="AU174" s="222" t="s">
        <v>83</v>
      </c>
      <c r="AY174" s="221" t="s">
        <v>121</v>
      </c>
      <c r="BK174" s="223">
        <f>SUM(BK175:BK179)</f>
        <v>0</v>
      </c>
    </row>
    <row r="175" spans="1:65" s="32" customFormat="1" ht="18" customHeight="1">
      <c r="A175" s="25"/>
      <c r="B175" s="26"/>
      <c r="C175" s="226" t="s">
        <v>290</v>
      </c>
      <c r="D175" s="226" t="s">
        <v>123</v>
      </c>
      <c r="E175" s="227" t="s">
        <v>291</v>
      </c>
      <c r="F175" s="228" t="s">
        <v>292</v>
      </c>
      <c r="G175" s="229" t="s">
        <v>160</v>
      </c>
      <c r="H175" s="230">
        <v>25.734</v>
      </c>
      <c r="I175" s="231"/>
      <c r="J175" s="232">
        <f>ROUND(I175*H175,2)</f>
        <v>0</v>
      </c>
      <c r="K175" s="233"/>
      <c r="L175" s="31"/>
      <c r="M175" s="234"/>
      <c r="N175" s="235" t="s">
        <v>40</v>
      </c>
      <c r="O175" s="75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238" t="s">
        <v>127</v>
      </c>
      <c r="AT175" s="238" t="s">
        <v>123</v>
      </c>
      <c r="AU175" s="238" t="s">
        <v>85</v>
      </c>
      <c r="AY175" s="4" t="s">
        <v>121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4" t="s">
        <v>83</v>
      </c>
      <c r="BK175" s="239">
        <f>ROUND(I175*H175,2)</f>
        <v>0</v>
      </c>
      <c r="BL175" s="4" t="s">
        <v>127</v>
      </c>
      <c r="BM175" s="238" t="s">
        <v>293</v>
      </c>
    </row>
    <row r="176" spans="1:65" s="32" customFormat="1" ht="18" customHeight="1">
      <c r="A176" s="25"/>
      <c r="B176" s="26"/>
      <c r="C176" s="226" t="s">
        <v>294</v>
      </c>
      <c r="D176" s="226" t="s">
        <v>123</v>
      </c>
      <c r="E176" s="227" t="s">
        <v>295</v>
      </c>
      <c r="F176" s="228" t="s">
        <v>296</v>
      </c>
      <c r="G176" s="229" t="s">
        <v>160</v>
      </c>
      <c r="H176" s="230">
        <v>25.734</v>
      </c>
      <c r="I176" s="231"/>
      <c r="J176" s="232">
        <f>ROUND(I176*H176,2)</f>
        <v>0</v>
      </c>
      <c r="K176" s="233"/>
      <c r="L176" s="31"/>
      <c r="M176" s="234"/>
      <c r="N176" s="235" t="s">
        <v>40</v>
      </c>
      <c r="O176" s="75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238" t="s">
        <v>127</v>
      </c>
      <c r="AT176" s="238" t="s">
        <v>123</v>
      </c>
      <c r="AU176" s="238" t="s">
        <v>85</v>
      </c>
      <c r="AY176" s="4" t="s">
        <v>121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4" t="s">
        <v>83</v>
      </c>
      <c r="BK176" s="239">
        <f>ROUND(I176*H176,2)</f>
        <v>0</v>
      </c>
      <c r="BL176" s="4" t="s">
        <v>127</v>
      </c>
      <c r="BM176" s="238" t="s">
        <v>297</v>
      </c>
    </row>
    <row r="177" spans="1:65" s="32" customFormat="1" ht="18" customHeight="1">
      <c r="A177" s="25"/>
      <c r="B177" s="26"/>
      <c r="C177" s="226" t="s">
        <v>298</v>
      </c>
      <c r="D177" s="226" t="s">
        <v>123</v>
      </c>
      <c r="E177" s="227" t="s">
        <v>299</v>
      </c>
      <c r="F177" s="228" t="s">
        <v>300</v>
      </c>
      <c r="G177" s="229" t="s">
        <v>160</v>
      </c>
      <c r="H177" s="230">
        <v>24.313</v>
      </c>
      <c r="I177" s="231"/>
      <c r="J177" s="232">
        <f>ROUND(I177*H177,2)</f>
        <v>0</v>
      </c>
      <c r="K177" s="233"/>
      <c r="L177" s="31"/>
      <c r="M177" s="234"/>
      <c r="N177" s="235" t="s">
        <v>40</v>
      </c>
      <c r="O177" s="75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238" t="s">
        <v>127</v>
      </c>
      <c r="AT177" s="238" t="s">
        <v>123</v>
      </c>
      <c r="AU177" s="238" t="s">
        <v>85</v>
      </c>
      <c r="AY177" s="4" t="s">
        <v>121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4" t="s">
        <v>83</v>
      </c>
      <c r="BK177" s="239">
        <f>ROUND(I177*H177,2)</f>
        <v>0</v>
      </c>
      <c r="BL177" s="4" t="s">
        <v>127</v>
      </c>
      <c r="BM177" s="238" t="s">
        <v>301</v>
      </c>
    </row>
    <row r="178" spans="1:65" s="32" customFormat="1" ht="18" customHeight="1">
      <c r="A178" s="25"/>
      <c r="B178" s="26"/>
      <c r="C178" s="226" t="s">
        <v>302</v>
      </c>
      <c r="D178" s="226" t="s">
        <v>123</v>
      </c>
      <c r="E178" s="227" t="s">
        <v>303</v>
      </c>
      <c r="F178" s="228" t="s">
        <v>304</v>
      </c>
      <c r="G178" s="229" t="s">
        <v>160</v>
      </c>
      <c r="H178" s="230">
        <v>24.313</v>
      </c>
      <c r="I178" s="231"/>
      <c r="J178" s="232">
        <f>ROUND(I178*H178,2)</f>
        <v>0</v>
      </c>
      <c r="K178" s="233"/>
      <c r="L178" s="31"/>
      <c r="M178" s="234"/>
      <c r="N178" s="235" t="s">
        <v>40</v>
      </c>
      <c r="O178" s="75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238" t="s">
        <v>127</v>
      </c>
      <c r="AT178" s="238" t="s">
        <v>123</v>
      </c>
      <c r="AU178" s="238" t="s">
        <v>85</v>
      </c>
      <c r="AY178" s="4" t="s">
        <v>121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4" t="s">
        <v>83</v>
      </c>
      <c r="BK178" s="239">
        <f>ROUND(I178*H178,2)</f>
        <v>0</v>
      </c>
      <c r="BL178" s="4" t="s">
        <v>127</v>
      </c>
      <c r="BM178" s="238" t="s">
        <v>305</v>
      </c>
    </row>
    <row r="179" spans="1:65" s="32" customFormat="1" ht="18" customHeight="1">
      <c r="A179" s="25"/>
      <c r="B179" s="26"/>
      <c r="C179" s="226" t="s">
        <v>306</v>
      </c>
      <c r="D179" s="226" t="s">
        <v>123</v>
      </c>
      <c r="E179" s="227" t="s">
        <v>307</v>
      </c>
      <c r="F179" s="228" t="s">
        <v>308</v>
      </c>
      <c r="G179" s="229" t="s">
        <v>160</v>
      </c>
      <c r="H179" s="230">
        <v>996.833</v>
      </c>
      <c r="I179" s="231"/>
      <c r="J179" s="232">
        <f>ROUND(I179*H179,2)</f>
        <v>0</v>
      </c>
      <c r="K179" s="233"/>
      <c r="L179" s="31"/>
      <c r="M179" s="234"/>
      <c r="N179" s="235" t="s">
        <v>40</v>
      </c>
      <c r="O179" s="75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238" t="s">
        <v>127</v>
      </c>
      <c r="AT179" s="238" t="s">
        <v>123</v>
      </c>
      <c r="AU179" s="238" t="s">
        <v>85</v>
      </c>
      <c r="AY179" s="4" t="s">
        <v>121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4" t="s">
        <v>83</v>
      </c>
      <c r="BK179" s="239">
        <f>ROUND(I179*H179,2)</f>
        <v>0</v>
      </c>
      <c r="BL179" s="4" t="s">
        <v>127</v>
      </c>
      <c r="BM179" s="238" t="s">
        <v>309</v>
      </c>
    </row>
    <row r="180" spans="2:63" s="209" customFormat="1" ht="25.5" customHeight="1">
      <c r="B180" s="210"/>
      <c r="C180" s="211"/>
      <c r="D180" s="212" t="s">
        <v>74</v>
      </c>
      <c r="E180" s="213" t="s">
        <v>310</v>
      </c>
      <c r="F180" s="213" t="s">
        <v>311</v>
      </c>
      <c r="G180" s="211"/>
      <c r="H180" s="211"/>
      <c r="I180" s="214"/>
      <c r="J180" s="215">
        <f>BK180</f>
        <v>0</v>
      </c>
      <c r="K180" s="211"/>
      <c r="L180" s="216"/>
      <c r="M180" s="217"/>
      <c r="N180" s="218"/>
      <c r="O180" s="218"/>
      <c r="P180" s="219">
        <f>P181+P187+P190</f>
        <v>0</v>
      </c>
      <c r="Q180" s="218"/>
      <c r="R180" s="219">
        <f>R181+R187+R190</f>
        <v>0</v>
      </c>
      <c r="S180" s="218"/>
      <c r="T180" s="220">
        <f>T181+T187+T190</f>
        <v>0</v>
      </c>
      <c r="AR180" s="221" t="s">
        <v>141</v>
      </c>
      <c r="AT180" s="222" t="s">
        <v>74</v>
      </c>
      <c r="AU180" s="222" t="s">
        <v>75</v>
      </c>
      <c r="AY180" s="221" t="s">
        <v>121</v>
      </c>
      <c r="BK180" s="223">
        <f>BK181+BK187+BK190</f>
        <v>0</v>
      </c>
    </row>
    <row r="181" spans="2:63" s="209" customFormat="1" ht="22.5" customHeight="1">
      <c r="B181" s="210"/>
      <c r="C181" s="211"/>
      <c r="D181" s="212" t="s">
        <v>74</v>
      </c>
      <c r="E181" s="224" t="s">
        <v>312</v>
      </c>
      <c r="F181" s="224" t="s">
        <v>313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P182+SUM(P183:P185)</f>
        <v>0</v>
      </c>
      <c r="Q181" s="218"/>
      <c r="R181" s="219">
        <f>R182+SUM(R183:R185)</f>
        <v>0</v>
      </c>
      <c r="S181" s="218"/>
      <c r="T181" s="220">
        <f>T182+SUM(T183:T185)</f>
        <v>0</v>
      </c>
      <c r="AR181" s="221" t="s">
        <v>141</v>
      </c>
      <c r="AT181" s="222" t="s">
        <v>74</v>
      </c>
      <c r="AU181" s="222" t="s">
        <v>83</v>
      </c>
      <c r="AY181" s="221" t="s">
        <v>121</v>
      </c>
      <c r="BK181" s="223">
        <f>BK182+SUM(BK183:BK185)</f>
        <v>0</v>
      </c>
    </row>
    <row r="182" spans="1:65" s="32" customFormat="1" ht="18" customHeight="1">
      <c r="A182" s="25"/>
      <c r="B182" s="26"/>
      <c r="C182" s="226" t="s">
        <v>314</v>
      </c>
      <c r="D182" s="226" t="s">
        <v>123</v>
      </c>
      <c r="E182" s="227" t="s">
        <v>315</v>
      </c>
      <c r="F182" s="228" t="s">
        <v>316</v>
      </c>
      <c r="G182" s="229" t="s">
        <v>317</v>
      </c>
      <c r="H182" s="230">
        <v>1</v>
      </c>
      <c r="I182" s="231"/>
      <c r="J182" s="232">
        <f>ROUND(I182*H182,2)</f>
        <v>0</v>
      </c>
      <c r="K182" s="233"/>
      <c r="L182" s="31"/>
      <c r="M182" s="234"/>
      <c r="N182" s="235" t="s">
        <v>40</v>
      </c>
      <c r="O182" s="75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238" t="s">
        <v>318</v>
      </c>
      <c r="AT182" s="238" t="s">
        <v>123</v>
      </c>
      <c r="AU182" s="238" t="s">
        <v>85</v>
      </c>
      <c r="AY182" s="4" t="s">
        <v>121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4" t="s">
        <v>83</v>
      </c>
      <c r="BK182" s="239">
        <f>ROUND(I182*H182,2)</f>
        <v>0</v>
      </c>
      <c r="BL182" s="4" t="s">
        <v>318</v>
      </c>
      <c r="BM182" s="238" t="s">
        <v>319</v>
      </c>
    </row>
    <row r="183" spans="1:65" s="32" customFormat="1" ht="18" customHeight="1">
      <c r="A183" s="25"/>
      <c r="B183" s="26"/>
      <c r="C183" s="226" t="s">
        <v>320</v>
      </c>
      <c r="D183" s="226" t="s">
        <v>123</v>
      </c>
      <c r="E183" s="227" t="s">
        <v>321</v>
      </c>
      <c r="F183" s="228" t="s">
        <v>322</v>
      </c>
      <c r="G183" s="229" t="s">
        <v>317</v>
      </c>
      <c r="H183" s="230">
        <v>1</v>
      </c>
      <c r="I183" s="231"/>
      <c r="J183" s="232">
        <f>ROUND(I183*H183,2)</f>
        <v>0</v>
      </c>
      <c r="K183" s="233"/>
      <c r="L183" s="31"/>
      <c r="M183" s="234"/>
      <c r="N183" s="235" t="s">
        <v>40</v>
      </c>
      <c r="O183" s="75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238" t="s">
        <v>318</v>
      </c>
      <c r="AT183" s="238" t="s">
        <v>123</v>
      </c>
      <c r="AU183" s="238" t="s">
        <v>85</v>
      </c>
      <c r="AY183" s="4" t="s">
        <v>121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4" t="s">
        <v>83</v>
      </c>
      <c r="BK183" s="239">
        <f>ROUND(I183*H183,2)</f>
        <v>0</v>
      </c>
      <c r="BL183" s="4" t="s">
        <v>318</v>
      </c>
      <c r="BM183" s="238" t="s">
        <v>323</v>
      </c>
    </row>
    <row r="184" spans="1:65" s="32" customFormat="1" ht="18" customHeight="1">
      <c r="A184" s="25"/>
      <c r="B184" s="26"/>
      <c r="C184" s="226" t="s">
        <v>324</v>
      </c>
      <c r="D184" s="226" t="s">
        <v>123</v>
      </c>
      <c r="E184" s="227" t="s">
        <v>325</v>
      </c>
      <c r="F184" s="228" t="s">
        <v>326</v>
      </c>
      <c r="G184" s="229" t="s">
        <v>317</v>
      </c>
      <c r="H184" s="230">
        <v>1</v>
      </c>
      <c r="I184" s="231"/>
      <c r="J184" s="232">
        <f>ROUND(I184*H184,2)</f>
        <v>0</v>
      </c>
      <c r="K184" s="233"/>
      <c r="L184" s="31"/>
      <c r="M184" s="234"/>
      <c r="N184" s="235" t="s">
        <v>40</v>
      </c>
      <c r="O184" s="75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238" t="s">
        <v>318</v>
      </c>
      <c r="AT184" s="238" t="s">
        <v>123</v>
      </c>
      <c r="AU184" s="238" t="s">
        <v>85</v>
      </c>
      <c r="AY184" s="4" t="s">
        <v>121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4" t="s">
        <v>83</v>
      </c>
      <c r="BK184" s="239">
        <f>ROUND(I184*H184,2)</f>
        <v>0</v>
      </c>
      <c r="BL184" s="4" t="s">
        <v>318</v>
      </c>
      <c r="BM184" s="238" t="s">
        <v>327</v>
      </c>
    </row>
    <row r="185" spans="2:63" s="209" customFormat="1" ht="20.25" customHeight="1">
      <c r="B185" s="210"/>
      <c r="C185" s="211"/>
      <c r="D185" s="212" t="s">
        <v>74</v>
      </c>
      <c r="E185" s="224" t="s">
        <v>328</v>
      </c>
      <c r="F185" s="224" t="s">
        <v>329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P186</f>
        <v>0</v>
      </c>
      <c r="Q185" s="218"/>
      <c r="R185" s="219">
        <f>R186</f>
        <v>0</v>
      </c>
      <c r="S185" s="218"/>
      <c r="T185" s="220">
        <f>T186</f>
        <v>0</v>
      </c>
      <c r="AR185" s="221" t="s">
        <v>141</v>
      </c>
      <c r="AT185" s="222" t="s">
        <v>74</v>
      </c>
      <c r="AU185" s="222" t="s">
        <v>85</v>
      </c>
      <c r="AY185" s="221" t="s">
        <v>121</v>
      </c>
      <c r="BK185" s="223">
        <f>BK186</f>
        <v>0</v>
      </c>
    </row>
    <row r="186" spans="1:65" s="32" customFormat="1" ht="18" customHeight="1">
      <c r="A186" s="25"/>
      <c r="B186" s="26"/>
      <c r="C186" s="226" t="s">
        <v>330</v>
      </c>
      <c r="D186" s="226" t="s">
        <v>123</v>
      </c>
      <c r="E186" s="227" t="s">
        <v>331</v>
      </c>
      <c r="F186" s="228" t="s">
        <v>329</v>
      </c>
      <c r="G186" s="229" t="s">
        <v>317</v>
      </c>
      <c r="H186" s="230">
        <v>1</v>
      </c>
      <c r="I186" s="231"/>
      <c r="J186" s="232">
        <f>ROUND(I186*H186,2)</f>
        <v>0</v>
      </c>
      <c r="K186" s="233"/>
      <c r="L186" s="31"/>
      <c r="M186" s="234"/>
      <c r="N186" s="235" t="s">
        <v>40</v>
      </c>
      <c r="O186" s="75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238" t="s">
        <v>318</v>
      </c>
      <c r="AT186" s="238" t="s">
        <v>123</v>
      </c>
      <c r="AU186" s="238" t="s">
        <v>132</v>
      </c>
      <c r="AY186" s="4" t="s">
        <v>121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4" t="s">
        <v>83</v>
      </c>
      <c r="BK186" s="239">
        <f>ROUND(I186*H186,2)</f>
        <v>0</v>
      </c>
      <c r="BL186" s="4" t="s">
        <v>318</v>
      </c>
      <c r="BM186" s="238" t="s">
        <v>332</v>
      </c>
    </row>
    <row r="187" spans="2:63" s="209" customFormat="1" ht="22.5" customHeight="1">
      <c r="B187" s="210"/>
      <c r="C187" s="211"/>
      <c r="D187" s="212" t="s">
        <v>74</v>
      </c>
      <c r="E187" s="224" t="s">
        <v>333</v>
      </c>
      <c r="F187" s="224" t="s">
        <v>334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SUM(P188:P189)</f>
        <v>0</v>
      </c>
      <c r="Q187" s="218"/>
      <c r="R187" s="219">
        <f>SUM(R188:R189)</f>
        <v>0</v>
      </c>
      <c r="S187" s="218"/>
      <c r="T187" s="220">
        <f>SUM(T188:T189)</f>
        <v>0</v>
      </c>
      <c r="AR187" s="221" t="s">
        <v>141</v>
      </c>
      <c r="AT187" s="222" t="s">
        <v>74</v>
      </c>
      <c r="AU187" s="222" t="s">
        <v>83</v>
      </c>
      <c r="AY187" s="221" t="s">
        <v>121</v>
      </c>
      <c r="BK187" s="223">
        <f>SUM(BK188:BK189)</f>
        <v>0</v>
      </c>
    </row>
    <row r="188" spans="1:65" s="32" customFormat="1" ht="18" customHeight="1">
      <c r="A188" s="25"/>
      <c r="B188" s="26"/>
      <c r="C188" s="226" t="s">
        <v>335</v>
      </c>
      <c r="D188" s="226" t="s">
        <v>123</v>
      </c>
      <c r="E188" s="227" t="s">
        <v>336</v>
      </c>
      <c r="F188" s="228" t="s">
        <v>337</v>
      </c>
      <c r="G188" s="229" t="s">
        <v>317</v>
      </c>
      <c r="H188" s="230">
        <v>1</v>
      </c>
      <c r="I188" s="231"/>
      <c r="J188" s="232">
        <f>ROUND(I188*H188,2)</f>
        <v>0</v>
      </c>
      <c r="K188" s="233"/>
      <c r="L188" s="31"/>
      <c r="M188" s="234"/>
      <c r="N188" s="235" t="s">
        <v>40</v>
      </c>
      <c r="O188" s="75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238" t="s">
        <v>318</v>
      </c>
      <c r="AT188" s="238" t="s">
        <v>123</v>
      </c>
      <c r="AU188" s="238" t="s">
        <v>85</v>
      </c>
      <c r="AY188" s="4" t="s">
        <v>121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4" t="s">
        <v>83</v>
      </c>
      <c r="BK188" s="239">
        <f>ROUND(I188*H188,2)</f>
        <v>0</v>
      </c>
      <c r="BL188" s="4" t="s">
        <v>318</v>
      </c>
      <c r="BM188" s="238" t="s">
        <v>338</v>
      </c>
    </row>
    <row r="189" spans="1:65" s="32" customFormat="1" ht="18" customHeight="1">
      <c r="A189" s="25"/>
      <c r="B189" s="26"/>
      <c r="C189" s="226" t="s">
        <v>339</v>
      </c>
      <c r="D189" s="226" t="s">
        <v>123</v>
      </c>
      <c r="E189" s="227" t="s">
        <v>340</v>
      </c>
      <c r="F189" s="228" t="s">
        <v>341</v>
      </c>
      <c r="G189" s="229" t="s">
        <v>317</v>
      </c>
      <c r="H189" s="230">
        <v>1</v>
      </c>
      <c r="I189" s="231"/>
      <c r="J189" s="232">
        <f>ROUND(I189*H189,2)</f>
        <v>0</v>
      </c>
      <c r="K189" s="233"/>
      <c r="L189" s="31"/>
      <c r="M189" s="234"/>
      <c r="N189" s="235" t="s">
        <v>40</v>
      </c>
      <c r="O189" s="75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238" t="s">
        <v>318</v>
      </c>
      <c r="AT189" s="238" t="s">
        <v>123</v>
      </c>
      <c r="AU189" s="238" t="s">
        <v>85</v>
      </c>
      <c r="AY189" s="4" t="s">
        <v>121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4" t="s">
        <v>83</v>
      </c>
      <c r="BK189" s="239">
        <f>ROUND(I189*H189,2)</f>
        <v>0</v>
      </c>
      <c r="BL189" s="4" t="s">
        <v>318</v>
      </c>
      <c r="BM189" s="238" t="s">
        <v>342</v>
      </c>
    </row>
    <row r="190" spans="2:63" s="209" customFormat="1" ht="22.5" customHeight="1">
      <c r="B190" s="210"/>
      <c r="C190" s="211"/>
      <c r="D190" s="212" t="s">
        <v>74</v>
      </c>
      <c r="E190" s="224" t="s">
        <v>343</v>
      </c>
      <c r="F190" s="224" t="s">
        <v>344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P191</f>
        <v>0</v>
      </c>
      <c r="Q190" s="218"/>
      <c r="R190" s="219">
        <f>R191</f>
        <v>0</v>
      </c>
      <c r="S190" s="218"/>
      <c r="T190" s="220">
        <f>T191</f>
        <v>0</v>
      </c>
      <c r="AR190" s="221" t="s">
        <v>141</v>
      </c>
      <c r="AT190" s="222" t="s">
        <v>74</v>
      </c>
      <c r="AU190" s="222" t="s">
        <v>83</v>
      </c>
      <c r="AY190" s="221" t="s">
        <v>121</v>
      </c>
      <c r="BK190" s="223">
        <f>BK191</f>
        <v>0</v>
      </c>
    </row>
    <row r="191" spans="1:65" s="32" customFormat="1" ht="18" customHeight="1">
      <c r="A191" s="25"/>
      <c r="B191" s="26"/>
      <c r="C191" s="226" t="s">
        <v>345</v>
      </c>
      <c r="D191" s="226" t="s">
        <v>123</v>
      </c>
      <c r="E191" s="227" t="s">
        <v>346</v>
      </c>
      <c r="F191" s="228" t="s">
        <v>347</v>
      </c>
      <c r="G191" s="229" t="s">
        <v>317</v>
      </c>
      <c r="H191" s="230">
        <v>1</v>
      </c>
      <c r="I191" s="231"/>
      <c r="J191" s="232">
        <f>ROUND(I191*H191,2)</f>
        <v>0</v>
      </c>
      <c r="K191" s="233"/>
      <c r="L191" s="31"/>
      <c r="M191" s="251"/>
      <c r="N191" s="252" t="s">
        <v>40</v>
      </c>
      <c r="O191" s="25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238" t="s">
        <v>318</v>
      </c>
      <c r="AT191" s="238" t="s">
        <v>123</v>
      </c>
      <c r="AU191" s="238" t="s">
        <v>85</v>
      </c>
      <c r="AY191" s="4" t="s">
        <v>121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4" t="s">
        <v>83</v>
      </c>
      <c r="BK191" s="239">
        <f>ROUND(I191*H191,2)</f>
        <v>0</v>
      </c>
      <c r="BL191" s="4" t="s">
        <v>318</v>
      </c>
      <c r="BM191" s="238" t="s">
        <v>348</v>
      </c>
    </row>
    <row r="192" spans="1:31" s="32" customFormat="1" ht="6.75" customHeight="1">
      <c r="A192" s="25"/>
      <c r="B192" s="53"/>
      <c r="C192" s="54"/>
      <c r="D192" s="54"/>
      <c r="E192" s="54"/>
      <c r="F192" s="54"/>
      <c r="G192" s="54"/>
      <c r="H192" s="54"/>
      <c r="I192" s="166"/>
      <c r="J192" s="54"/>
      <c r="K192" s="54"/>
      <c r="L192" s="31"/>
      <c r="M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</sheetData>
  <sheetProtection selectLockedCells="1" selectUnlockedCells="1"/>
  <autoFilter ref="C127:K191"/>
  <mergeCells count="9">
    <mergeCell ref="L2:V2"/>
    <mergeCell ref="E7:H7"/>
    <mergeCell ref="E9:H9"/>
    <mergeCell ref="E18:H18"/>
    <mergeCell ref="E27:H27"/>
    <mergeCell ref="E85:H85"/>
    <mergeCell ref="E87:H87"/>
    <mergeCell ref="E118:H118"/>
    <mergeCell ref="E120:H120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2022-11-28T12:37:57Z</dcterms:modified>
  <cp:category/>
  <cp:version/>
  <cp:contentType/>
  <cp:contentStatus/>
  <cp:revision>1</cp:revision>
</cp:coreProperties>
</file>