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0"/>
  </bookViews>
  <sheets>
    <sheet name="Rekapitulace stavby" sheetId="1" r:id="rId1"/>
    <sheet name="1 - Přípravné práce, ochr..." sheetId="2" r:id="rId2"/>
    <sheet name="2 - Bourací a stavební práce" sheetId="3" r:id="rId3"/>
    <sheet name="3 - Technologie" sheetId="4" r:id="rId4"/>
    <sheet name="4 - Elektro" sheetId="5" r:id="rId5"/>
    <sheet name="5 - Vedlejší náklady" sheetId="6" r:id="rId6"/>
    <sheet name="Seznam figur" sheetId="7" r:id="rId7"/>
    <sheet name="Pokyny pro vyplnění" sheetId="8" r:id="rId8"/>
  </sheets>
  <definedNames>
    <definedName name="_xlnm._FilterDatabase" localSheetId="1" hidden="1">'1 - Přípravné práce, ochr...'!$C$87:$K$207</definedName>
    <definedName name="_xlnm._FilterDatabase" localSheetId="2" hidden="1">'2 - Bourací a stavební práce'!$C$110:$K$678</definedName>
    <definedName name="_xlnm._FilterDatabase" localSheetId="3" hidden="1">'3 - Technologie'!$C$84:$K$204</definedName>
    <definedName name="_xlnm._FilterDatabase" localSheetId="4" hidden="1">'4 - Elektro'!$C$85:$K$285</definedName>
    <definedName name="_xlnm._FilterDatabase" localSheetId="5" hidden="1">'5 - Vedlejší náklady'!$C$83:$K$111</definedName>
    <definedName name="_xlnm.Print_Area" localSheetId="1">'1 - Přípravné práce, ochr...'!$C$4:$J$39,'1 - Přípravné práce, ochr...'!$C$45:$J$69,'1 - Přípravné práce, ochr...'!$C$75:$K$207</definedName>
    <definedName name="_xlnm.Print_Area" localSheetId="2">'2 - Bourací a stavební práce'!$C$4:$J$39,'2 - Bourací a stavební práce'!$C$45:$J$92,'2 - Bourací a stavební práce'!$C$98:$K$678</definedName>
    <definedName name="_xlnm.Print_Area" localSheetId="3">'3 - Technologie'!$C$4:$J$39,'3 - Technologie'!$C$45:$J$66,'3 - Technologie'!$C$72:$K$204</definedName>
    <definedName name="_xlnm.Print_Area" localSheetId="4">'4 - Elektro'!$C$4:$J$39,'4 - Elektro'!$C$45:$J$67,'4 - Elektro'!$C$73:$K$285</definedName>
    <definedName name="_xlnm.Print_Area" localSheetId="5">'5 - Vedlejší náklady'!$C$4:$J$39,'5 - Vedlejší náklady'!$C$45:$J$65,'5 - Vedlejší náklady'!$C$71:$K$111</definedName>
    <definedName name="_xlnm.Print_Area" localSheetId="7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stavby'!$C$42:$AQ$60</definedName>
    <definedName name="_xlnm.Print_Area" localSheetId="6">'Seznam figur'!$C$4:$G$144</definedName>
    <definedName name="_xlnm.Print_Titles" localSheetId="0">'Rekapitulace stavby'!$52:$52</definedName>
    <definedName name="_xlnm.Print_Titles" localSheetId="2">'2 - Bourací a stavební práce'!$110:$110</definedName>
    <definedName name="_xlnm.Print_Titles" localSheetId="3">'3 - Technologie'!$84:$84</definedName>
    <definedName name="_xlnm.Print_Titles" localSheetId="4">'4 - Elektro'!$85:$85</definedName>
    <definedName name="_xlnm.Print_Titles" localSheetId="5">'5 - Vedlejší náklady'!$83:$83</definedName>
    <definedName name="_xlnm.Print_Titles" localSheetId="6">'Seznam figur'!$9:$9</definedName>
  </definedNames>
  <calcPr calcId="191029"/>
  <extLst/>
</workbook>
</file>

<file path=xl/sharedStrings.xml><?xml version="1.0" encoding="utf-8"?>
<sst xmlns="http://schemas.openxmlformats.org/spreadsheetml/2006/main" count="12920" uniqueCount="2332">
  <si>
    <t>Export Komplet</t>
  </si>
  <si>
    <t>VZ</t>
  </si>
  <si>
    <t>2.0</t>
  </si>
  <si>
    <t/>
  </si>
  <si>
    <t>False</t>
  </si>
  <si>
    <t>{55b39f83-6c39-4889-9cda-7c5fde95dc2c}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</si>
  <si>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</si>
  <si>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</si>
  <si>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</si>
  <si>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</si>
  <si>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</si>
  <si>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</si>
  <si>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</si>
  <si>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</si>
  <si>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</si>
  <si>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R126R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</si>
  <si>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</si>
  <si>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</si>
  <si>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zpívající fontány v Mar. Lázní_rev</t>
  </si>
  <si>
    <t>KSO:</t>
  </si>
  <si>
    <t>CC-CZ:</t>
  </si>
  <si>
    <t>Místo:</t>
  </si>
  <si>
    <t>st.p. 28/3, 28/2, ppč. 200/2, 78/1 k.ú. ML</t>
  </si>
  <si>
    <t>Datum:</t>
  </si>
  <si>
    <t>27. 10. 2023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</si>
  <si>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</si>
  <si>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</si>
  <si>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</si>
  <si>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</si>
  <si>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</si>
  <si>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</si>
  <si>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</si>
  <si>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 xml:space="preserve">Prokon s.r.o. </t>
  </si>
  <si>
    <t>True</t>
  </si>
  <si>
    <t>Zpracovatel:</t>
  </si>
  <si>
    <t>Ing. Tomáš Hrdlička nebo dle dílčí části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</si>
  <si>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</si>
  <si>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</si>
  <si>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</si>
  <si>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</si>
  <si>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</si>
  <si>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</si>
  <si>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</si>
  <si>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</si>
  <si>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</si>
  <si>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</si>
  <si>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</si>
  <si>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</si>
  <si>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</si>
  <si>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</si>
  <si>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</si>
  <si>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</si>
  <si>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</si>
  <si>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</si>
  <si>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</si>
  <si>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</si>
  <si>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</si>
  <si>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</si>
  <si>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</si>
  <si>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</si>
  <si>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</si>
  <si>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</si>
  <si>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</si>
  <si>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</si>
  <si>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</si>
  <si>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</si>
  <si>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</si>
  <si>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</si>
  <si>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</si>
  <si>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</si>
  <si>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</si>
  <si>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</si>
  <si>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</si>
  <si>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</si>
  <si>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</si>
  <si>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</si>
  <si>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</si>
  <si>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</si>
  <si>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Přípravné práce, ochrana konstrukcí</t>
  </si>
  <si>
    <t>STA</t>
  </si>
  <si>
    <t>{526a2056-799a-4d43-93d2-a07fb7617755}</t>
  </si>
  <si>
    <t>2</t>
  </si>
  <si>
    <t>Bourací a stavební práce</t>
  </si>
  <si>
    <t>{a8aec260-eb66-46c4-8e5f-2e47f98e425b}</t>
  </si>
  <si>
    <t>3</t>
  </si>
  <si>
    <t>Technologie</t>
  </si>
  <si>
    <t>{844739fa-c95d-4f9d-8df2-f42cd1d55f62}</t>
  </si>
  <si>
    <t>4</t>
  </si>
  <si>
    <t>Elektro</t>
  </si>
  <si>
    <t>{c9f425c2-5182-4c21-a578-9043fabf119b}</t>
  </si>
  <si>
    <t>5</t>
  </si>
  <si>
    <t>Vedlejší náklady</t>
  </si>
  <si>
    <t>{05bfca85-eb70-4210-909c-e4e5881a870b}</t>
  </si>
  <si>
    <t>tráva</t>
  </si>
  <si>
    <t>Plocha k zatravnění</t>
  </si>
  <si>
    <t>m2</t>
  </si>
  <si>
    <t>809,574</t>
  </si>
  <si>
    <t>KRYCÍ LIST SOUPISU PRACÍ</t>
  </si>
  <si>
    <t>Objekt:</t>
  </si>
  <si>
    <t>1 - Přípravné práce, ochrana konstrukcí</t>
  </si>
  <si>
    <t>Ing. Tomáš Hrdlička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</si>
  <si>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</si>
  <si>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</si>
  <si>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</si>
  <si>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</si>
  <si>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</si>
  <si>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</si>
  <si>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18 - Náhradní výsadba</t>
  </si>
  <si>
    <t xml:space="preserve">    19 - Zatravnění</t>
  </si>
  <si>
    <t xml:space="preserve">    969 - Bourání a suť</t>
  </si>
  <si>
    <t xml:space="preserve">      997 - Přesun sutě</t>
  </si>
  <si>
    <t xml:space="preserve">    9 - Ostatní konstrukce a práce, bourání</t>
  </si>
  <si>
    <t xml:space="preserve">    998 - Přesun hmot</t>
  </si>
  <si>
    <t>795 - Ochrana částí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</si>
  <si>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</si>
  <si>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</si>
  <si>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</si>
  <si>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</si>
  <si>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</si>
  <si>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</si>
  <si>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</si>
  <si>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</si>
  <si>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</si>
  <si>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</si>
  <si>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</si>
  <si>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</si>
  <si>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</si>
  <si>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</si>
  <si>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</si>
  <si>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</si>
  <si>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</si>
  <si>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</si>
  <si>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</si>
  <si>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</si>
  <si>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CS ÚRS 2023 02</t>
  </si>
  <si>
    <t>-367711353</t>
  </si>
  <si>
    <t>Online PSC</t>
  </si>
  <si>
    <t>https://podminky.urs.cz/item/CS_URS_2023_02/111211101</t>
  </si>
  <si>
    <t>VV</t>
  </si>
  <si>
    <t>"keře"6</t>
  </si>
  <si>
    <t>112151014</t>
  </si>
  <si>
    <t>Pokácení stromu volné v celku s odřezáním kmene a s odvětvením průměru kmene přes 400 do 500 mm</t>
  </si>
  <si>
    <t>kus</t>
  </si>
  <si>
    <t>1846349484</t>
  </si>
  <si>
    <t>https://podminky.urs.cz/item/CS_URS_2023_02/112151014</t>
  </si>
  <si>
    <t>112151314</t>
  </si>
  <si>
    <t>Pokácení stromu postupné bez spouštění částí kmene a koruny o průměru na řezné ploše pařezu přes 400 do 500 mm</t>
  </si>
  <si>
    <t>-465147817</t>
  </si>
  <si>
    <t>https://podminky.urs.cz/item/CS_URS_2023_02/112151314</t>
  </si>
  <si>
    <t>112201114</t>
  </si>
  <si>
    <t>Odstranění pařezu v rovině nebo na svahu do 1:5 o průměru pařezu na řezné ploše přes 400 do 500 mm</t>
  </si>
  <si>
    <t>2090900528</t>
  </si>
  <si>
    <t>https://podminky.urs.cz/item/CS_URS_2023_02/112201114</t>
  </si>
  <si>
    <t>K016</t>
  </si>
  <si>
    <t>Likvidace odstraněného porostu</t>
  </si>
  <si>
    <t>ks</t>
  </si>
  <si>
    <t>vlastní</t>
  </si>
  <si>
    <t>1624530048</t>
  </si>
  <si>
    <t>18</t>
  </si>
  <si>
    <t>Náhradní výsadba</t>
  </si>
  <si>
    <t>6</t>
  </si>
  <si>
    <t>183101114</t>
  </si>
  <si>
    <t>Hloubení jamek pro vysazování rostlin v zemině skupiny 1 až 4 bez výměny půdy v rovině nebo na svahu do 1:5, objemu přes 0,05 do 0,125 m3</t>
  </si>
  <si>
    <t>-232091492</t>
  </si>
  <si>
    <t>https://podminky.urs.cz/item/CS_URS_2023_02/183101114</t>
  </si>
  <si>
    <t>7</t>
  </si>
  <si>
    <t>184102311</t>
  </si>
  <si>
    <t>Výsadba keře bez balu do předem vyhloubené jamky se zalitím v rovině nebo na svahu do 1:5 výšky do 2 m v terénu</t>
  </si>
  <si>
    <t>-1947398209</t>
  </si>
  <si>
    <t>https://podminky.urs.cz/item/CS_URS_2023_02/184102311</t>
  </si>
  <si>
    <t>8</t>
  </si>
  <si>
    <t>M</t>
  </si>
  <si>
    <t>RMAT0001</t>
  </si>
  <si>
    <t>dřevina, náhrada keře Rhododendron</t>
  </si>
  <si>
    <t>-1424230239</t>
  </si>
  <si>
    <t>9</t>
  </si>
  <si>
    <t>184215111</t>
  </si>
  <si>
    <t>Ukotvení dřeviny kůly v rovině nebo na svahu do 1:5 jedním kůlem, délky do 1 m</t>
  </si>
  <si>
    <t>-662621980</t>
  </si>
  <si>
    <t>https://podminky.urs.cz/item/CS_URS_2023_02/184215111</t>
  </si>
  <si>
    <t>10</t>
  </si>
  <si>
    <t>60591251</t>
  </si>
  <si>
    <t>kůl vyvazovací dřevěný impregnovaný D 8cm dl 1,5m</t>
  </si>
  <si>
    <t>-1148732908</t>
  </si>
  <si>
    <t>19</t>
  </si>
  <si>
    <t>Zatravnění</t>
  </si>
  <si>
    <t>11</t>
  </si>
  <si>
    <t>181111131</t>
  </si>
  <si>
    <t>Plošná úprava terénu v zemině skupiny 1 až 4 s urovnáním povrchu bez doplnění ornice souvislé plochy do 500 m2 při nerovnostech terénu přes 150 do 200 mm v rovině nebo na svahu do 1:5</t>
  </si>
  <si>
    <t>388633723</t>
  </si>
  <si>
    <t>https://podminky.urs.cz/item/CS_URS_2023_02/181111131</t>
  </si>
  <si>
    <t>181411151</t>
  </si>
  <si>
    <t>Založení trávníku na půdě předem připravené plochy do 1000 m2 předpěstovaným travním kobercem parkového v rovině nebo na svahu do 1:5</t>
  </si>
  <si>
    <t>-38173187</t>
  </si>
  <si>
    <t>https://podminky.urs.cz/item/CS_URS_2023_02/181411151</t>
  </si>
  <si>
    <t>13</t>
  </si>
  <si>
    <t>00570010</t>
  </si>
  <si>
    <t>koberec travní</t>
  </si>
  <si>
    <t>-1973219575</t>
  </si>
  <si>
    <t>809,574*1,05 'Přepočtené koeficientem množství</t>
  </si>
  <si>
    <t>14</t>
  </si>
  <si>
    <t>185804311</t>
  </si>
  <si>
    <t>Zalití rostlin vodou plochy záhonů jednotlivě do 20 m2</t>
  </si>
  <si>
    <t>m3</t>
  </si>
  <si>
    <t>498376568</t>
  </si>
  <si>
    <t>https://podminky.urs.cz/item/CS_URS_2023_02/185804311</t>
  </si>
  <si>
    <t xml:space="preserve">"keře + tráva 2x </t>
  </si>
  <si>
    <t>tráva*0,01*2+29*0,01*2</t>
  </si>
  <si>
    <t>969</t>
  </si>
  <si>
    <t>Bourání a suť</t>
  </si>
  <si>
    <t>15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</si>
  <si>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</si>
  <si>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</si>
  <si>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</si>
  <si>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-1047270421</t>
  </si>
  <si>
    <t>https://podminky.urs.cz/item/CS_URS_2023_02/113202111</t>
  </si>
  <si>
    <t>"oprava u zařízení staveniště"50</t>
  </si>
  <si>
    <t>16</t>
  </si>
  <si>
    <t>113106051</t>
  </si>
  <si>
    <t>Rozebrání dlažeb a dílců při překopech inženýrských sítí s přemístěním hmot na skládku na vzdálenost do 3 m nebo s naložením na dopravní prostředek ručně vozovek a ploch, s jakoukoliv výplní spár z velkých kostek s ložem z kameniva těženého</t>
  </si>
  <si>
    <t>437806748</t>
  </si>
  <si>
    <t>https://podminky.urs.cz/item/CS_URS_2023_02/113106051</t>
  </si>
  <si>
    <t>P</t>
  </si>
  <si>
    <t>Poznámka k položce:
zpětné použití</t>
  </si>
  <si>
    <t>17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</si>
  <si>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</si>
  <si>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</si>
  <si>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-488203912</t>
  </si>
  <si>
    <t>https://podminky.urs.cz/item/CS_URS_2023_02/113107022</t>
  </si>
  <si>
    <t>997</t>
  </si>
  <si>
    <t>Přesun sutě</t>
  </si>
  <si>
    <t>997013501</t>
  </si>
  <si>
    <t>Odvoz suti a vybouraných hmot na skládku nebo meziskládku se složením, na vzdálenost do 1 km</t>
  </si>
  <si>
    <t>t</t>
  </si>
  <si>
    <t>594853623</t>
  </si>
  <si>
    <t>https://podminky.urs.cz/item/CS_URS_2023_02/997013501</t>
  </si>
  <si>
    <t>997013509</t>
  </si>
  <si>
    <t>Odvoz suti a vybouraných hmot na skládku nebo meziskládku se složením, na vzdálenost Příplatek k ceně za každý další i započatý 1 km přes 1 km</t>
  </si>
  <si>
    <t>1943665059</t>
  </si>
  <si>
    <t>https://podminky.urs.cz/item/CS_URS_2023_02/997013509</t>
  </si>
  <si>
    <t>206,475*14 'Přepočtené koeficientem množství</t>
  </si>
  <si>
    <t>20</t>
  </si>
  <si>
    <t>997013873</t>
  </si>
  <si>
    <t>Poplatek za uložení stavebního odpadu na recyklační skládce (skládkovné) zeminy a kamení zatříděného do Katalogu odpadů pod kódem 17 05 04</t>
  </si>
  <si>
    <t>-1834937582</t>
  </si>
  <si>
    <t>https://podminky.urs.cz/item/CS_URS_2023_02/997013873</t>
  </si>
  <si>
    <t>Ostatní konstrukce a práce, bourání</t>
  </si>
  <si>
    <t>914511111</t>
  </si>
  <si>
    <t>Montáž sloupku dopravních značek délky do 3,5 m do betonového základu</t>
  </si>
  <si>
    <t>1650509301</t>
  </si>
  <si>
    <t>https://podminky.urs.cz/item/CS_URS_2023_02/914511111</t>
  </si>
  <si>
    <t>22</t>
  </si>
  <si>
    <t>914531111</t>
  </si>
  <si>
    <t>Montáž konzol nebo nástavců pro osazení dopravních značek velikosti do 1 m2 na sloupek</t>
  </si>
  <si>
    <t>-1694002259</t>
  </si>
  <si>
    <t>https://podminky.urs.cz/item/CS_URS_2023_02/914531111</t>
  </si>
  <si>
    <t>23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</si>
  <si>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</si>
  <si>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</si>
  <si>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-1247479821</t>
  </si>
  <si>
    <t>https://podminky.urs.cz/item/CS_URS_2023_02/966006132</t>
  </si>
  <si>
    <t>24</t>
  </si>
  <si>
    <t>119003215</t>
  </si>
  <si>
    <t>Pomocné konstrukce při zabezpečení výkopu svislé ocelové mobilní oplocení, výšky do 1,5 m panely ze svařovaných trubek zřízení</t>
  </si>
  <si>
    <t>450813076</t>
  </si>
  <si>
    <t>https://podminky.urs.cz/item/CS_URS_2023_02/119003215</t>
  </si>
  <si>
    <t>25</t>
  </si>
  <si>
    <t>119003216</t>
  </si>
  <si>
    <t>Pomocné konstrukce při zabezpečení výkopu svislé ocelové mobilní oplocení, výšky do 1,5 m panely ze svařovaných trubek odstranění</t>
  </si>
  <si>
    <t>2040624861</t>
  </si>
  <si>
    <t>https://podminky.urs.cz/item/CS_URS_2023_02/119003216</t>
  </si>
  <si>
    <t>26</t>
  </si>
  <si>
    <t>916241213</t>
  </si>
  <si>
    <t>Osazení obrubníku kamenného se zřízením lože, s vyplněním a zatřením spár cementovou maltou stojatého s boční opěrou z betonu prostého, do lože z betonu prostého</t>
  </si>
  <si>
    <t>-2068741857</t>
  </si>
  <si>
    <t>https://podminky.urs.cz/item/CS_URS_2023_02/916241213</t>
  </si>
  <si>
    <t>27</t>
  </si>
  <si>
    <t>58380374</t>
  </si>
  <si>
    <t>obrubník kamenný žulový přímý 1000x120x250mm</t>
  </si>
  <si>
    <t>1782201453</t>
  </si>
  <si>
    <t>50*1,02 'Přepočtené koeficientem množství</t>
  </si>
  <si>
    <t>28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</si>
  <si>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</si>
  <si>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</si>
  <si>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547158697</t>
  </si>
  <si>
    <t>https://podminky.urs.cz/item/CS_URS_2023_02/591411111</t>
  </si>
  <si>
    <t>29</t>
  </si>
  <si>
    <t>58381010</t>
  </si>
  <si>
    <t>kostka řezanoštípaná dlažební žula 6x6x4cm</t>
  </si>
  <si>
    <t>1588770395</t>
  </si>
  <si>
    <t>Poznámka k položce:
rozměr se upřesní dle stávajícího</t>
  </si>
  <si>
    <t>30</t>
  </si>
  <si>
    <t>566901143R</t>
  </si>
  <si>
    <t>Vyspravení podkladu po překopech inženýrských sítí plochy do 15 m2 s rozprostřením a zhutněním kamenivem hrubým drceným tl. 200 mm</t>
  </si>
  <si>
    <t>-1186726712</t>
  </si>
  <si>
    <t>https://podminky.urs.cz/item/CS_URS_2023_02/566901143R</t>
  </si>
  <si>
    <t>998</t>
  </si>
  <si>
    <t>Přesun hmot</t>
  </si>
  <si>
    <t>31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</si>
  <si>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</si>
  <si>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</si>
  <si>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412604737</t>
  </si>
  <si>
    <t>https://podminky.urs.cz/item/CS_URS_2023_02/998011001</t>
  </si>
  <si>
    <t>795</t>
  </si>
  <si>
    <t>Ochrana částí stavby</t>
  </si>
  <si>
    <t>32</t>
  </si>
  <si>
    <t>K045</t>
  </si>
  <si>
    <t>Montáž, demontáž pryžových pojezdových desek - ochrana zpevněných ploch,</t>
  </si>
  <si>
    <t>790513682</t>
  </si>
  <si>
    <t>"přejezd ulice Masarykova"41,25+38,5</t>
  </si>
  <si>
    <t>Součet</t>
  </si>
  <si>
    <t>33</t>
  </si>
  <si>
    <t>K046</t>
  </si>
  <si>
    <t>Zajištění pryžových desek pojezdových</t>
  </si>
  <si>
    <t>měs/m2</t>
  </si>
  <si>
    <t>1433453631</t>
  </si>
  <si>
    <t>79,75*8</t>
  </si>
  <si>
    <t>34</t>
  </si>
  <si>
    <t>184818231</t>
  </si>
  <si>
    <t>Ochrana kmene bedněním před poškozením stavebním provozem zřízení včetně odstranění výšky bednění do 2 m průměru kmene do 300 mm</t>
  </si>
  <si>
    <t>-2042675649</t>
  </si>
  <si>
    <t>https://podminky.urs.cz/item/CS_URS_2023_02/184818231</t>
  </si>
  <si>
    <t>35</t>
  </si>
  <si>
    <t>184818232</t>
  </si>
  <si>
    <t>Ochrana kmene bedněním před poškozením stavebním provozem zřízení včetně odstranění výšky bednění do 2 m průměru kmene přes 300 do 500 mm</t>
  </si>
  <si>
    <t>1122915007</t>
  </si>
  <si>
    <t>https://podminky.urs.cz/item/CS_URS_2023_02/184818232</t>
  </si>
  <si>
    <t>36</t>
  </si>
  <si>
    <t>619996135</t>
  </si>
  <si>
    <t>Ochrana stavebních konstrukcí a samostatných prvků včetně pozdějšího odstranění obedněním z řeziva samostatných konstrukcí a prvků</t>
  </si>
  <si>
    <t>-950495079</t>
  </si>
  <si>
    <t>https://podminky.urs.cz/item/CS_URS_2023_02/619996135</t>
  </si>
  <si>
    <t>"lampy"2*2*(1,5*3)</t>
  </si>
  <si>
    <t>"socha"2,5*(7,5*4)</t>
  </si>
  <si>
    <t>37</t>
  </si>
  <si>
    <t>291211111</t>
  </si>
  <si>
    <t>Zřízení zpevněné plochy ze silničních panelů osazených do lože tl. 50 mm z kameniva</t>
  </si>
  <si>
    <t>985993843</t>
  </si>
  <si>
    <t>https://podminky.urs.cz/item/CS_URS_2023_02/291211111</t>
  </si>
  <si>
    <t>"zařízení staveniště"162</t>
  </si>
  <si>
    <t>"příjezd od zařízení staveniště" 178</t>
  </si>
  <si>
    <t>38</t>
  </si>
  <si>
    <t>59381009R</t>
  </si>
  <si>
    <t>panel silniční 3,00x1,00x0,15m - doprava, pronájem, odvoz - nejedná se o nákup a ponechání</t>
  </si>
  <si>
    <t>kus/měs</t>
  </si>
  <si>
    <t>-1137242947</t>
  </si>
  <si>
    <t>340</t>
  </si>
  <si>
    <t>340*0,33 'Přepočtené koeficientem množství</t>
  </si>
  <si>
    <t>39</t>
  </si>
  <si>
    <t>113151111</t>
  </si>
  <si>
    <t>Rozebírání zpevněných ploch s přemístěním na skládku na vzdálenost do 20 m nebo s naložením na dopravní prostředek ze silničních panelů</t>
  </si>
  <si>
    <t>-801187763</t>
  </si>
  <si>
    <t>https://podminky.urs.cz/item/CS_URS_2023_02/113151111</t>
  </si>
  <si>
    <t>40</t>
  </si>
  <si>
    <t>113152111</t>
  </si>
  <si>
    <t>Odstranění podkladů zpevněných ploch s přemístěním na skládku na vzdálenost do 20 m nebo s naložením na dopravní prostředek z kameniva těženého</t>
  </si>
  <si>
    <t>-735237366</t>
  </si>
  <si>
    <t>https://podminky.urs.cz/item/CS_URS_2023_02/113152111</t>
  </si>
  <si>
    <t>Poznámka k položce:
dále uvažováno jako odvoz suti výše</t>
  </si>
  <si>
    <t>"písek pod panely</t>
  </si>
  <si>
    <t>340*0,05</t>
  </si>
  <si>
    <t>41</t>
  </si>
  <si>
    <t>619996145</t>
  </si>
  <si>
    <t>Ochrana stavebních konstrukcí a samostatných prvků včetně pozdějšího odstranění obalením geotextilií samostatných konstrukcí a prvků</t>
  </si>
  <si>
    <t>608311535</t>
  </si>
  <si>
    <t>https://podminky.urs.cz/item/CS_URS_2023_02/619996145</t>
  </si>
  <si>
    <t xml:space="preserve">"pod plech </t>
  </si>
  <si>
    <t>"okolí fontány"357</t>
  </si>
  <si>
    <t>"pod panely"</t>
  </si>
  <si>
    <t>"příjezd jeřábu"449</t>
  </si>
  <si>
    <t>"zařézení staveniště"162</t>
  </si>
  <si>
    <t>" pod jeřáb"100</t>
  </si>
  <si>
    <t>42</t>
  </si>
  <si>
    <t>K015</t>
  </si>
  <si>
    <t>Zřízení a pozdější odstranění přechodového mostku pro hranu fontány</t>
  </si>
  <si>
    <t>1223297654</t>
  </si>
  <si>
    <t>obvodE</t>
  </si>
  <si>
    <t>Délka soklíku epoxidové podlahy</t>
  </si>
  <si>
    <t>bm</t>
  </si>
  <si>
    <t>115,844</t>
  </si>
  <si>
    <t>plochaE</t>
  </si>
  <si>
    <t>Plocha epoxidové krytiny</t>
  </si>
  <si>
    <t>90,8</t>
  </si>
  <si>
    <t>S01</t>
  </si>
  <si>
    <t>Skladba vodní nádrže - vodorovné plochy</t>
  </si>
  <si>
    <t>36,028</t>
  </si>
  <si>
    <t>S01a</t>
  </si>
  <si>
    <t>Skladba vodní nádrže - svislé plochy</t>
  </si>
  <si>
    <t>57,754</t>
  </si>
  <si>
    <t>S02</t>
  </si>
  <si>
    <t>Skladba stropu vodní nádrže</t>
  </si>
  <si>
    <t>27,44</t>
  </si>
  <si>
    <t>S02b</t>
  </si>
  <si>
    <t>Sklaba podlahy kolektoru</t>
  </si>
  <si>
    <t>63,36</t>
  </si>
  <si>
    <t>S03</t>
  </si>
  <si>
    <t>Skladba stěny kolektoru</t>
  </si>
  <si>
    <t>313,189</t>
  </si>
  <si>
    <t>2 - Bourací a stavební práce</t>
  </si>
  <si>
    <t>S04</t>
  </si>
  <si>
    <t>Plocha stropu kolektoru</t>
  </si>
  <si>
    <t>S05</t>
  </si>
  <si>
    <t>Skladba fontány</t>
  </si>
  <si>
    <t>251,663</t>
  </si>
  <si>
    <t>S06</t>
  </si>
  <si>
    <t>Obvodový přepadový žlab - vodoroná</t>
  </si>
  <si>
    <t>28,245</t>
  </si>
  <si>
    <t>S06a</t>
  </si>
  <si>
    <t>Obvodový přepadový žlab - svislá část</t>
  </si>
  <si>
    <t>34,779</t>
  </si>
  <si>
    <t xml:space="preserve">      12 - Zemní práce - odkopávky a prokopávky</t>
  </si>
  <si>
    <t xml:space="preserve">      13 - Zemní práce -zásypy</t>
  </si>
  <si>
    <t xml:space="preserve">      15 - Zemní práce - odvoz zeminy</t>
  </si>
  <si>
    <t xml:space="preserve">    2 - Zakládání</t>
  </si>
  <si>
    <t xml:space="preserve">      21.1 - Podkladní vrstvy</t>
  </si>
  <si>
    <t xml:space="preserve">      22 - Základové pasy</t>
  </si>
  <si>
    <t xml:space="preserve">    3 - Svislé a kompletní konstrukce</t>
  </si>
  <si>
    <t xml:space="preserve">    4 - Vodorovné konstrukce</t>
  </si>
  <si>
    <t xml:space="preserve">      43-2 - Přímé schodiště</t>
  </si>
  <si>
    <t xml:space="preserve">    5 - Komunikace pozemní</t>
  </si>
  <si>
    <t xml:space="preserve">      63 - Podlahy a podlahové konstrukce</t>
  </si>
  <si>
    <t xml:space="preserve">        63-1 - Betonové podlahy</t>
  </si>
  <si>
    <t xml:space="preserve">        63-2 - Dlažba fontány</t>
  </si>
  <si>
    <t xml:space="preserve">    94 - Lešení a stavební výtahy</t>
  </si>
  <si>
    <t xml:space="preserve">      969-1 - Příprava povrchů</t>
  </si>
  <si>
    <t xml:space="preserve">      969-2 - Bourání</t>
  </si>
  <si>
    <t>PSV - Práce a dodávky PSV</t>
  </si>
  <si>
    <t xml:space="preserve">    711 - Izolace proti vodě, vlhkosti a plynům</t>
  </si>
  <si>
    <t xml:space="preserve">      711-1 - HI stěrka fontány</t>
  </si>
  <si>
    <t xml:space="preserve">      711-2 - HI stěrka akumulančí nádrže, kolektor</t>
  </si>
  <si>
    <t xml:space="preserve">    741-3 - Chránička elektro</t>
  </si>
  <si>
    <t xml:space="preserve">    751 - Vzduchotechnika</t>
  </si>
  <si>
    <t xml:space="preserve">    767 - Konstrukce zámečnické</t>
  </si>
  <si>
    <t xml:space="preserve">      767-1 - Atypické konstrukce</t>
  </si>
  <si>
    <t xml:space="preserve">    777 - Podlahy lité</t>
  </si>
  <si>
    <t xml:space="preserve">    783 - Dokončovací práce - nátěry</t>
  </si>
  <si>
    <t>Zemní práce - odkopávky a prokopávky</t>
  </si>
  <si>
    <t>131251100</t>
  </si>
  <si>
    <t>Hloubení nezapažených jam a zářezů strojně s urovnáním dna do předepsaného profilu a spádu v hornině třídy těžitelnosti I skupiny 3 do 20 m3</t>
  </si>
  <si>
    <t>114304009</t>
  </si>
  <si>
    <t>https://podminky.urs.cz/item/CS_URS_2023_02/131251100</t>
  </si>
  <si>
    <t xml:space="preserve">"nové schodiště </t>
  </si>
  <si>
    <t>132212131</t>
  </si>
  <si>
    <t>Hloubení nezapažených rýh šířky do 800 mm ručně s urovnáním dna do předepsaného profilu a spádu v hornině třídy těžitelnosti I skupiny 3 soudržných</t>
  </si>
  <si>
    <t>-1506228069</t>
  </si>
  <si>
    <t>https://podminky.urs.cz/item/CS_URS_2023_02/132212131</t>
  </si>
  <si>
    <t>"dočitění i schodiště"2</t>
  </si>
  <si>
    <t>"základové pasy"0,6*1,85*0,5*0,6</t>
  </si>
  <si>
    <t>133212811</t>
  </si>
  <si>
    <t>Hloubení nezapažených šachet ručně v horninách třídy těžitelnosti I skupiny 3, půdorysná plocha výkopu do 4 m2</t>
  </si>
  <si>
    <t>275113852</t>
  </si>
  <si>
    <t>https://podminky.urs.cz/item/CS_URS_2023_02/133212811</t>
  </si>
  <si>
    <t xml:space="preserve">"pouzdro pro kotvení zábradlí </t>
  </si>
  <si>
    <t>28*0,5*0,5*1</t>
  </si>
  <si>
    <t>Zemní práce -zásypy</t>
  </si>
  <si>
    <t>174111101</t>
  </si>
  <si>
    <t>Zásyp sypaninou z jakékoliv horniny ručně s uložením výkopku ve vrstvách se zhutněním jam, šachet, rýh nebo kolem objektů v těchto vykopávkách</t>
  </si>
  <si>
    <t>-1278002487</t>
  </si>
  <si>
    <t>https://podminky.urs.cz/item/CS_URS_2023_02/174111101</t>
  </si>
  <si>
    <t>"po stáv. schodišti"12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</si>
  <si>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</si>
  <si>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</si>
  <si>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-661209404</t>
  </si>
  <si>
    <t>https://podminky.urs.cz/item/CS_URS_2023_02/162251101</t>
  </si>
  <si>
    <t>167151111</t>
  </si>
  <si>
    <t>Nakládání, skládání a překládání neulehlého výkopku nebo sypaniny strojně nakládání, množství přes 100 m3, z hornin třídy těžitelnosti I, skupiny 1 až 3</t>
  </si>
  <si>
    <t>1872293322</t>
  </si>
  <si>
    <t>https://podminky.urs.cz/item/CS_URS_2023_02/167151111</t>
  </si>
  <si>
    <t>Zemní práce - odvoz zeminy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</si>
  <si>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</si>
  <si>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</si>
  <si>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-40594241</t>
  </si>
  <si>
    <t>https://podminky.urs.cz/item/CS_URS_2023_02/162751117</t>
  </si>
  <si>
    <t>"nakypření se neuvažuje</t>
  </si>
  <si>
    <t xml:space="preserve">"bilance výkopových prací </t>
  </si>
  <si>
    <t>"výkop"20+2,33+7</t>
  </si>
  <si>
    <t>"zásyp"-12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</si>
  <si>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</si>
  <si>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</si>
  <si>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-1912690597</t>
  </si>
  <si>
    <t>https://podminky.urs.cz/item/CS_URS_2023_02/162751119</t>
  </si>
  <si>
    <t>17,33*5 'Přepočtené koeficientem množství</t>
  </si>
  <si>
    <t>140452871</t>
  </si>
  <si>
    <t>17,33*1,6 'Přepočtené koeficientem množství</t>
  </si>
  <si>
    <t>Zakládání</t>
  </si>
  <si>
    <t>21.1</t>
  </si>
  <si>
    <t>Podkladní vrstvy</t>
  </si>
  <si>
    <t>271532212</t>
  </si>
  <si>
    <t>Podsyp pod základové konstrukce se zhutněním a urovnáním povrchu z kameniva hrubého, frakce 16 - 32 mm</t>
  </si>
  <si>
    <t>258830810</t>
  </si>
  <si>
    <t>https://podminky.urs.cz/item/CS_URS_2023_02/271532212</t>
  </si>
  <si>
    <t>"pod schodiště"</t>
  </si>
  <si>
    <t>1,380*0,25*16*0,15</t>
  </si>
  <si>
    <t>Základové pasy</t>
  </si>
  <si>
    <t>275313711</t>
  </si>
  <si>
    <t>Základy z betonu prostého patky a bloky z betonu kamenem neprokládaného tř. C 20/25</t>
  </si>
  <si>
    <t>-281543950</t>
  </si>
  <si>
    <t>https://podminky.urs.cz/item/CS_URS_2023_02/275313711</t>
  </si>
  <si>
    <t>274313711</t>
  </si>
  <si>
    <t>Základy z betonu prostého pasy betonu kamenem neprokládaného tř. C 20/25</t>
  </si>
  <si>
    <t>-601656160</t>
  </si>
  <si>
    <t>https://podminky.urs.cz/item/CS_URS_2023_02/274313711</t>
  </si>
  <si>
    <t>274351121</t>
  </si>
  <si>
    <t>Bednění základů pasů rovné zřízení</t>
  </si>
  <si>
    <t>-1144267168</t>
  </si>
  <si>
    <t>https://podminky.urs.cz/item/CS_URS_2023_02/274351121</t>
  </si>
  <si>
    <t>"výškové skoky"0,6*0,5*2</t>
  </si>
  <si>
    <t>274351122</t>
  </si>
  <si>
    <t>Bednění základů pasů rovné odstranění</t>
  </si>
  <si>
    <t>-2026709862</t>
  </si>
  <si>
    <t>https://podminky.urs.cz/item/CS_URS_2023_02/274351122</t>
  </si>
  <si>
    <t>279113145</t>
  </si>
  <si>
    <t>Základové zdi z tvárnic ztraceného bednění včetně výplně z betonu bez zvláštních nároků na vliv prostředí třídy C 20/25, tloušťky zdiva přes 300 do 400 mm</t>
  </si>
  <si>
    <t>1007060489</t>
  </si>
  <si>
    <t>https://podminky.urs.cz/item/CS_URS_2023_02/279113145</t>
  </si>
  <si>
    <t>"schodišťová stěna"1,85*2*2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</si>
  <si>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</si>
  <si>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</si>
  <si>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1804060057</t>
  </si>
  <si>
    <t>https://podminky.urs.cz/item/CS_URS_2023_02/279361821</t>
  </si>
  <si>
    <t>"rozpčtový předpoklad</t>
  </si>
  <si>
    <t>7,4*0,4*0,05</t>
  </si>
  <si>
    <t>953961113</t>
  </si>
  <si>
    <t>Kotvy chemické s vyvrtáním otvoru do betonu, železobetonu nebo tvrdého kamene tmel, velikost M 12, hloubka 110 mm</t>
  </si>
  <si>
    <t>144597941</t>
  </si>
  <si>
    <t>https://podminky.urs.cz/item/CS_URS_2023_02/953961113</t>
  </si>
  <si>
    <t>"napojení výztuže"30</t>
  </si>
  <si>
    <t>"napojení do stáv. kce"10</t>
  </si>
  <si>
    <t>Svislé a kompletní konstrukce</t>
  </si>
  <si>
    <t>K006</t>
  </si>
  <si>
    <t>Demontáž a zpětná montáž žulových prvků fontány - kameny, uložení na staveništi, ochrana proti poškození</t>
  </si>
  <si>
    <t>2012601491</t>
  </si>
  <si>
    <t>Poznámka k položce:
Rozebrání celkem 12ks max. objem= 1,78m2 ;max. váha=4,45t
atypické kamenické prvky budou uskladněny na dřevěných paletách (nebo trámech), vč. lože z geotextilie 500g/m2</t>
  </si>
  <si>
    <t>K0061</t>
  </si>
  <si>
    <t>Demontáž a zpětná montáž žulových prvků fontány - Pestíku, uložení na staveništi, ochrana proti poškození</t>
  </si>
  <si>
    <t>-1357010032</t>
  </si>
  <si>
    <t>K019</t>
  </si>
  <si>
    <t>Demontáž a zpětná renovace kamenné obruby fontány</t>
  </si>
  <si>
    <t>-586609465</t>
  </si>
  <si>
    <t xml:space="preserve">Poznámka k položce:
- atypické kamenické prvky budou uskladněny na dřevěných paletách (nebo trámech), vč. lože z geotextilie 500g/m2
- prvky které mají být šetrně demontovány (pro zpětnou montáž) - cenově zohlednit, že budou šetrně demontovány </t>
  </si>
  <si>
    <t>"předpoklad 30 %</t>
  </si>
  <si>
    <t>144*0,3</t>
  </si>
  <si>
    <t>K020</t>
  </si>
  <si>
    <t>Kamenické čistění obrub</t>
  </si>
  <si>
    <t>1335568706</t>
  </si>
  <si>
    <t>K042</t>
  </si>
  <si>
    <t>Demontáž a zpětná montáž kamenného prvku - obruba, čištění</t>
  </si>
  <si>
    <t>-875558921</t>
  </si>
  <si>
    <t>Poznámka k položce:
Rozebrání celkem 18ks (2x9ks) max. objem= 0,05m2 ;max. váha=0,125t
- atypické kamenické prvky budou uskladněny na dřevěných paletách (nebo trámech), vč. lože z geotextilie 500g/m2
- prvky které mají být šetrně demontovány (pro zpětnou montáž) - cenově zohlednit, že budou šetrně demontovány</t>
  </si>
  <si>
    <t>Vodorovné konstrukce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</si>
  <si>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</si>
  <si>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</si>
  <si>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912981086</t>
  </si>
  <si>
    <t>https://podminky.urs.cz/item/CS_URS_2023_02/411121232</t>
  </si>
  <si>
    <t xml:space="preserve">"nad PZD deskami" </t>
  </si>
  <si>
    <t>85</t>
  </si>
  <si>
    <t>59341219</t>
  </si>
  <si>
    <t>deska stropní plná PZD 1500x300x90mm</t>
  </si>
  <si>
    <t>-1472161890</t>
  </si>
  <si>
    <t>985311213</t>
  </si>
  <si>
    <t>Reprofilace betonu sanačními maltami na cementové bázi ručně líce kleneb a podhledů, tloušťky přes 20 do 30 mm</t>
  </si>
  <si>
    <t>1395441117</t>
  </si>
  <si>
    <t>https://podminky.urs.cz/item/CS_URS_2023_02/985311213</t>
  </si>
  <si>
    <t>S04*0,4</t>
  </si>
  <si>
    <t>985312114</t>
  </si>
  <si>
    <t>Stěrka k vyrovnání ploch reprofilovaného betonu stěn, tloušťky do 5 mm</t>
  </si>
  <si>
    <t>-369670113</t>
  </si>
  <si>
    <t>https://podminky.urs.cz/item/CS_URS_2023_02/985312114</t>
  </si>
  <si>
    <t>"vyspravení zvukovodů"35</t>
  </si>
  <si>
    <t>1471654533</t>
  </si>
  <si>
    <t>"patky podd čerpadla" 0,2*6*(0,5*2+0,6*2)</t>
  </si>
  <si>
    <t>4*0,7*0,3</t>
  </si>
  <si>
    <t>2490317</t>
  </si>
  <si>
    <t>-1373252564</t>
  </si>
  <si>
    <t>"patky podd čerpadla" 0,5*0,4*0,2*6</t>
  </si>
  <si>
    <t>0,7*0,7*0,3</t>
  </si>
  <si>
    <t>0,387*1,05 'Přepočtené koeficientem množství</t>
  </si>
  <si>
    <t>43-2</t>
  </si>
  <si>
    <t>Přímé schodiště</t>
  </si>
  <si>
    <t>434121426</t>
  </si>
  <si>
    <t>Osazování schodišťových stupňů železobetonových s vyspárováním styčných spár, s provizorním dřevěným zábradlím a dočasným zakrytím stupnic prkny na desku, stupňů drsných</t>
  </si>
  <si>
    <t>1199631249</t>
  </si>
  <si>
    <t>https://podminky.urs.cz/item/CS_URS_2023_02/434121426</t>
  </si>
  <si>
    <t>1,3*16</t>
  </si>
  <si>
    <t>59373003</t>
  </si>
  <si>
    <t>stupeň betonový vibrovlisovaný š 330 v 160 dl 1000mm</t>
  </si>
  <si>
    <t>1725139663</t>
  </si>
  <si>
    <t>59373004</t>
  </si>
  <si>
    <t>prvek betonový vibrovlisovaný š 320 v 160 dl 300mm</t>
  </si>
  <si>
    <t>2097505786</t>
  </si>
  <si>
    <t>430321212</t>
  </si>
  <si>
    <t>Schodišťové konstrukce a rampy z betonu železového (bez výztuže) stupně, schodnice, ramena, podesty s nosníky tř. C 12/15</t>
  </si>
  <si>
    <t>781839301</t>
  </si>
  <si>
    <t>https://podminky.urs.cz/item/CS_URS_2023_02/430321212</t>
  </si>
  <si>
    <t>1,35*16*0,25*0,15</t>
  </si>
  <si>
    <t>Komunikace pozemní</t>
  </si>
  <si>
    <t>772521150</t>
  </si>
  <si>
    <t>Kladení dlažby z kamene do malty z nejvýše dvou rozdílných druhů pravoúhlých desek nebo dlaždic ve skladbě se pravidelně opakujících, tl. přes 30 do 50 mm</t>
  </si>
  <si>
    <t>-1045049702</t>
  </si>
  <si>
    <t>https://podminky.urs.cz/item/CS_URS_2023_02/772521150</t>
  </si>
  <si>
    <t>"lokálně u RŠ u kanálu vč. jeho zadláždění"6*2</t>
  </si>
  <si>
    <t>58381169</t>
  </si>
  <si>
    <t>deska dlažební tryskaná žula 600x600mm tl 50mm</t>
  </si>
  <si>
    <t>1181089164</t>
  </si>
  <si>
    <t>6*1,1 'Přepočtené koeficientem množství</t>
  </si>
  <si>
    <t>566901143</t>
  </si>
  <si>
    <t>181055924</t>
  </si>
  <si>
    <t>https://podminky.urs.cz/item/CS_URS_2023_02/566901143</t>
  </si>
  <si>
    <t>596991112</t>
  </si>
  <si>
    <t>Řezání betonové, kameninové nebo kamenné dlažby do oblouku tloušťky dlažby přes 60 do 80 mm</t>
  </si>
  <si>
    <t>875701604</t>
  </si>
  <si>
    <t>https://podminky.urs.cz/item/CS_URS_2023_02/596991112</t>
  </si>
  <si>
    <t>"u kanálu"1,5*6</t>
  </si>
  <si>
    <t>899103112</t>
  </si>
  <si>
    <t>Osazení poklopů litinových, ocelových nebo železobetonových včetně rámů pro třídu zatížení B125, C250</t>
  </si>
  <si>
    <t>2093374756</t>
  </si>
  <si>
    <t>https://podminky.urs.cz/item/CS_URS_2023_02/899103112</t>
  </si>
  <si>
    <t>"poklop RŠ"6</t>
  </si>
  <si>
    <t>55241056</t>
  </si>
  <si>
    <t>poklop šachtový Pz ocelový zadlažďovací s vnitřní výztuží s těsněním zatížení B125 v 80mm rám 714x714mm vstup 600x600mm</t>
  </si>
  <si>
    <t>1811167278</t>
  </si>
  <si>
    <t>63</t>
  </si>
  <si>
    <t>Podlahy a podlahové konstrukce</t>
  </si>
  <si>
    <t>63-1</t>
  </si>
  <si>
    <t>Betonové podlahy</t>
  </si>
  <si>
    <t>631311134</t>
  </si>
  <si>
    <t>Mazanina z betonu prostého bez zvýšených nároků na prostředí tl. přes 120 do 240 mm tř. C 16/20</t>
  </si>
  <si>
    <t>-1306757077</t>
  </si>
  <si>
    <t>https://podminky.urs.cz/item/CS_URS_2023_02/631311134</t>
  </si>
  <si>
    <t>S05*(0,31+0,57)/2</t>
  </si>
  <si>
    <t>S06*0,05</t>
  </si>
  <si>
    <t>1,4*(5,865+8,395+10,443)*0,12</t>
  </si>
  <si>
    <t>631319185</t>
  </si>
  <si>
    <t>Příplatek k cenám mazanin za sklon přes 15° do 35° od vodorovné roviny mazanina tl. přes 120 do 240 mm</t>
  </si>
  <si>
    <t>-101876059</t>
  </si>
  <si>
    <t>https://podminky.urs.cz/item/CS_URS_2023_02/631319185</t>
  </si>
  <si>
    <t>631319013</t>
  </si>
  <si>
    <t>Příplatek k cenám mazanin za úpravu povrchu mazaniny přehlazením, mazanina tl. přes 120 do 240 mm</t>
  </si>
  <si>
    <t>114572049</t>
  </si>
  <si>
    <t>https://podminky.urs.cz/item/CS_URS_2023_02/631319013</t>
  </si>
  <si>
    <t>43</t>
  </si>
  <si>
    <t>631362021</t>
  </si>
  <si>
    <t>Výztuž mazanin ze svařovaných sítí z drátů typu KARI</t>
  </si>
  <si>
    <t>-1596546263</t>
  </si>
  <si>
    <t>https://podminky.urs.cz/item/CS_URS_2023_02/631362021</t>
  </si>
  <si>
    <t>"15 % na přesahy, Karisíť u okraje</t>
  </si>
  <si>
    <t>(9,4*2)*3,14*(0,45+0,45)*(7,09/1000)*1,15</t>
  </si>
  <si>
    <t>1,4*(5,865+8,395+10,443)*(7,09/1000)*1,15</t>
  </si>
  <si>
    <t>44</t>
  </si>
  <si>
    <t>631351101</t>
  </si>
  <si>
    <t>Bednění v podlahách rýh a hran zřízení</t>
  </si>
  <si>
    <t>-277443459</t>
  </si>
  <si>
    <t>https://podminky.urs.cz/item/CS_URS_2023_02/631351101</t>
  </si>
  <si>
    <t>"pomocné u technologie"1</t>
  </si>
  <si>
    <t>"okraj"0,6*(((0,6+0,05+8,9)*2)*3,14)</t>
  </si>
  <si>
    <t>45</t>
  </si>
  <si>
    <t>631351102</t>
  </si>
  <si>
    <t>Bednění v podlahách rýh a hran odstranění</t>
  </si>
  <si>
    <t>823375793</t>
  </si>
  <si>
    <t>https://podminky.urs.cz/item/CS_URS_2023_02/631351102</t>
  </si>
  <si>
    <t>46</t>
  </si>
  <si>
    <t>K001</t>
  </si>
  <si>
    <t>Vyztužení hran bet. kcí páskou</t>
  </si>
  <si>
    <t>-155215105</t>
  </si>
  <si>
    <t>3,14*(10,3*2)</t>
  </si>
  <si>
    <t>63-2</t>
  </si>
  <si>
    <t>Dlažba fontány</t>
  </si>
  <si>
    <t>47</t>
  </si>
  <si>
    <t>591441111RR</t>
  </si>
  <si>
    <t>Kladení dlažby z mozaiky komunikací pro pěší s vyplněním spár, s dvojím beraněním a se smetením přebytečného materiálu na vzdálenost do 3 m jednobarevné, s ložem tl. do 40 mm z cementového potěru, hydrofobního s dodatečnou výztuží vlákny, spírovací hmota š. 20 mm odolná proti plísním, příplatek za menší rozsah a kruhový tvar</t>
  </si>
  <si>
    <t>-621107239</t>
  </si>
  <si>
    <t>Poznámka k položce:
-Nové žulové kostky 14/14 tl. 70mm
Spárovací hmota š. 20 mm vysokopevnostní spárovací malta DIN EN 13888, tř. CG2 WA odolná vůči plísním a
vysokotlakému čištění, pevnost v tahu za ohybu ≥ 2,5 N/mm2 dle DIN EN 12808-2
-Vlákny vyztužený hydrofóbní potěr tl. 40 mm
CT-C50-F6-A9 pro kladení kostek</t>
  </si>
  <si>
    <t>48</t>
  </si>
  <si>
    <t>58381015R</t>
  </si>
  <si>
    <t>kostka řezanoštípaná dlažební žula 14/14/7</t>
  </si>
  <si>
    <t>-1097129256</t>
  </si>
  <si>
    <t>251,663*1,1 'Přepočtené koeficientem množství</t>
  </si>
  <si>
    <t>49</t>
  </si>
  <si>
    <t>661646253</t>
  </si>
  <si>
    <t>"fontna, obřezy prvků"</t>
  </si>
  <si>
    <t>(3,14*(2*8,9))</t>
  </si>
  <si>
    <t>50</t>
  </si>
  <si>
    <t>K024</t>
  </si>
  <si>
    <t>Rozebrání 9ks obruby a zpětné uložení (manipulace s triskami)</t>
  </si>
  <si>
    <t>-388707298</t>
  </si>
  <si>
    <t>51</t>
  </si>
  <si>
    <t>935113111</t>
  </si>
  <si>
    <t>Osazení odvodňovacího žlabu s krycím roštem polymerbetonového šířky do 200 mm</t>
  </si>
  <si>
    <t>998734683</t>
  </si>
  <si>
    <t>https://podminky.urs.cz/item/CS_URS_2023_02/935113111</t>
  </si>
  <si>
    <t>52</t>
  </si>
  <si>
    <t>59227006</t>
  </si>
  <si>
    <t>žlab odvodňovací z polymerbetonu se spádem dna 0,5% 130x155/160mm</t>
  </si>
  <si>
    <t>-1645506142</t>
  </si>
  <si>
    <t>53</t>
  </si>
  <si>
    <t>59227012</t>
  </si>
  <si>
    <t>rošt můstkový A15 Pz pro žlab š 130mm</t>
  </si>
  <si>
    <t>674245612</t>
  </si>
  <si>
    <t>54</t>
  </si>
  <si>
    <t>59227027</t>
  </si>
  <si>
    <t>čelo plné na začátek a konec odvodňovacího žlabu polymerbeton š 100mm</t>
  </si>
  <si>
    <t>1445483792</t>
  </si>
  <si>
    <t>55</t>
  </si>
  <si>
    <t>721173401</t>
  </si>
  <si>
    <t>Potrubí z trub PVC SN4 svodné (ležaté) DN 110</t>
  </si>
  <si>
    <t>1322341251</t>
  </si>
  <si>
    <t>https://podminky.urs.cz/item/CS_URS_2023_02/721173401</t>
  </si>
  <si>
    <t>56</t>
  </si>
  <si>
    <t>K017</t>
  </si>
  <si>
    <t>Napojení na dešťovou kanalizaci</t>
  </si>
  <si>
    <t>-758604918</t>
  </si>
  <si>
    <t>94</t>
  </si>
  <si>
    <t>Lešení a stavební výtahy</t>
  </si>
  <si>
    <t>57</t>
  </si>
  <si>
    <t>949101111</t>
  </si>
  <si>
    <t>Lešení pomocné pracovní pro objekty pozemních staveb pro zatížení do 150 kg/m2, o výšce lešeňové podlahy do 1,9 m</t>
  </si>
  <si>
    <t>-81424435</t>
  </si>
  <si>
    <t>https://podminky.urs.cz/item/CS_URS_2023_02/949101111</t>
  </si>
  <si>
    <t>969-1</t>
  </si>
  <si>
    <t>Příprava povrchů</t>
  </si>
  <si>
    <t>58</t>
  </si>
  <si>
    <t>629995101</t>
  </si>
  <si>
    <t>Očištění vnějších ploch tlakovou vodou omytím</t>
  </si>
  <si>
    <t>1189545904</t>
  </si>
  <si>
    <t>https://podminky.urs.cz/item/CS_URS_2023_02/629995101</t>
  </si>
  <si>
    <t>"podklad a dlažba</t>
  </si>
  <si>
    <t>S05*2</t>
  </si>
  <si>
    <t>S06*2</t>
  </si>
  <si>
    <t>"spodní strana"S02</t>
  </si>
  <si>
    <t>"horní strana" S02</t>
  </si>
  <si>
    <t>"očištění po skončení stav. prací - okolí fontány"500</t>
  </si>
  <si>
    <t>59</t>
  </si>
  <si>
    <t>965046111</t>
  </si>
  <si>
    <t>Broušení stávajících betonových podlah úběr do 3 mm</t>
  </si>
  <si>
    <t>-362669520</t>
  </si>
  <si>
    <t>https://podminky.urs.cz/item/CS_URS_2023_02/965046111</t>
  </si>
  <si>
    <t>60</t>
  </si>
  <si>
    <t>965046111R</t>
  </si>
  <si>
    <t>Broušení stávajících betonových povrchů stěn, úběr do 3 mm</t>
  </si>
  <si>
    <t>149485681</t>
  </si>
  <si>
    <t>61</t>
  </si>
  <si>
    <t>965046111RRR</t>
  </si>
  <si>
    <t>Broušení stávajících betonových povrchů stropů, úběr do 3 mm</t>
  </si>
  <si>
    <t>218970894</t>
  </si>
  <si>
    <t>s02</t>
  </si>
  <si>
    <t>62</t>
  </si>
  <si>
    <t>985121201</t>
  </si>
  <si>
    <t>Tryskání degradovaného betonu líce kleneb a podhledů křemičitým pískem sušeným</t>
  </si>
  <si>
    <t>901919970</t>
  </si>
  <si>
    <t>https://podminky.urs.cz/item/CS_URS_2023_02/985121201</t>
  </si>
  <si>
    <t>S04*0,3</t>
  </si>
  <si>
    <t>985131311</t>
  </si>
  <si>
    <t>Očištění ploch stěn, rubu kleneb a podlah ruční dočištění ocelovými kartáči</t>
  </si>
  <si>
    <t>-415980498</t>
  </si>
  <si>
    <t>https://podminky.urs.cz/item/CS_URS_2023_02/985131311</t>
  </si>
  <si>
    <t>Poznámka k položce:
rozsah cca 30 %</t>
  </si>
  <si>
    <t>"vyspravení zvukovodů"20</t>
  </si>
  <si>
    <t>832,458*0,3 'Přepočtené koeficientem množství</t>
  </si>
  <si>
    <t>64</t>
  </si>
  <si>
    <t>985132311</t>
  </si>
  <si>
    <t>Očištění ploch líce kleneb a podhledů ruční dočištění ocelovými kartáči</t>
  </si>
  <si>
    <t>-1400765325</t>
  </si>
  <si>
    <t>https://podminky.urs.cz/item/CS_URS_2023_02/985132311</t>
  </si>
  <si>
    <t>118,24*0,3 'Přepočtené koeficientem množství</t>
  </si>
  <si>
    <t>969-2</t>
  </si>
  <si>
    <t>Bourání</t>
  </si>
  <si>
    <t>65</t>
  </si>
  <si>
    <t>965042141</t>
  </si>
  <si>
    <t>Bourání mazanin betonových nebo z litého asfaltu tl. do 100 mm, plochy přes 4 m2</t>
  </si>
  <si>
    <t>-1643104680</t>
  </si>
  <si>
    <t>https://podminky.urs.cz/item/CS_URS_2023_02/965042141</t>
  </si>
  <si>
    <t>1,4*(5,865+8,395+10,443)*0,09</t>
  </si>
  <si>
    <t>66</t>
  </si>
  <si>
    <t>965042241</t>
  </si>
  <si>
    <t>Bourání mazanin betonových nebo z litého asfaltu tl. přes 100 mm, plochy přes 4 m2</t>
  </si>
  <si>
    <t>-633675221</t>
  </si>
  <si>
    <t>https://podminky.urs.cz/item/CS_URS_2023_02/965042241</t>
  </si>
  <si>
    <t>67</t>
  </si>
  <si>
    <t>961055111</t>
  </si>
  <si>
    <t>Bourání základů z betonu železového</t>
  </si>
  <si>
    <t>1766537367</t>
  </si>
  <si>
    <t>https://podminky.urs.cz/item/CS_URS_2023_02/961055111</t>
  </si>
  <si>
    <t xml:space="preserve">"patky pro čerpadla </t>
  </si>
  <si>
    <t>0,85*1,45*0,1*5</t>
  </si>
  <si>
    <t>"podkladky přepad. kanálu</t>
  </si>
  <si>
    <t>0,2*0,5*0,1*18</t>
  </si>
  <si>
    <t>68</t>
  </si>
  <si>
    <t>977151125</t>
  </si>
  <si>
    <t>Jádrové vrty diamantovými korunkami do stavebních materiálů (železobetonu, betonu, cihel, obkladů, dlažeb, kamene) průměru přes 180 do 200 mm</t>
  </si>
  <si>
    <t>1954513443</t>
  </si>
  <si>
    <t>https://podminky.urs.cz/item/CS_URS_2023_02/977151125</t>
  </si>
  <si>
    <t>"pro nové vedení, do desky fontány"2</t>
  </si>
  <si>
    <t>69</t>
  </si>
  <si>
    <t>977151127</t>
  </si>
  <si>
    <t>Jádrové vrty diamantovými korunkami do stavebních materiálů (železobetonu, betonu, cihel, obkladů, dlažeb, kamene) průměru přes 225 do 250 mm</t>
  </si>
  <si>
    <t>-2090990238</t>
  </si>
  <si>
    <t>https://podminky.urs.cz/item/CS_URS_2023_02/977151127</t>
  </si>
  <si>
    <t>70</t>
  </si>
  <si>
    <t>972054491</t>
  </si>
  <si>
    <t>Vybourání otvorů ve stropech nebo klenbách železobetonových bez odstranění podlahy a násypu, plochy do 1 m2, tl. přes 80 mm</t>
  </si>
  <si>
    <t>-1380963232</t>
  </si>
  <si>
    <t>https://podminky.urs.cz/item/CS_URS_2023_02/972054491</t>
  </si>
  <si>
    <t>"obsekání stáv. potrubí pro zalití maltou"1</t>
  </si>
  <si>
    <t>71</t>
  </si>
  <si>
    <t>965024131</t>
  </si>
  <si>
    <t>Bourání podlah kamenných bez podkladního lože, s jakoukoliv výplní spár z desek nebo mozaiky, plochy přes 1 m2</t>
  </si>
  <si>
    <t>-1817745169</t>
  </si>
  <si>
    <t>https://podminky.urs.cz/item/CS_URS_2023_02/965024131</t>
  </si>
  <si>
    <t>Poznámka k položce:
bez hmotnosti suti - uloženo na deponii zadavatele</t>
  </si>
  <si>
    <t>72</t>
  </si>
  <si>
    <t>979054442R</t>
  </si>
  <si>
    <t>Očištění vybouraných prvků komunikací od spojovacího materiálu s odklizením a uložením očištěných hmot a spojovacího materiálu na skládku na vzdálenost do 10 m dlaždic, desek nebo tvarovek s původním vyplněním spár cementovou maltou vč. cementového lože</t>
  </si>
  <si>
    <t>-279443283</t>
  </si>
  <si>
    <t>73</t>
  </si>
  <si>
    <t>963012510</t>
  </si>
  <si>
    <t>Bourání stropů z desek nebo panelů železobetonových prefabrikovaných s dutinami z desek, š. do 300 mm tl. do 140 mm</t>
  </si>
  <si>
    <t>-604457931</t>
  </si>
  <si>
    <t>https://podminky.urs.cz/item/CS_URS_2023_02/963012510</t>
  </si>
  <si>
    <t>Poznámka k položce:
Uskladnit na dvoře TS - bez demont. hmotnosti</t>
  </si>
  <si>
    <t>1,4*(5,865+8,395+10,443)*0,1</t>
  </si>
  <si>
    <t>74</t>
  </si>
  <si>
    <t>-1303380940</t>
  </si>
  <si>
    <t>"odvoz kostek na mezideponi"48,13</t>
  </si>
  <si>
    <t>"odvoz PZD desek" 3,458*2,1</t>
  </si>
  <si>
    <t>75</t>
  </si>
  <si>
    <t>-509118046</t>
  </si>
  <si>
    <t>55,392*4</t>
  </si>
  <si>
    <t>76</t>
  </si>
  <si>
    <t>965045113</t>
  </si>
  <si>
    <t>Bourání potěrů tl. do 50 mm cementových nebo pískocementových, plochy přes 4 m2</t>
  </si>
  <si>
    <t>-1565058632</t>
  </si>
  <si>
    <t>https://podminky.urs.cz/item/CS_URS_2023_02/965045113</t>
  </si>
  <si>
    <t>77</t>
  </si>
  <si>
    <t>962033121</t>
  </si>
  <si>
    <t>Bourání zdiva nadzákladového z tvárnic ztraceného bednění včetně výplně z betonu a výztuže objemu přes 1 m3</t>
  </si>
  <si>
    <t>-1092265515</t>
  </si>
  <si>
    <t>https://podminky.urs.cz/item/CS_URS_2023_02/962033121</t>
  </si>
  <si>
    <t>"schodišťová stěna, průměrná výška</t>
  </si>
  <si>
    <t>3,2*2*0,3</t>
  </si>
  <si>
    <t>78</t>
  </si>
  <si>
    <t>963042819</t>
  </si>
  <si>
    <t>Bourání schodišťových stupňů betonových zhotovených na místě</t>
  </si>
  <si>
    <t>-149949706</t>
  </si>
  <si>
    <t>https://podminky.urs.cz/item/CS_URS_2023_02/963042819</t>
  </si>
  <si>
    <t>17*0,9</t>
  </si>
  <si>
    <t>79</t>
  </si>
  <si>
    <t>721210822</t>
  </si>
  <si>
    <t>Demontáž kanalizačního příslušenství střešních vtoků DN 100</t>
  </si>
  <si>
    <t>1072304167</t>
  </si>
  <si>
    <t>https://podminky.urs.cz/item/CS_URS_2023_02/721210822</t>
  </si>
  <si>
    <t>80</t>
  </si>
  <si>
    <t>767996701</t>
  </si>
  <si>
    <t>Demontáž ostatních zámečnických konstrukcí řezáním o hmotnosti jednotlivých dílů do 50 kg</t>
  </si>
  <si>
    <t>kg</t>
  </si>
  <si>
    <t>-753755545</t>
  </si>
  <si>
    <t>https://podminky.urs.cz/item/CS_URS_2023_02/767996701</t>
  </si>
  <si>
    <t>"stávající rošt mosaz. mříží zvukovodu"250</t>
  </si>
  <si>
    <t>81</t>
  </si>
  <si>
    <t>490225548</t>
  </si>
  <si>
    <t>Poznámka k položce:
pro zpětné použití</t>
  </si>
  <si>
    <t>"lokálně u RŠ podzemního kanálu"6*2</t>
  </si>
  <si>
    <t>82</t>
  </si>
  <si>
    <t>415644222</t>
  </si>
  <si>
    <t>83</t>
  </si>
  <si>
    <t>HZS1291</t>
  </si>
  <si>
    <t>Hodinové zúčtovací sazby profesí HSV zemní a pomocné práce pomocný stavební dělník</t>
  </si>
  <si>
    <t>hod</t>
  </si>
  <si>
    <t>-637501452</t>
  </si>
  <si>
    <t>https://podminky.urs.cz/item/CS_URS_2023_02/HZS1291</t>
  </si>
  <si>
    <t>"vyčištění zvukovodu"15</t>
  </si>
  <si>
    <t>84</t>
  </si>
  <si>
    <t>899102211</t>
  </si>
  <si>
    <t>Demontáž poklopů litinových a ocelových včetně rámů, hmotnosti jednotlivě přes 50 do 100 Kg</t>
  </si>
  <si>
    <t>-1222562072</t>
  </si>
  <si>
    <t>https://podminky.urs.cz/item/CS_URS_2023_02/899102211</t>
  </si>
  <si>
    <t>"Rš" 6,000</t>
  </si>
  <si>
    <t>997013111</t>
  </si>
  <si>
    <t>Vnitrostaveništní doprava suti a vybouraných hmot vodorovně do 50 m svisle s použitím mechanizace pro budovy a haly výšky do 6 m</t>
  </si>
  <si>
    <t>551739900</t>
  </si>
  <si>
    <t>https://podminky.urs.cz/item/CS_URS_2023_02/997013111</t>
  </si>
  <si>
    <t>300,419*0,6 'Přepočtené koeficientem množství</t>
  </si>
  <si>
    <t>86</t>
  </si>
  <si>
    <t>997013211</t>
  </si>
  <si>
    <t>Vnitrostaveništní doprava suti a vybouraných hmot vodorovně do 50 m svisle ručně pro budovy a haly výšky do 6 m</t>
  </si>
  <si>
    <t>157906224</t>
  </si>
  <si>
    <t>https://podminky.urs.cz/item/CS_URS_2023_02/997013211</t>
  </si>
  <si>
    <t>300,419*0,4 'Přepočtené koeficientem množství</t>
  </si>
  <si>
    <t>87</t>
  </si>
  <si>
    <t>-1286501572</t>
  </si>
  <si>
    <t>88</t>
  </si>
  <si>
    <t>1225611879</t>
  </si>
  <si>
    <t>300,419*24 'Přepočtené koeficientem množství</t>
  </si>
  <si>
    <t>89</t>
  </si>
  <si>
    <t>997013631</t>
  </si>
  <si>
    <t>Poplatek za uložení stavebního odpadu na skládce (skládkovné) směsného stavebního a demoličního zatříděného do Katalogu odpadů pod kódem 17 09 04</t>
  </si>
  <si>
    <t>647073659</t>
  </si>
  <si>
    <t>https://podminky.urs.cz/item/CS_URS_2023_02/997013631</t>
  </si>
  <si>
    <t>300,419*0,3 'Přepočtené koeficientem množství</t>
  </si>
  <si>
    <t>90</t>
  </si>
  <si>
    <t>997013862</t>
  </si>
  <si>
    <t>Poplatek za uložení stavebního odpadu na recyklační skládce (skládkovné) z armovaného betonu zatříděného do Katalogu odpadů pod kódem 17 01 01</t>
  </si>
  <si>
    <t>21861247</t>
  </si>
  <si>
    <t>https://podminky.urs.cz/item/CS_URS_2023_02/997013862</t>
  </si>
  <si>
    <t>332,756*0,7 'Přepočtené koeficientem množství</t>
  </si>
  <si>
    <t>91</t>
  </si>
  <si>
    <t>1152259528</t>
  </si>
  <si>
    <t>448,107*0,6 'Přepočtené koeficientem množství</t>
  </si>
  <si>
    <t>92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</si>
  <si>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</si>
  <si>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</si>
  <si>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-1056162865</t>
  </si>
  <si>
    <t>https://podminky.urs.cz/item/CS_URS_2023_02/998018001</t>
  </si>
  <si>
    <t>448,107*0,4 'Přepočtené koeficientem množství</t>
  </si>
  <si>
    <t>PSV</t>
  </si>
  <si>
    <t>Práce a dodávky PSV</t>
  </si>
  <si>
    <t>711</t>
  </si>
  <si>
    <t>Izolace proti vodě, vlhkosti a plynům</t>
  </si>
  <si>
    <t>93</t>
  </si>
  <si>
    <t>998711101</t>
  </si>
  <si>
    <t>Přesun hmot pro izolace proti vodě, vlhkosti a plynům stanovený z hmotnosti přesunovaného materiálu vodorovná dopravní vzdálenost do 50 m v objektech výšky do 6 m</t>
  </si>
  <si>
    <t>-20688231</t>
  </si>
  <si>
    <t>https://podminky.urs.cz/item/CS_URS_2023_02/998711101</t>
  </si>
  <si>
    <t>711-1</t>
  </si>
  <si>
    <t>HI stěrka fontány</t>
  </si>
  <si>
    <t>711111012</t>
  </si>
  <si>
    <t>Provedení izolace proti zemní vlhkosti natěradly a tmely za studena na ploše vodorovné V nátěrem tekutou lepenkou</t>
  </si>
  <si>
    <t>-1101128271</t>
  </si>
  <si>
    <t>https://podminky.urs.cz/item/CS_URS_2023_02/711111012</t>
  </si>
  <si>
    <t>95</t>
  </si>
  <si>
    <t>711112012</t>
  </si>
  <si>
    <t>Provedení izolace proti zemní vlhkosti natěradly a tmely za studena na ploše svislé S nátěrem tekutou lepenkou</t>
  </si>
  <si>
    <t>-1603763482</t>
  </si>
  <si>
    <t>https://podminky.urs.cz/item/CS_URS_2023_02/711112012</t>
  </si>
  <si>
    <t>S06a*2</t>
  </si>
  <si>
    <t>"detaily"20</t>
  </si>
  <si>
    <t>96</t>
  </si>
  <si>
    <t>205550004RR</t>
  </si>
  <si>
    <t>Minerální ochrana proti korozi a adhezní můstek v rámci komplexního hydroizolačního systému dle PD</t>
  </si>
  <si>
    <t>-456656778</t>
  </si>
  <si>
    <t>Poznámka k položce:
spotřeba 1,5 kg/m2
minerální adhezní můstek dle DIN EN1504-7 / koncentrát akrylátové disperze</t>
  </si>
  <si>
    <t>649,374*1,5 'Přepočtené koeficientem množství</t>
  </si>
  <si>
    <t>97</t>
  </si>
  <si>
    <t>711191101</t>
  </si>
  <si>
    <t>Provedení izolace proti zemní vlhkosti hydroizolační stěrkou na ploše vodorovné V jednovrstvá na betonu</t>
  </si>
  <si>
    <t>-1048206390</t>
  </si>
  <si>
    <t>https://podminky.urs.cz/item/CS_URS_2023_02/711191101</t>
  </si>
  <si>
    <t>98</t>
  </si>
  <si>
    <t>711192101</t>
  </si>
  <si>
    <t>Provedení izolace proti zemní vlhkosti hydroizolační stěrkou na ploše svislé S jednovrstvá na betonu</t>
  </si>
  <si>
    <t>-53929867</t>
  </si>
  <si>
    <t>https://podminky.urs.cz/item/CS_URS_2023_02/711192101</t>
  </si>
  <si>
    <t>99</t>
  </si>
  <si>
    <t>204218007RR</t>
  </si>
  <si>
    <t>Rychlá minerální stavební hydroizolace, tl. min 3 mm,v rámci komplexního hydroizolačního systému dle PD</t>
  </si>
  <si>
    <t>1794850711</t>
  </si>
  <si>
    <t>Poznámka k položce:
spotřeba 4 kg/m2
dle DIN 18533 působení vody W1-E, W1.2-E a W4-E, dvousložková směšovací pomět 1váhový díl tekutá složka 1,5
váhový díl prášková složka, bezespárová a bezešvá, hydraulicky tuhnoucí, samozesíťující minerální HI Vysoce
flexibilní, přemosťující trhliny. Odolná proti působení sulfátů / síranových solí, působení posypové soli, působení
mrazu, UV-záření a stárnutí." Přemostění trhlin dle ASTM C836: &gt; 3 mm</t>
  </si>
  <si>
    <t>901,037*4 'Přepočtené koeficientem množství</t>
  </si>
  <si>
    <t>100</t>
  </si>
  <si>
    <t>711199101</t>
  </si>
  <si>
    <t>Provedení izolace proti zemní vlhkosti hydroizolační stěrkou doplňků vodotěsné těsnící pásky pro dilatační a styčné spáry</t>
  </si>
  <si>
    <t>-453500226</t>
  </si>
  <si>
    <t>https://podminky.urs.cz/item/CS_URS_2023_02/711199101</t>
  </si>
  <si>
    <t>(8,9+0,66)*3,14</t>
  </si>
  <si>
    <t>(8,9)*3,14*2</t>
  </si>
  <si>
    <t>"kolem technologie"10</t>
  </si>
  <si>
    <t>101</t>
  </si>
  <si>
    <t>28355022</t>
  </si>
  <si>
    <t>páska pružná těsnící hydroizolační š do 125mm</t>
  </si>
  <si>
    <t>78339218</t>
  </si>
  <si>
    <t>Poznámka k položce:
nutné dodrřet systémové řešení dle PD</t>
  </si>
  <si>
    <t>95,91*1,05 'Přepočtené koeficientem množství</t>
  </si>
  <si>
    <t>102</t>
  </si>
  <si>
    <t>K026</t>
  </si>
  <si>
    <t>Provedení izolační manžety potrubí a jiných prostupů, zapravení do HI stěrky do průměru 0-100 mm, vč. vyztužení hrany rozlívanou maltou epoxidovou viz detail</t>
  </si>
  <si>
    <t>990224136</t>
  </si>
  <si>
    <t>103</t>
  </si>
  <si>
    <t>K027</t>
  </si>
  <si>
    <t>Provedení izolační manžety potrubí a jiných prostupů, zapravení do HI stěrky do průměru 100-200 mm, vč. vyztužení hrany rozlívanou maltou epoxidovou viz detail</t>
  </si>
  <si>
    <t>843895099</t>
  </si>
  <si>
    <t>104</t>
  </si>
  <si>
    <t>K028</t>
  </si>
  <si>
    <t>Provedení izolační manžety potrubí a jiných prostupů, zapravení do HI stěrky do průměru 200-300 mm, vč. vyztužení hrany rozlívanou maltou epoxidovou viz detail</t>
  </si>
  <si>
    <t>777832756</t>
  </si>
  <si>
    <t>105</t>
  </si>
  <si>
    <t>K029</t>
  </si>
  <si>
    <t>Provedení izolační manžety potrubí a jiných prostupů, zapravení do HI stěrky nepravidelných tvarů, vč. vyztužení hrany rozlívanou maltou epoxidovou viz detail</t>
  </si>
  <si>
    <t>-1570616710</t>
  </si>
  <si>
    <t>106</t>
  </si>
  <si>
    <t>K030</t>
  </si>
  <si>
    <t>Zálivka - Kotevní malta dle DIN EN 1504-6, Vysoce tekutá minerální zálivková malta, Vysoce tekutá minerální zálivková malta, tloušťka vrstvy od 5 do 60 mm, odolná vůči mrazu a posypovým solím, vodotěsná, zaručuje silový spoj s betonovými nosnými vrstvami, vč. pomocného bednění a přípravy povrchu pro aplikaci</t>
  </si>
  <si>
    <t>-387388296</t>
  </si>
  <si>
    <t>400</t>
  </si>
  <si>
    <t>711-2</t>
  </si>
  <si>
    <t>HI stěrka akumulančí nádrže, kolektor</t>
  </si>
  <si>
    <t>107</t>
  </si>
  <si>
    <t>267355718</t>
  </si>
  <si>
    <t>S04*2</t>
  </si>
  <si>
    <t>108</t>
  </si>
  <si>
    <t>-2035078130</t>
  </si>
  <si>
    <t>109</t>
  </si>
  <si>
    <t>2111753639</t>
  </si>
  <si>
    <t>643,451*1,5 'Přepočtené koeficientem množství</t>
  </si>
  <si>
    <t>110</t>
  </si>
  <si>
    <t>1676391993</t>
  </si>
  <si>
    <t>111</t>
  </si>
  <si>
    <t>1376028339</t>
  </si>
  <si>
    <t>112</t>
  </si>
  <si>
    <t>24551274</t>
  </si>
  <si>
    <t>stěrka hydroizolační cementová jednosložková</t>
  </si>
  <si>
    <t>1315027730</t>
  </si>
  <si>
    <t>Poznámka k položce:
Spotřeba: 5,5 kg/m2/3mm
dle DIN 18533 pro třídy účinků vody W1.1-E, W1.2-E a W4-E" odolná vůči síranům a silně agresivní vodě (třída expozice XA2)</t>
  </si>
  <si>
    <t>552,651*5,5 'Přepočtené koeficientem množství</t>
  </si>
  <si>
    <t>113</t>
  </si>
  <si>
    <t>1405666480</t>
  </si>
  <si>
    <t>114</t>
  </si>
  <si>
    <t>1330715912</t>
  </si>
  <si>
    <t>115</t>
  </si>
  <si>
    <t>349683266</t>
  </si>
  <si>
    <t>93,782*4 'Přepočtené koeficientem množství</t>
  </si>
  <si>
    <t>116</t>
  </si>
  <si>
    <t>635771175</t>
  </si>
  <si>
    <t>"akumulační nádrž"1,3*4+0,98*2</t>
  </si>
  <si>
    <t>2*(0,31*2+1,18+4,71+24,8)</t>
  </si>
  <si>
    <t>"kolekor"obvodE*2+16*2,8</t>
  </si>
  <si>
    <t>117</t>
  </si>
  <si>
    <t>432918699</t>
  </si>
  <si>
    <t>346,268*1,05 'Přepočtené koeficientem množství</t>
  </si>
  <si>
    <t>118</t>
  </si>
  <si>
    <t>K002</t>
  </si>
  <si>
    <t>Příplatek za provedení souvrství stěrkové HI v omezené prostoru akumulační nádrže</t>
  </si>
  <si>
    <t>982851882</t>
  </si>
  <si>
    <t>S01+S01a</t>
  </si>
  <si>
    <t>119</t>
  </si>
  <si>
    <t>K0021</t>
  </si>
  <si>
    <t>Příplatek za provedení souvrství stěrkové HI v omezené prostoru akumulační nádrže - na stropě</t>
  </si>
  <si>
    <t>1369301506</t>
  </si>
  <si>
    <t>120</t>
  </si>
  <si>
    <t>K0022</t>
  </si>
  <si>
    <t>Příplatek za provedení souvrství stěrkové HI na stropě kolektoru</t>
  </si>
  <si>
    <t>-1789946769</t>
  </si>
  <si>
    <t>741-3</t>
  </si>
  <si>
    <t>Chránička elektro</t>
  </si>
  <si>
    <t>121</t>
  </si>
  <si>
    <t>460791212</t>
  </si>
  <si>
    <t>Montáž trubek ochranných uložených volně do rýhy plastových ohebných, vnitřního průměru přes 32 do 50 mm</t>
  </si>
  <si>
    <t>1463174474</t>
  </si>
  <si>
    <t>https://podminky.urs.cz/item/CS_URS_2023_02/460791212</t>
  </si>
  <si>
    <t>"přípraba pro ozvučení"80</t>
  </si>
  <si>
    <t>122</t>
  </si>
  <si>
    <t>34571351</t>
  </si>
  <si>
    <t>trubka elektroinstalační ohebná dvouplášťová korugovaná (chránička) D 41/50mm, HDPE+LDPE</t>
  </si>
  <si>
    <t>128</t>
  </si>
  <si>
    <t>-1445130657</t>
  </si>
  <si>
    <t>80*1,05 'Přepočtené koeficientem množství</t>
  </si>
  <si>
    <t>123</t>
  </si>
  <si>
    <t>460021121</t>
  </si>
  <si>
    <t>Sejmutí ornice strojně včetně rozpojení, naložení na dopravní prostředek, přemístění ornice na vzdálenost do 50 m a její složení tl. vrstvy do 20 cm</t>
  </si>
  <si>
    <t>CS ÚRS 2022 02</t>
  </si>
  <si>
    <t>-1645008013</t>
  </si>
  <si>
    <t>https://podminky.urs.cz/item/CS_URS_2022_02/460021121</t>
  </si>
  <si>
    <t>"přípraba pro ozvučení"80*0,5</t>
  </si>
  <si>
    <t>124</t>
  </si>
  <si>
    <t>460171152</t>
  </si>
  <si>
    <t>Hloubení nezapažených kabelových rýh strojně včetně urovnání dna s přemístěním výkopku do vzdálenosti 3 m od okraje jámy nebo s naložením na dopravní prostředek šířky 35 cm hloubky 60 cm v hornině třídy těžitelnosti I skupiny 3</t>
  </si>
  <si>
    <t>-1572295499</t>
  </si>
  <si>
    <t>https://podminky.urs.cz/item/CS_URS_2023_02/460171152</t>
  </si>
  <si>
    <t>125</t>
  </si>
  <si>
    <t>460451152</t>
  </si>
  <si>
    <t>Zásyp kabelových rýh strojně s přemístěním sypaniny ze vzdálenosti do 10 m, s uložením výkopku ve vrstvách včetně zhutnění a urovnání povrchu šířky 35 cm hloubky 50 cm z horniny třídy těžitelnosti I skupiny 3</t>
  </si>
  <si>
    <t>504652657</t>
  </si>
  <si>
    <t>https://podminky.urs.cz/item/CS_URS_2022_02/460451152</t>
  </si>
  <si>
    <t>126</t>
  </si>
  <si>
    <t>460571111</t>
  </si>
  <si>
    <t>Rozprostření a urovnání ornice strojně včetně přemístění hromad nebo dočasných skládek na místo spotřeby ze vzdálenosti do 50 m při souvislé ploše, tl. vrstvy do 20 cm</t>
  </si>
  <si>
    <t>-330195588</t>
  </si>
  <si>
    <t>https://podminky.urs.cz/item/CS_URS_2022_02/460571111</t>
  </si>
  <si>
    <t>127</t>
  </si>
  <si>
    <t>460661111</t>
  </si>
  <si>
    <t>Kabelové lože z písku včetně podsypu, zhutnění a urovnání povrchu pro kabely nn bez zakrytí, šířky do 35 cm</t>
  </si>
  <si>
    <t>1968277433</t>
  </si>
  <si>
    <t>https://podminky.urs.cz/item/CS_URS_2022_02/460661111</t>
  </si>
  <si>
    <t>460671112</t>
  </si>
  <si>
    <t>Výstražná fólie z PVC pro krytí kabelů včetně vyrovnání povrchu rýhy, rozvinutí a uložení fólie šířky do 25 cm</t>
  </si>
  <si>
    <t>1967154829</t>
  </si>
  <si>
    <t>https://podminky.urs.cz/item/CS_URS_2023_02/460671112</t>
  </si>
  <si>
    <t>751</t>
  </si>
  <si>
    <t>Vzduchotechnika</t>
  </si>
  <si>
    <t>129</t>
  </si>
  <si>
    <t>751111273</t>
  </si>
  <si>
    <t>Montáž ventilátoru axiálního středotlakého potrubního základního, průměru přes 300 do 400 mm</t>
  </si>
  <si>
    <t>-1855344002</t>
  </si>
  <si>
    <t>https://podminky.urs.cz/item/CS_URS_2023_02/751111273</t>
  </si>
  <si>
    <t>130</t>
  </si>
  <si>
    <t>42914539</t>
  </si>
  <si>
    <t>ventilátor axiální diagonální potrubní plastový úsporný IP44 připojení D 315mm, 1500 m3/h</t>
  </si>
  <si>
    <t>1076369456</t>
  </si>
  <si>
    <t>131</t>
  </si>
  <si>
    <t>K022</t>
  </si>
  <si>
    <t>Vyčištění stáv. VZT potrubí d350</t>
  </si>
  <si>
    <t>8677773</t>
  </si>
  <si>
    <t>132</t>
  </si>
  <si>
    <t>998751101</t>
  </si>
  <si>
    <t>Přesun hmot pro vzduchotechniku stanovený z hmotnosti přesunovaného materiálu vodorovná dopravní vzdálenost do 100 m v objektech výšky do 12 m</t>
  </si>
  <si>
    <t>1297709417</t>
  </si>
  <si>
    <t>https://podminky.urs.cz/item/CS_URS_2023_02/998751101</t>
  </si>
  <si>
    <t>767</t>
  </si>
  <si>
    <t>Konstrukce zámečnické</t>
  </si>
  <si>
    <t>133</t>
  </si>
  <si>
    <t>767995112</t>
  </si>
  <si>
    <t>Montáž ostatních atypických zámečnických konstrukcí hmotnosti přes 5 do 10 kg</t>
  </si>
  <si>
    <t>983541818</t>
  </si>
  <si>
    <t>https://podminky.urs.cz/item/CS_URS_2023_02/767995112</t>
  </si>
  <si>
    <t>134</t>
  </si>
  <si>
    <t>767996801</t>
  </si>
  <si>
    <t>Demontáž ostatních zámečnických konstrukcí rozebráním o hmotnosti jednotlivých dílů do 50 kg</t>
  </si>
  <si>
    <t>2026841008</t>
  </si>
  <si>
    <t>https://podminky.urs.cz/item/CS_URS_2023_02/767996801</t>
  </si>
  <si>
    <t>"česle, síta"8*3</t>
  </si>
  <si>
    <t>767-1</t>
  </si>
  <si>
    <t>Atypické konstrukce</t>
  </si>
  <si>
    <t>135</t>
  </si>
  <si>
    <t>K003</t>
  </si>
  <si>
    <t>Demontáž a zpětná montáž mosazných roštu zvukovodu</t>
  </si>
  <si>
    <t>-1442111122</t>
  </si>
  <si>
    <t>136</t>
  </si>
  <si>
    <t>K004</t>
  </si>
  <si>
    <t>Repase mosazných roštu zvukovodu</t>
  </si>
  <si>
    <t>-18280634</t>
  </si>
  <si>
    <t>24-3</t>
  </si>
  <si>
    <t>137</t>
  </si>
  <si>
    <t>K005</t>
  </si>
  <si>
    <t>Výroba náhradních roštů zvukovodu</t>
  </si>
  <si>
    <t>1438011301</t>
  </si>
  <si>
    <t>138</t>
  </si>
  <si>
    <t>K018</t>
  </si>
  <si>
    <t>D+M nové kotelvní L profily 50/50/10 z mosazy pro uložení mříží zvukovodu dl 1 ks =7 ,5 m</t>
  </si>
  <si>
    <t>-215454389</t>
  </si>
  <si>
    <t>139</t>
  </si>
  <si>
    <t>K007</t>
  </si>
  <si>
    <t>Demontáž a zpětná montáž obvodového mosazného roštu</t>
  </si>
  <si>
    <t>799207676</t>
  </si>
  <si>
    <t>140</t>
  </si>
  <si>
    <t>K009</t>
  </si>
  <si>
    <t>Repase obvodového mosazného roštu - zajištění sešroibváním, vč. vrtání</t>
  </si>
  <si>
    <t>2040504327</t>
  </si>
  <si>
    <t>141</t>
  </si>
  <si>
    <t>K010</t>
  </si>
  <si>
    <t>Výroba rezervních roštů (segment)</t>
  </si>
  <si>
    <t>544343700</t>
  </si>
  <si>
    <t>142</t>
  </si>
  <si>
    <t>K011</t>
  </si>
  <si>
    <t>Demontáž a zpětná montáž stříbrných koulí vč. kotvení</t>
  </si>
  <si>
    <t>-1541395694</t>
  </si>
  <si>
    <t>143</t>
  </si>
  <si>
    <t>K012</t>
  </si>
  <si>
    <t>D+M krycí rošt vč. pojezdu nad schodiště, ocel, pozink, rozsah cca 4 m2</t>
  </si>
  <si>
    <t>-145645687</t>
  </si>
  <si>
    <t>144</t>
  </si>
  <si>
    <t>HZS1292</t>
  </si>
  <si>
    <t>Hodinové zúčtovací sazby profesí HSV zemní a pomocné práce stavební dělník</t>
  </si>
  <si>
    <t>-209642315</t>
  </si>
  <si>
    <t>https://podminky.urs.cz/item/CS_URS_2023_02/HZS1292</t>
  </si>
  <si>
    <t>"rozebrání stáv. prvků fontány"20</t>
  </si>
  <si>
    <t>"kce a práce neocenitelné"50</t>
  </si>
  <si>
    <t>145</t>
  </si>
  <si>
    <t>K013</t>
  </si>
  <si>
    <t>D+M prvek oplocení /sezoní, rozebíratelné/ - sloupek, vč. povrchové úpravy, dle specifikace D.1.1.28,vč. podstavce a zdobného prvku</t>
  </si>
  <si>
    <t>1860498162</t>
  </si>
  <si>
    <t>146</t>
  </si>
  <si>
    <t>K014</t>
  </si>
  <si>
    <t>D+M prvek oplocení /sezoní, rozebíratelné/ - plotové pole vč. povrchové úpravy, dle specifikace D.1.1.20,vč. prvku závlače</t>
  </si>
  <si>
    <t>1273149929</t>
  </si>
  <si>
    <t>147</t>
  </si>
  <si>
    <t>pozink</t>
  </si>
  <si>
    <t>D+M pozinkování ocel. kce č. dopravy, kvalita dle předpisu PD</t>
  </si>
  <si>
    <t>138885741</t>
  </si>
  <si>
    <t>148</t>
  </si>
  <si>
    <t>K005.1</t>
  </si>
  <si>
    <t>Výroba a montáž atypických zámeč. kcí do 500 kg, vč. pomocného materiálu, krácení a vrtání materiálu, svařování, bez dodání hlavního materiálu nebo výrobku</t>
  </si>
  <si>
    <t>Kg</t>
  </si>
  <si>
    <t>1622322984</t>
  </si>
  <si>
    <t>1,04*1000 'Přepočtené koeficientem množství</t>
  </si>
  <si>
    <t>149</t>
  </si>
  <si>
    <t>14550174</t>
  </si>
  <si>
    <t>profil ocelový svařovaný jakost S235 průřez obdelníkový 80x40x3mm</t>
  </si>
  <si>
    <t>-1728150211</t>
  </si>
  <si>
    <t>(5,37/1000)*(1,85*5)</t>
  </si>
  <si>
    <t>150</t>
  </si>
  <si>
    <t>13010442</t>
  </si>
  <si>
    <t>úhelník ocelový rovnostranný jakost S235JR (11 375) 100x100x10mm</t>
  </si>
  <si>
    <t>1917992748</t>
  </si>
  <si>
    <t>(15,04/1000)*(4,8*2+1,85*2)</t>
  </si>
  <si>
    <t>(15,04/1000)*(2,17+1)*2</t>
  </si>
  <si>
    <t>151</t>
  </si>
  <si>
    <t>13611306R</t>
  </si>
  <si>
    <t>plech ocelový černý žebrovaný S235JR slza tl 8mm tabule</t>
  </si>
  <si>
    <t>417737636</t>
  </si>
  <si>
    <t>(63/1000)*(4,79*1,85+2,17*1)</t>
  </si>
  <si>
    <t>152</t>
  </si>
  <si>
    <t>K023</t>
  </si>
  <si>
    <t>Vrtání do roštového žlabu D15, vždy u konce roštu, prošroubování k sobě M15</t>
  </si>
  <si>
    <t>-916157508</t>
  </si>
  <si>
    <t>153</t>
  </si>
  <si>
    <t>K025</t>
  </si>
  <si>
    <t>D+M Nerezový kruhový L profil 50/50x5mm r 9 m, kotvený L profily do betonu na hmoždinku á 600 mm</t>
  </si>
  <si>
    <t>-594555070</t>
  </si>
  <si>
    <t>"po obvodu, drží mosaz. mříže</t>
  </si>
  <si>
    <t>(9*2)*3,14</t>
  </si>
  <si>
    <t>154</t>
  </si>
  <si>
    <t>K040</t>
  </si>
  <si>
    <t>D+M nosník reproduktorových roštů, pozink. ocel dle PD (jackel 60/30/3, výztuž pásovinou)</t>
  </si>
  <si>
    <t>-24983310</t>
  </si>
  <si>
    <t>155</t>
  </si>
  <si>
    <t>K041</t>
  </si>
  <si>
    <t>Demontáž stávajících nosníků reproduktorových roštů</t>
  </si>
  <si>
    <t>-665551751</t>
  </si>
  <si>
    <t>777</t>
  </si>
  <si>
    <t>Podlahy lité</t>
  </si>
  <si>
    <t>156</t>
  </si>
  <si>
    <t>777111111</t>
  </si>
  <si>
    <t>Příprava podkladu před provedením litých podlah vysátí</t>
  </si>
  <si>
    <t>984161862</t>
  </si>
  <si>
    <t>https://podminky.urs.cz/item/CS_URS_2023_02/777111111</t>
  </si>
  <si>
    <t>obvodE*0,1</t>
  </si>
  <si>
    <t>157</t>
  </si>
  <si>
    <t>777131103</t>
  </si>
  <si>
    <t>Penetrační nátěr podlahy epoxidový na podklad vlhký nebo s nízkou nasákavostí</t>
  </si>
  <si>
    <t>-119214582</t>
  </si>
  <si>
    <t>https://podminky.urs.cz/item/CS_URS_2023_02/777131103</t>
  </si>
  <si>
    <t>158</t>
  </si>
  <si>
    <t>777131123</t>
  </si>
  <si>
    <t>Penetrační nátěr prosyp penetračních nátěrů podlahy pískem přes 0,5 do 1,0 kg/m2</t>
  </si>
  <si>
    <t>1850442946</t>
  </si>
  <si>
    <t>https://podminky.urs.cz/item/CS_URS_2023_02/777131123</t>
  </si>
  <si>
    <t>159</t>
  </si>
  <si>
    <t>777511101</t>
  </si>
  <si>
    <t>Krycí stěrka dekorativní epoxidová, tloušťky do 1 mm</t>
  </si>
  <si>
    <t>-1274636724</t>
  </si>
  <si>
    <t>https://podminky.urs.cz/item/CS_URS_2023_02/777511101</t>
  </si>
  <si>
    <t>160</t>
  </si>
  <si>
    <t>777612101</t>
  </si>
  <si>
    <t>Uzavírací nátěr podlahy epoxidový barevný</t>
  </si>
  <si>
    <t>-156380136</t>
  </si>
  <si>
    <t>https://podminky.urs.cz/item/CS_URS_2023_02/777612101</t>
  </si>
  <si>
    <t>161</t>
  </si>
  <si>
    <t>777511181</t>
  </si>
  <si>
    <t>Krycí stěrka Příplatek k cenám za zvýšenou pracnost provádění soklíků na svislé ploše podlahových</t>
  </si>
  <si>
    <t>-1054252858</t>
  </si>
  <si>
    <t>https://podminky.urs.cz/item/CS_URS_2023_02/777511181</t>
  </si>
  <si>
    <t>162</t>
  </si>
  <si>
    <t>777611181</t>
  </si>
  <si>
    <t>Krycí nátěr Příplatek k cenám za zvýšenou pracnost provádění soklíků na svislé ploše podlahových</t>
  </si>
  <si>
    <t>1582879820</t>
  </si>
  <si>
    <t>https://podminky.urs.cz/item/CS_URS_2023_02/777611181</t>
  </si>
  <si>
    <t>163</t>
  </si>
  <si>
    <t>777612151</t>
  </si>
  <si>
    <t>Uzavírací nátěr Příplatek za zvýšenou pracnost provádění soklíků na svislé ploše podlahových</t>
  </si>
  <si>
    <t>769744160</t>
  </si>
  <si>
    <t>https://podminky.urs.cz/item/CS_URS_2023_02/777612151</t>
  </si>
  <si>
    <t>164</t>
  </si>
  <si>
    <t>777911111</t>
  </si>
  <si>
    <t>Napojení na stěnu nebo sokl fabionem z epoxidové stěrky plněné pískem tuhé</t>
  </si>
  <si>
    <t>-261516814</t>
  </si>
  <si>
    <t>https://podminky.urs.cz/item/CS_URS_2023_02/777911111</t>
  </si>
  <si>
    <t>165</t>
  </si>
  <si>
    <t>998777101</t>
  </si>
  <si>
    <t>Přesun hmot pro podlahy lité stanovený z hmotnosti přesunovaného materiálu vodorovná dopravní vzdálenost do 50 m v objektech výšky do 6 m</t>
  </si>
  <si>
    <t>78969718</t>
  </si>
  <si>
    <t>https://podminky.urs.cz/item/CS_URS_2023_02/998777101</t>
  </si>
  <si>
    <t>783</t>
  </si>
  <si>
    <t>Dokončovací práce - nátěry</t>
  </si>
  <si>
    <t>166</t>
  </si>
  <si>
    <t>789421331</t>
  </si>
  <si>
    <t>Provedení žárového stříkání ocelových konstrukcí slitinou zinacor, tloušťky 100 μm, třídy I (1,573 kg ZnAl/m2)</t>
  </si>
  <si>
    <t>720515288</t>
  </si>
  <si>
    <t>https://podminky.urs.cz/item/CS_URS_2023_02/789421331</t>
  </si>
  <si>
    <t>"česle, síto"1,169*1,18*3</t>
  </si>
  <si>
    <t>167</t>
  </si>
  <si>
    <t>789232522</t>
  </si>
  <si>
    <t>Otryskání povrchu potrubí do DN 150 stupeň zarezivění B, stupeň přípravy Sa 2½</t>
  </si>
  <si>
    <t>70827250</t>
  </si>
  <si>
    <t>https://podminky.urs.cz/item/CS_URS_2023_02/789232522</t>
  </si>
  <si>
    <t>"do akmulační nádrže"((0,15)*3,14)*3,5*6</t>
  </si>
  <si>
    <t>168</t>
  </si>
  <si>
    <t>783624571</t>
  </si>
  <si>
    <t>Základní nátěr armatur a kovových potrubí jednonásobný potrubí přes DN 100 do DN 150 mm akrylátový</t>
  </si>
  <si>
    <t>-1195643936</t>
  </si>
  <si>
    <t>https://podminky.urs.cz/item/CS_URS_2023_02/783624571</t>
  </si>
  <si>
    <t>3,5*6</t>
  </si>
  <si>
    <t>169</t>
  </si>
  <si>
    <t>783624611</t>
  </si>
  <si>
    <t>Základní antikorozní nátěr armatur a kovových potrubí jednonásobný armatur přes DN 100 do DN 200 mm akrylátový</t>
  </si>
  <si>
    <t>-2098687943</t>
  </si>
  <si>
    <t>https://podminky.urs.cz/item/CS_URS_2023_02/783624611</t>
  </si>
  <si>
    <t>170</t>
  </si>
  <si>
    <t>783627631</t>
  </si>
  <si>
    <t>Krycí nátěr (email) armatur a kovových potrubí potrubí přes DN 50 do DN 100 mm dvojnásobný akrylátový standardní</t>
  </si>
  <si>
    <t>1025076972</t>
  </si>
  <si>
    <t>https://podminky.urs.cz/item/CS_URS_2023_02/783627631</t>
  </si>
  <si>
    <t>171</t>
  </si>
  <si>
    <t>789221522</t>
  </si>
  <si>
    <t>Otryskání povrchů ocelových konstrukcí suché abrazivní tryskání abrazivem ze strusky třídy I stupeň zrezivění B, stupeň přípravy Sa 2½</t>
  </si>
  <si>
    <t>1944376424</t>
  </si>
  <si>
    <t>https://podminky.urs.cz/item/CS_URS_2023_02/789221522</t>
  </si>
  <si>
    <t>"Kolektor - plech v podlaze vč. rámu (+15 %)</t>
  </si>
  <si>
    <t>(1,84*4,77+1,6*1+1,19*0,6*3)*2*1,15</t>
  </si>
  <si>
    <t>172</t>
  </si>
  <si>
    <t>783314101</t>
  </si>
  <si>
    <t>Základní nátěr zámečnických konstrukcí jednonásobný syntetický</t>
  </si>
  <si>
    <t>931170969</t>
  </si>
  <si>
    <t>https://podminky.urs.cz/item/CS_URS_2023_02/783314101</t>
  </si>
  <si>
    <t>173</t>
  </si>
  <si>
    <t>783325101</t>
  </si>
  <si>
    <t>Mezinátěr zámečnických konstrukcí jednonásobný akrylátový</t>
  </si>
  <si>
    <t>-180500538</t>
  </si>
  <si>
    <t>https://podminky.urs.cz/item/CS_URS_2023_02/783325101</t>
  </si>
  <si>
    <t>174</t>
  </si>
  <si>
    <t>783327101</t>
  </si>
  <si>
    <t>Krycí nátěr (email) zámečnických konstrukcí jednonásobný akrylátový</t>
  </si>
  <si>
    <t>-1718505103</t>
  </si>
  <si>
    <t>https://podminky.urs.cz/item/CS_URS_2023_02/783327101</t>
  </si>
  <si>
    <t>175</t>
  </si>
  <si>
    <t>K021</t>
  </si>
  <si>
    <t>D+M očištění a pozinkování větrací hlavy</t>
  </si>
  <si>
    <t>-1824101505</t>
  </si>
  <si>
    <t>3 - Technologie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</si>
  <si>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 ROZPOČET OBSAHUJE KOMPLETNÍ POLOŽKY, ZAHRNUJÍCÍ PRÁCI A MATERIÁL</t>
  </si>
  <si>
    <t>D1 - I.   Technologické zařízení</t>
  </si>
  <si>
    <t>D2 - II.   Nerezové prvky</t>
  </si>
  <si>
    <t>D3 - III.   Bronzové prvky</t>
  </si>
  <si>
    <t>D4 - IV. Instalační materiál</t>
  </si>
  <si>
    <t>D5 - V.   Čištění a repase stávajícího prvku</t>
  </si>
  <si>
    <t>D6 -  VI. Ostatní</t>
  </si>
  <si>
    <t>D1</t>
  </si>
  <si>
    <t>I.   Technologické zařízení</t>
  </si>
  <si>
    <t>Pol1</t>
  </si>
  <si>
    <t>Čerpadlo okruhu 1 TP 100-200/2, 5,5 kW, 3x400 V, 11A, Q-85,2 m3/h, H-16,7 m, jednostupňové odstředivé s pevnou spojkou, vertikální in-line, IE3, materiál těles čerpadla/oběžného kala - litina, průměr oběžného kola 127 mm, připojení DN100, hmotnost 101kg</t>
  </si>
  <si>
    <t>Pol2</t>
  </si>
  <si>
    <t>Čerpadlo okruhu 2 TP 100-240/2, 7,5 kW, 3x400 V, 14/8A, Q-94,5 m3/h, H-20,3 m, jednostupňové odstředivé s pevnou spojkou, vertikální in-line, IE3, materiál těles čerpadla/oběžného kala - litina, průměr oběžného kola 127 mm, připojení DN100, hmotnost 111kg</t>
  </si>
  <si>
    <t>Pol3</t>
  </si>
  <si>
    <t>Čerpadlo okruhu 3 TP 100-240/2, 7,5 kW, 3x400 V, 14/8A, Q-94,5 m3/h, H-20,3 m, jednostupňové odstředivé s pevnou spojkou, vertikální in-line, IE3, materiál těles čerpadla/oběžného kala - litina, průměr oběžného kola 127 mm, připojení DN100, hmotnost 111kg</t>
  </si>
  <si>
    <t>Pol4</t>
  </si>
  <si>
    <t>Čerpadlo okruhu 4 TP 100-240/2, 7,5 kW, 3x400 V, 14/8A, Q-94,5 m3/h, H-20,3 m, jednostupňové odstředivé s pevnou spojkou, vertikální in-line, IE3, materiál těles čerpadla/oběžného kala - litina, průměr oběžného kola 127 mm, připojení DN100, hmotnost 111kg</t>
  </si>
  <si>
    <t>Pol5</t>
  </si>
  <si>
    <t>Čerpadlo okruhu 5 100-240/2, 7,5 kW, 3x400 V, 14/8A, Q-94,5 m3/h, H-20,3 m, jednostupňové odstředivé s pevnou spojkou, vertikální in-line, IE3, materiál těles čerpadla/oběžného kala - litina, průměr oběžného kola 127 mm, připojení DN100, hmotnost 111kg</t>
  </si>
  <si>
    <t>Pol6</t>
  </si>
  <si>
    <t>Čerpadlo okruhu 6 TP 100-240/2, 7,5 kW, 3x400 V, 14/8A, Q-94,5 m3/h, H-20,3 m, jednostupňové odstředivé s pevnou spojkou, vertikální in-line, IE3, materiál těles čerpadla/oběžného kala - litina, průměr oběžného kola 127 mm, připojení DN100, hmotnost 111kg, jedná se o nové čerpadlo stávající, které bude zanecháno</t>
  </si>
  <si>
    <t>Pol7</t>
  </si>
  <si>
    <t>Čerpadlo okruhu 7 TP 150-155/4, 11 kW, 3x400 V, 20.5/12A, Q-259 m3/h, H-12,5 m, jednostupňové odstředivé s pevnou spojkou, vertikální in-line, IE3, materiál těles čerpadla/oběžného kala - litina, průměr oběžného kola 218 mm, připojení DN150, hmotnost 266kg,</t>
  </si>
  <si>
    <t>Pol8</t>
  </si>
  <si>
    <t>Čerpadlo ponorné okruhu 8 PSX67.5, 7,5 kW, 400V,14/8A, Q-84 m3/h, H-20 m, ponorné drenážní čerpadlo, vertikální, materiál těles čerpadla litina a nerezová ocel, materiál oběžného kala vysoce chromovaná slitina, připojení 6", hmotnost 110kg</t>
  </si>
  <si>
    <t>Pol9</t>
  </si>
  <si>
    <t>Čerpadlo ponorné okruhu 9 PSX67.5, 7,5 kW, 400V,14/8A, Q-84 m3/h, H-20 m, ponorné drenážní čerpadlo, vertikální, materiál těles čerpadla litina a nerezová ocel, materiál oběžného kala vysoce chromovaná slitina, připojení 6", hmotnost 110kg</t>
  </si>
  <si>
    <t>Pol10</t>
  </si>
  <si>
    <t>Čerpadlo ponorné okruhu 10 PSX67.5, 7,5 kW, 400V,14/8A, Q-84 m3/h, H-20 m, ponorné drenážní čerpadlo, vertikální, materiál těles čerpadla litina a nerezová ocel, materiál oběžného kala vysoce chromovaná slitina, připojení 6", hmotnost 110kg</t>
  </si>
  <si>
    <t>Pol11</t>
  </si>
  <si>
    <t>Čerpadlo ponorné filtrace GQRM 10-16, 0,9 kW, 230 V, Q-16 m3/hod, H-12 m, ponorné drenážní čerpadlo pro čistou vodu, velikosti zrna 10 mm, dvojitá mechanická hřídelová ucpávka s vloženou olejovou komorou, hmotnost 17 kg</t>
  </si>
  <si>
    <t>Pol12</t>
  </si>
  <si>
    <t>Předfiltr hrubých nečistot, připojení D 90, 33-ti litrů, sklolaminát s uzavírací sponou, vypouštěcí zátkou a nerezovým záchytným košem, velikost oka v koši 5 mm, max. tlak 1,5 bar, koš vypláštěn nerez sítem oka pr. 2,5mm</t>
  </si>
  <si>
    <t>Pol13</t>
  </si>
  <si>
    <t>Plastový filtr D 500 v horní a spodní částí polyfúzně svařen. Osazen 6-ti cestným ventilem, manometrem, ručním odvzdušňovacím ventilkem a výpustí vody a písku. Max pracovní tlak 2,5 kg/cm². Filtrační náplň křemičitý písek zrnitostí 1- 4 mm a 0,6-1,2 mm.</t>
  </si>
  <si>
    <t>Pol14</t>
  </si>
  <si>
    <t>Automat pro řízení kvality vody. Dávkuje předem nastavené množství dezinfekce a udržuje její maximální úroveň podle předem nastaveného redox potencialu. Udržuje zvolenou hodnotu pH. Součást dodávky: Řídicí a vyhodnovací jednotka, sonda pH, redox sonda, jímky na sondy, peristaltické čerpadlo (2 ks), nástřikový ventil (2 ks), uzavírací armatura (2 ks), 100 W, 230 V</t>
  </si>
  <si>
    <t>Pol15</t>
  </si>
  <si>
    <t>Peristaltické čerpadlo dávkování algicidu 20W, 230V</t>
  </si>
  <si>
    <t>Pol16</t>
  </si>
  <si>
    <t>Plastová zásobní nádrž 20 l, PE a plastové záchytné vany 20 l, PE vč. prvotních náplní</t>
  </si>
  <si>
    <t>Pol17</t>
  </si>
  <si>
    <t>UV reaktor středotlaký - nerez - Qmax= 12m3/h, 0,25 kW, 230 V, max. tlak 4 bar, délka reaktoru 307 mm, šroubení 63 mm, hmotnost 2 kg</t>
  </si>
  <si>
    <t>Pol18</t>
  </si>
  <si>
    <t>Vícevtokový mokroběžný vodoměr G 2", TL multi jet horizontální 15 m³/h, rotor s možností pulzního výstupu, mosaz</t>
  </si>
  <si>
    <t>Pol19</t>
  </si>
  <si>
    <t>Servopohon Bel NRFA-S2 s havarijní funkcí + kul. kohout DN50, 230/24 V, 10 W</t>
  </si>
  <si>
    <t>Pol20</t>
  </si>
  <si>
    <t>Senzory snímání hladiny</t>
  </si>
  <si>
    <t>Pol21</t>
  </si>
  <si>
    <t>Osvětlení LED L RGB Flood /DMX/02, 24V/DC, 21 W, 0,95 A, úhel svitu 31 st, průměr 125 mm, výška 87 mm, IP68/4m, materiál nerez 1.4404 (AISI316L), hmotnost 1.3 kg /např.ProfiLux/</t>
  </si>
  <si>
    <t>Pol22</t>
  </si>
  <si>
    <t>Osvětlení LED XL RGBW Spot /DMX/02,24V/DC, 50 W, 2,2 A, úhel svitu 11 st, průměr 188 mm, výška 156 mm, IP68/4m, materiál nerez 1.4404 (AISI316L), hmotnost 3.1 kg /např.ProfiLux/</t>
  </si>
  <si>
    <t>Pol23</t>
  </si>
  <si>
    <t>Osvětlení LED XL RGBW Flood/DMX/02, 24V/DC, 50 W, 2,2 A, úhel svitu 31 st, průměr 188 mm, výška 156 mm, IP68/4m, materiál nerez 1.4404 (AISI316L), hmotnost 3.1 kg /např.ProfiLux/</t>
  </si>
  <si>
    <t>D2</t>
  </si>
  <si>
    <t>II.   Nerezové prvky</t>
  </si>
  <si>
    <t>Pol24</t>
  </si>
  <si>
    <t>Ochranný koš ponorných čerpadel</t>
  </si>
  <si>
    <t>Pol25</t>
  </si>
  <si>
    <t>Kombiprostup středového výtrysku vč. chráničky světel</t>
  </si>
  <si>
    <t>Pol26</t>
  </si>
  <si>
    <t>Rozdělovač výtrysků N1 okruh č. 7 vč. 71 ks nástavců</t>
  </si>
  <si>
    <t>Pol27</t>
  </si>
  <si>
    <t>Rozdělovač výtrysků N2 okruh č. 6 vč. 284 ks nástavců</t>
  </si>
  <si>
    <t>Pol28</t>
  </si>
  <si>
    <t>Náhradní nástavec výtrysku</t>
  </si>
  <si>
    <t>Pol29</t>
  </si>
  <si>
    <t>Prostup rozdělovače výtrysků okruh č. 7 DN 200</t>
  </si>
  <si>
    <t>Pol30</t>
  </si>
  <si>
    <t>Prostup rozdělovače výtrysků okruh č. 6 DN 125</t>
  </si>
  <si>
    <t>Pol31</t>
  </si>
  <si>
    <t>Vtokový prvek ve žlabu</t>
  </si>
  <si>
    <t>Pol32</t>
  </si>
  <si>
    <t>Prostup chráničky elektro kabelů ve žlabu DN 100</t>
  </si>
  <si>
    <t>Pol33</t>
  </si>
  <si>
    <t>Rozdělovač trysek N3 okruhu č. 8 vč. nástavců trysek</t>
  </si>
  <si>
    <t>Pol34</t>
  </si>
  <si>
    <t>Prostup rozdělovače okruhu č. 8 DN 125</t>
  </si>
  <si>
    <t>Pol35</t>
  </si>
  <si>
    <t>Rozdělovač trysek N4 okruhu č. 9 vč. nástavců trysek</t>
  </si>
  <si>
    <t>Pol36</t>
  </si>
  <si>
    <t>Prostup rozdělovače okruhu č. 9 DN 125</t>
  </si>
  <si>
    <t>Pol37</t>
  </si>
  <si>
    <t>Rozdělovač trysek N5 okruhu č. 10 vč. nástavců trysek</t>
  </si>
  <si>
    <t>Pol38</t>
  </si>
  <si>
    <t>Prostup rozdělovače okruhu č. 10 DN 125</t>
  </si>
  <si>
    <t>Pol39</t>
  </si>
  <si>
    <t>Vypouštěcí prvek N6 vč. boxu pro driver</t>
  </si>
  <si>
    <t>Pol40</t>
  </si>
  <si>
    <t>Vypouštěcí prvek N7</t>
  </si>
  <si>
    <t>Pol41</t>
  </si>
  <si>
    <t>Vypouštěcí prostup boxu DN 150</t>
  </si>
  <si>
    <t>Pol42</t>
  </si>
  <si>
    <t>Box pro trafa N8</t>
  </si>
  <si>
    <t>Pol43</t>
  </si>
  <si>
    <t>Chránička elektro pro box traf DN 100</t>
  </si>
  <si>
    <t>Pol44</t>
  </si>
  <si>
    <t>Propojovací žlab boxů 300x100 - chránička kabelů</t>
  </si>
  <si>
    <t>Pol45</t>
  </si>
  <si>
    <t>Propojovací rozvod DN 100 boxů</t>
  </si>
  <si>
    <t>Pol46</t>
  </si>
  <si>
    <t>Chránička světla N9 DN 65</t>
  </si>
  <si>
    <t>Pol47</t>
  </si>
  <si>
    <t>Držák, chránička koule pro světlo ve žlabu 300x100</t>
  </si>
  <si>
    <t>Pol48</t>
  </si>
  <si>
    <t>Držák, chránička koule pro světlo ve vypouštěcím boxu</t>
  </si>
  <si>
    <t>Pol49</t>
  </si>
  <si>
    <t>Držák rozdělovačů vč. úchytel a kotvení</t>
  </si>
  <si>
    <t>Pol50</t>
  </si>
  <si>
    <t>Držák světla ve žlabu</t>
  </si>
  <si>
    <t>Pol51</t>
  </si>
  <si>
    <t>Držák ovladače světla ve žlabu</t>
  </si>
  <si>
    <t>Pol52</t>
  </si>
  <si>
    <t>Dopouštěcí prostup fontány vč. nástavce DN 32</t>
  </si>
  <si>
    <t>Pol53</t>
  </si>
  <si>
    <t>Sací rozvod čerpadla č.7 DN 250</t>
  </si>
  <si>
    <t>Pol54</t>
  </si>
  <si>
    <t>Sací rozvod čerpadla č.6 DN 200</t>
  </si>
  <si>
    <t>Pol55</t>
  </si>
  <si>
    <t>Sací rozvod čerpadla č. 1-5 DN 125</t>
  </si>
  <si>
    <t>Pol56</t>
  </si>
  <si>
    <t>Pomocný materiál nerezových prvků/spojovací, kotevní a těsnící materiál/</t>
  </si>
  <si>
    <t>Pol57</t>
  </si>
  <si>
    <t>Jeřáb pronájem pro osazení rozdělovačů apod.</t>
  </si>
  <si>
    <t>D3</t>
  </si>
  <si>
    <t>III.   Bronzové prvky</t>
  </si>
  <si>
    <t>Pol58</t>
  </si>
  <si>
    <t>Tryska výtrysku okruhu č. 7 otvor výtoku Æ 10 mm</t>
  </si>
  <si>
    <t>Pol59</t>
  </si>
  <si>
    <t>Tryska výtrysku okruhu č. 6 otvor výtoku Æ 5 mm</t>
  </si>
  <si>
    <t>Pol60</t>
  </si>
  <si>
    <t>Víko boxu pro trafa Æ 450 mm, tl. 10 mm</t>
  </si>
  <si>
    <t>D4</t>
  </si>
  <si>
    <t>IV. Instalační materiál</t>
  </si>
  <si>
    <t>Pol61</t>
  </si>
  <si>
    <t>Potrubí PVC PN 10, DA 20 vč. fitinek, atd.</t>
  </si>
  <si>
    <t>Pol62</t>
  </si>
  <si>
    <t>Potrubí PVC PN 10, DA 32 vč. fitinek, atd.</t>
  </si>
  <si>
    <t>Pol63</t>
  </si>
  <si>
    <t>Potrubí PVC PN 10, DA 40 vč. fitinek, atd.</t>
  </si>
  <si>
    <t>Pol64</t>
  </si>
  <si>
    <t>Potrubí PVC PN 10, DA 50 vč. fitinek, atd.</t>
  </si>
  <si>
    <t>Pol65</t>
  </si>
  <si>
    <t>Potrubí PVC PN 10, DA 63 vč. fitinek, atd.</t>
  </si>
  <si>
    <t>Pol66</t>
  </si>
  <si>
    <t>Potrubí PVC PN 10, DA 75 vč. fitinek, atd.</t>
  </si>
  <si>
    <t>Pol67</t>
  </si>
  <si>
    <t>Potrubí PVC PN 10, DA 90 vč. fitinek, atd.</t>
  </si>
  <si>
    <t>Pol68</t>
  </si>
  <si>
    <t>Potrubí PVC PN 10, DA 110 vč. fitinek, atd.</t>
  </si>
  <si>
    <t>Pol69</t>
  </si>
  <si>
    <t>Potrubí PVC PN 10, DA 140 vč. fitinek, atd.</t>
  </si>
  <si>
    <t>Pol70</t>
  </si>
  <si>
    <t>Potrubí PVC PN 10, DA 160 vč. fitinek, atd.</t>
  </si>
  <si>
    <t>Pol71</t>
  </si>
  <si>
    <t>Potrubí PVC PN 10, DA 225 vč. fitinek, atd.</t>
  </si>
  <si>
    <t>Pol72</t>
  </si>
  <si>
    <t>Potrubí PVC PN 10, DA 280 vč. fitinek, atd.</t>
  </si>
  <si>
    <t>Pol73</t>
  </si>
  <si>
    <t>Potrubí PVC KG SN 4, DA 110 vč. fitinek</t>
  </si>
  <si>
    <t>Pol74</t>
  </si>
  <si>
    <t>Potrubí PVC KG SN 4, DA 160 vč. fitinek</t>
  </si>
  <si>
    <t>Pol75</t>
  </si>
  <si>
    <t>Sací koš se zpětnou klapkou DN125, síto z děrovaného plechu otvory pr. 5mm a rozteč 10mm se dnem bez otvorů, materiál tělesa šesdá litina, síto nerez 1.4301,sedlo kuželky EPDM</t>
  </si>
  <si>
    <t>Pol76</t>
  </si>
  <si>
    <t>Sací koš se zpětnou klapkou DN200, síto z děrovaného plechu otvory pr. 5mm a rozteč 10mm se dnem bez otvorů, materiál tělesa šesdá litina, síto nerez 1.4301,sedlo kuželky EPDM</t>
  </si>
  <si>
    <t>Pol77</t>
  </si>
  <si>
    <t>Sací koš se zpětnou klapkou DN250, síto z děrovaného plechu otvory pr. 5mm a rozteč 10mm se dnem bez otvorů, materiál tělesa šesdá litina, síto nerez 1.4301,sedlo kuželky EPDM</t>
  </si>
  <si>
    <t>Pol78</t>
  </si>
  <si>
    <t>Kompenzátor pryžový DN 100, L150mm</t>
  </si>
  <si>
    <t>Pol79</t>
  </si>
  <si>
    <t>Kompenzátor pryžový DN 150, L180mm</t>
  </si>
  <si>
    <t>Pol80</t>
  </si>
  <si>
    <t>Zpětná klapka 2" nerez AISI 316</t>
  </si>
  <si>
    <t>Pol81</t>
  </si>
  <si>
    <t>Klapka zpětná DN65, vracené pružinou, nerez 1.4401</t>
  </si>
  <si>
    <t>Pol82</t>
  </si>
  <si>
    <t>Klapka zpětná litinová DN150, disk litinový z epox. povrchovou úpravou, min. uzavírací tlak 0,1 bar</t>
  </si>
  <si>
    <t>Pol83</t>
  </si>
  <si>
    <t>Šoupě ruční litinové přír. DN 125 PN 16 vč. přír. spoje, spoj. mat.</t>
  </si>
  <si>
    <t>Pol84</t>
  </si>
  <si>
    <t>Šoupě ruční litinové přír. DN 150 PN 16 vč. přír. spoje, spoj. mat.</t>
  </si>
  <si>
    <t>Pol85</t>
  </si>
  <si>
    <t>Šoupě ruční litinové přír. DN 200 PN 16 vč. přír. spoje, spoj. mat.</t>
  </si>
  <si>
    <t>Pol86</t>
  </si>
  <si>
    <t>Šoupě ruční litinové přír. DN 250 PN 16 vč. přír. spoje, spoj. mat.</t>
  </si>
  <si>
    <t>Pol87</t>
  </si>
  <si>
    <t>Šoupě ruční litinové repase stávajícího</t>
  </si>
  <si>
    <t>Pol88</t>
  </si>
  <si>
    <t>Manometry RF50 G1/4"A spodní připojení 0-6bar</t>
  </si>
  <si>
    <t>176</t>
  </si>
  <si>
    <t>Pol89</t>
  </si>
  <si>
    <t>Filtr šikmý do potrubí s nerez sítkem 2"</t>
  </si>
  <si>
    <t>178</t>
  </si>
  <si>
    <t>Pol90</t>
  </si>
  <si>
    <t>Ventil kulový lepicí D 025 vypouštěcí</t>
  </si>
  <si>
    <t>180</t>
  </si>
  <si>
    <t>Pol91</t>
  </si>
  <si>
    <t>Ventil kulový lepicí D 040</t>
  </si>
  <si>
    <t>182</t>
  </si>
  <si>
    <t>Pol92</t>
  </si>
  <si>
    <t>Ventil kulový lepicí D 063</t>
  </si>
  <si>
    <t>184</t>
  </si>
  <si>
    <t>Pol93</t>
  </si>
  <si>
    <t>Ventil kulový lepicí D 075</t>
  </si>
  <si>
    <t>186</t>
  </si>
  <si>
    <t>Pol94</t>
  </si>
  <si>
    <t>Kotvící a podpěrný materiál potrubí nerez-pozink /nosníky, konzole, šrouby, tyče, hmoždiny atd./</t>
  </si>
  <si>
    <t>188</t>
  </si>
  <si>
    <t>Pol95</t>
  </si>
  <si>
    <t>Lepidlo PVC na bázi tetrahydrofuranu 1 kg</t>
  </si>
  <si>
    <t>190</t>
  </si>
  <si>
    <t>Pol96</t>
  </si>
  <si>
    <t>Čisticí prostředek pro lepené spoje z PVC 1.0 l</t>
  </si>
  <si>
    <t>l</t>
  </si>
  <si>
    <t>192</t>
  </si>
  <si>
    <t>Pol97</t>
  </si>
  <si>
    <t>Hydrofóbní gumový expandující profil k vodonepropustnému utěsnění prostupu, 20x10 mm</t>
  </si>
  <si>
    <t>194</t>
  </si>
  <si>
    <t>Pol98</t>
  </si>
  <si>
    <t>Pryžový těsnění dělené 66/8: EPDM, protiskluzový, nepodléhá stárnutí, otěruodolný, šířka pryžového těsnícího prvku 30 mm, tlaková odolnost: vodotěsnost, plynotěsnost do 3,0 bar</t>
  </si>
  <si>
    <t>196</t>
  </si>
  <si>
    <t>Pol99</t>
  </si>
  <si>
    <t>EP Umyvadlo 50 x 43 cm s otvorem bílé vč. výpustě</t>
  </si>
  <si>
    <t>198</t>
  </si>
  <si>
    <t>Pol100</t>
  </si>
  <si>
    <t>EP EA Umyvadlová baterie, chrom</t>
  </si>
  <si>
    <t>200</t>
  </si>
  <si>
    <t>Pol101</t>
  </si>
  <si>
    <t>Pomocný instalační materiál technologie /spojovací, kotevní a těsnící materiál/ - šrouby, matice, závitové tyče, chemické kotvy, gumové těsnění atd.</t>
  </si>
  <si>
    <t>202</t>
  </si>
  <si>
    <t>D5</t>
  </si>
  <si>
    <t>V.   Čištění a repase stávajícího prvku</t>
  </si>
  <si>
    <t>Pol102</t>
  </si>
  <si>
    <t>Repase středového výtrysku pestíku</t>
  </si>
  <si>
    <t>204</t>
  </si>
  <si>
    <t>Pol103</t>
  </si>
  <si>
    <t>Repase stříbrné koule světla</t>
  </si>
  <si>
    <t>206</t>
  </si>
  <si>
    <t>Pol104</t>
  </si>
  <si>
    <t>Repase stříbrné koule výtrysku vč. trysky</t>
  </si>
  <si>
    <t>208</t>
  </si>
  <si>
    <t>Pol105</t>
  </si>
  <si>
    <t>Repase stříbrné koule napouštění</t>
  </si>
  <si>
    <t>210</t>
  </si>
  <si>
    <t>Pol106</t>
  </si>
  <si>
    <t>Čištění trysek okruhů č. 6 a 7</t>
  </si>
  <si>
    <t>212</t>
  </si>
  <si>
    <t>D6</t>
  </si>
  <si>
    <t xml:space="preserve"> VI. Ostatní</t>
  </si>
  <si>
    <t>Pol107</t>
  </si>
  <si>
    <t>Tlakové zkoušky potrubí</t>
  </si>
  <si>
    <t>214</t>
  </si>
  <si>
    <t>Pol108</t>
  </si>
  <si>
    <t>Zkušební provoz</t>
  </si>
  <si>
    <t>216</t>
  </si>
  <si>
    <t>Pol109</t>
  </si>
  <si>
    <t>Mimostaveništní doprava</t>
  </si>
  <si>
    <t>kpl</t>
  </si>
  <si>
    <t>218</t>
  </si>
  <si>
    <t>Pol110</t>
  </si>
  <si>
    <t>Demontáž a ekologická likvidace stávající technologie a rozvodů</t>
  </si>
  <si>
    <t>220</t>
  </si>
  <si>
    <t>Pol111</t>
  </si>
  <si>
    <t>Návod pro obsluhu a údržbu</t>
  </si>
  <si>
    <t>222</t>
  </si>
  <si>
    <t>Pol112</t>
  </si>
  <si>
    <t>Uvedení do provozu zašk. obsluhy</t>
  </si>
  <si>
    <t>224</t>
  </si>
  <si>
    <t>Pol113</t>
  </si>
  <si>
    <t>Dokumentace konečného provedení stavby</t>
  </si>
  <si>
    <t>226</t>
  </si>
  <si>
    <t>4 - Elektro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</si>
  <si>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  ROZPOČET OBSAHUJE KOMPLETNÍ POLOŽKY, ZAHRNUJÍCÍ PRÁCI A MATERIÁL</t>
  </si>
  <si>
    <t>D1 - I.   Rozvaděč RT</t>
  </si>
  <si>
    <t>D2 - II.   Rozvaděč RV</t>
  </si>
  <si>
    <t>D3 -  III. Frekvenční měniče</t>
  </si>
  <si>
    <t>D4 - IV. Materiál</t>
  </si>
  <si>
    <t>D5 - V. Ovládání a řízení světel DMX, kabeláž</t>
  </si>
  <si>
    <t>D6 - VI. Ozvučení fontány</t>
  </si>
  <si>
    <t>D7 - VII. Ostatní</t>
  </si>
  <si>
    <t>I.   Rozvaděč RT</t>
  </si>
  <si>
    <t>Pol114</t>
  </si>
  <si>
    <t>KT208040-- Skříňový rozvaděč KT IP65, 1křídlé dveře, 2000 x 800 x 400mm</t>
  </si>
  <si>
    <t xml:space="preserve">vlastní </t>
  </si>
  <si>
    <t>Pol115</t>
  </si>
  <si>
    <t>ATSOC204-- Podstavec-rohový díl, RAL 7012, 200 mm, 4 ks</t>
  </si>
  <si>
    <t>Pol116</t>
  </si>
  <si>
    <t>ATSOT041-- Podstavec - boční díl, 400 x 100 mm, RAL 7012</t>
  </si>
  <si>
    <t>Pol117</t>
  </si>
  <si>
    <t>ATSOB081-- Podstavec - přední/zadní díl, 800 x 100 mm</t>
  </si>
  <si>
    <t>Pol118</t>
  </si>
  <si>
    <t>ASDRA400-- Kapsa na dokumentaci A4, barva RAL 7035, samolepící</t>
  </si>
  <si>
    <t>Pol119</t>
  </si>
  <si>
    <t>BE400310-- Motorový spínač s ochranou 6,3-10A 3-pólový</t>
  </si>
  <si>
    <t>Pol120</t>
  </si>
  <si>
    <t>BE400311-- Motorový spínač s ochranou 10-16A 3-pólový</t>
  </si>
  <si>
    <t>Pol121</t>
  </si>
  <si>
    <t>BE400312-- Motorový spínač s ochranou 16-25A 3P</t>
  </si>
  <si>
    <t>Pol122</t>
  </si>
  <si>
    <t>BM900001-- Pomocný kontakt B-HSI, 1Z+1R (1NO+1NC)</t>
  </si>
  <si>
    <t>Pol123</t>
  </si>
  <si>
    <t>BC034103-- Proudový chránič 10 kA, 40 A, 4P, 30 mA, A+G</t>
  </si>
  <si>
    <t>Pol124</t>
  </si>
  <si>
    <t>BD900002-- Pomocný kontakt BD-H, 1Z+1R (1NO+1NC)</t>
  </si>
  <si>
    <t>Pol125</t>
  </si>
  <si>
    <t>IK110002-- Řadová svorka CBC.2 šedá, 2,5mm2</t>
  </si>
  <si>
    <t>Pol126</t>
  </si>
  <si>
    <t>IK111002-- Řadová svorka CBC.2 modrá 2,5mm2</t>
  </si>
  <si>
    <t>Pol127</t>
  </si>
  <si>
    <t>IK122002-- Svorka TEO.2 2,5 mm², PEN zelenožlutá</t>
  </si>
  <si>
    <t>Pol128</t>
  </si>
  <si>
    <t>IK110004-- Řadová svorka CBC.4 šedá, 4mm2</t>
  </si>
  <si>
    <t>Pol129</t>
  </si>
  <si>
    <t>IK111004-- Řadová svorka CBC.4 modrá, 4mm2</t>
  </si>
  <si>
    <t>Pol130</t>
  </si>
  <si>
    <t>IK122010-A Zemnící svorka 10mm² CBC10, zelenožlutá</t>
  </si>
  <si>
    <t>Pol131</t>
  </si>
  <si>
    <t>CSPG135--- Vývodka PG 13,5 s maticí, 6-10 mm</t>
  </si>
  <si>
    <t>Pol132</t>
  </si>
  <si>
    <t>CSPG16---- Vývodka PG 16 s maticí, 10-14 mm</t>
  </si>
  <si>
    <t>Pol133</t>
  </si>
  <si>
    <t>CSPG21---- Vývodka PG 21 s maticí, 13-18 mm</t>
  </si>
  <si>
    <t>Pol134</t>
  </si>
  <si>
    <t>AK668610-- Jistič s prou. chráničem AMPARO 6 kA, 1+N, B10A, 30 mA, A</t>
  </si>
  <si>
    <t>Pol135</t>
  </si>
  <si>
    <t>AM900099-- Pomocný kontakt AMPARO, 1P (1CO)</t>
  </si>
  <si>
    <t>Pol136</t>
  </si>
  <si>
    <t>LTD00715-- Stykač 7A,3kW/400V, 1 Z, cívka 24VDC</t>
  </si>
  <si>
    <t>Pol137</t>
  </si>
  <si>
    <t>LTZ0D222-- Pomocný kontakt pro stykač vel. 0-1, 2 Z 2 R</t>
  </si>
  <si>
    <t>Pol138</t>
  </si>
  <si>
    <t>IK141004-- Svorka SFR.4 4mm2 pro pojistku, béžová</t>
  </si>
  <si>
    <t>Pol139</t>
  </si>
  <si>
    <t>IK123000-- Koncová svorka TS 35</t>
  </si>
  <si>
    <t>Pol140</t>
  </si>
  <si>
    <t>IS506101-- Pojistkový odpínač 1P,32A-850001585</t>
  </si>
  <si>
    <t>Pol141</t>
  </si>
  <si>
    <t>BZ325005-- Instalační zásuvka ČSN Magnus na DIN lištu, 16 A, 250V AC</t>
  </si>
  <si>
    <t>Pol142</t>
  </si>
  <si>
    <t>IS211330-A Svodič přepětí PROTEC BC TNC 275/25</t>
  </si>
  <si>
    <t>Pol143</t>
  </si>
  <si>
    <t>IS506223-- Pojistkový odpínač 3P,100A-850001598</t>
  </si>
  <si>
    <t>Pol144</t>
  </si>
  <si>
    <t>MC220431-- Jistič výkonový, typ A, 3-pólový, 36kA, 200A</t>
  </si>
  <si>
    <t>Pol145</t>
  </si>
  <si>
    <t>MC299430-- Pomocný kontakt s předstihem,2 zapínací kontakty,pro MC2/MC3</t>
  </si>
  <si>
    <t>Pol146</t>
  </si>
  <si>
    <t>MC299499-- Podpěťová spoušť 208-240VAC pro MC2/3, šroubové svorky</t>
  </si>
  <si>
    <t>Pol147</t>
  </si>
  <si>
    <t>ATDSW010-- Dveřní spínač pro skříně AT a KT, plastový</t>
  </si>
  <si>
    <t>Pol148</t>
  </si>
  <si>
    <t>ATDSW000-- Montážní sada pro dveřní spínač ATDSW010--</t>
  </si>
  <si>
    <t>Pol149</t>
  </si>
  <si>
    <t>MG954020-A Trafo měřící 200/5A, 30x10mm</t>
  </si>
  <si>
    <t>Pol150</t>
  </si>
  <si>
    <t>MGDIZ006-- Digitální elektroměr x/5A(6A), 3fázový, 1tarif, MID</t>
  </si>
  <si>
    <t>Pol151</t>
  </si>
  <si>
    <t>MM216851-- Ovládací hlavice přepínače M22-WRLK-3B</t>
  </si>
  <si>
    <t>Pol152</t>
  </si>
  <si>
    <t>AK668840-- Jistič s prou. chráničem AMPARO 6 kA, 3+N, B40A, 30 mA, A</t>
  </si>
  <si>
    <t>Pol153</t>
  </si>
  <si>
    <t>MM216878-- Tlačítko Not-Aus,prosvětlené</t>
  </si>
  <si>
    <t>Pol154</t>
  </si>
  <si>
    <t>IUKNF4523A Ventilátor PF42500, krytí IP54,230VAC</t>
  </si>
  <si>
    <t>Pol155</t>
  </si>
  <si>
    <t>IUKNE450-- Výstupní filtr PFA4000, krytí IP54</t>
  </si>
  <si>
    <t>Pol156</t>
  </si>
  <si>
    <t>IUK08566-- Termostat FLZ530/1Z</t>
  </si>
  <si>
    <t>Pol157</t>
  </si>
  <si>
    <t>KVN08060-- Kabelový kanál 80x60 (šxv), bezolovnatý, RAL7030</t>
  </si>
  <si>
    <t>Pol158</t>
  </si>
  <si>
    <t>BK14005--A Lišta DIN,7,5mm - děrovaná , délka 2 m</t>
  </si>
  <si>
    <t>Pol159</t>
  </si>
  <si>
    <t>IKB01120-- Blok 1pól/250A, přívod 1x120mm²,výstup 2x35+5x16+4x10mm²</t>
  </si>
  <si>
    <t>Poznámka k položce:
VODIČ JEDNOŽILOVÝ OHEBNÝ (CYA)</t>
  </si>
  <si>
    <t>Pol160</t>
  </si>
  <si>
    <t>H07V-K 1,5</t>
  </si>
  <si>
    <t>Pol161</t>
  </si>
  <si>
    <t>H07V-K 2,5</t>
  </si>
  <si>
    <t>Pol162</t>
  </si>
  <si>
    <t>H07V-K 6</t>
  </si>
  <si>
    <t>Pol163</t>
  </si>
  <si>
    <t>H07V-K 10</t>
  </si>
  <si>
    <t>Pol164</t>
  </si>
  <si>
    <t>H07V-K 150</t>
  </si>
  <si>
    <t>Poznámka k položce:
PLC</t>
  </si>
  <si>
    <t>Pol165</t>
  </si>
  <si>
    <t>Dotykový TFT LCD HMI panel - až 2048 I/O bodů (na desce, místních nebo vzdálených), přes rozšiřující apaptéry pro místní I/O lze přidat až 80 Slim modulů nebo 50 Wide modulů, počet I/O lze dál enavýšit použitím adaptéru EX-RC1 (přes CANbus, integruje standardní Unitronics I/O moduly až do vzdálenosti 1000 m bitové operace: 130 ns paměť prostředí Ladder: 1 MB externí paměť: microSD, USB flash disk video: MPEG-4 video ma HMI obrazovce audio: přehrávání MP3 souborů (zabudovaný reproduktor nebo možnost připojoit externí přes audio jack) napájení: 12/24 VDC zabudované porty: 2 Ethernet, 1 RS485, 1 CANbus, 2 USB rozšiřující porty, 1 USB programovací komunikační protokoly: MQTT klient, Modbus TCP nebo Modbus RTU, Ethernet/IP, CANopen, SNMP, FTP, BACnet, RTSP, VNC, UniCAN, GSM (SMS, GPRS), KNX, message composer, stručné představení PLC UniStream v 90 sekundách. /např.U-USP-156-B10/</t>
  </si>
  <si>
    <t>Pol166</t>
  </si>
  <si>
    <t>Modul programovatelného logického řadiče (PLC) CPU-for-panel procesor - Unitronics (UniStream řada USC) - RS-485 + CANbus komunikační schopnost - s 1 x RS-485 konektorem + 1 x CANbus konektorem + 1 x Bus konektorem - montáž na DIN lištu (šířka 117 mm) - IP20 / NEMA 1 - Určeno pro okolní teplotu -20...+55°C /např. U-USC-P-B10/</t>
  </si>
  <si>
    <t>Pol167</t>
  </si>
  <si>
    <t>Místní rozšiřující adaptér krátkého dosahu s integrovaným napájecím zdrojem může sám o sobě podporovat až 16 modulů Uni-I/O™. /např.U-UAG-XKP300/</t>
  </si>
  <si>
    <t>Pol168</t>
  </si>
  <si>
    <t>Analogový modul - 8 analogových vstupů, 13bitové moduly Uni-I/O jsou kompatibilní s řadou programovatelných logických automatů /např.U-UIA-0800N/</t>
  </si>
  <si>
    <t>Pol169</t>
  </si>
  <si>
    <t>Rozšiřující modul, 16 digitálních vstupů, 16I/Os - Napájecí napětí 20,4Vdc-28,8Vdc (24Vdc jmen. ) /např.U-UID-1600/</t>
  </si>
  <si>
    <t>Pol170</t>
  </si>
  <si>
    <t>Rozšiřující modul, 8 Digitálních vstupů/8 Reléových výstupů, 24 V DC /např.U-UID-0808R/</t>
  </si>
  <si>
    <t>Pol171</t>
  </si>
  <si>
    <t>Převodník signálu DMX to 0/1-10V Signal Converter DL</t>
  </si>
  <si>
    <t>Pol172</t>
  </si>
  <si>
    <t>MC210331-- Jistič výkonový, typ A, 3-pólový, 150kA, 100A</t>
  </si>
  <si>
    <t>Pol173</t>
  </si>
  <si>
    <t>CSELW9903D Digitální elektroměr 0,25-100A,M-Bus,MID,2T,přímé 3f měření</t>
  </si>
  <si>
    <t>Pol174</t>
  </si>
  <si>
    <t>MM216833-- Spínač,prosv,3 pol,bílý</t>
  </si>
  <si>
    <t>Pol175</t>
  </si>
  <si>
    <t>MM216374-- Propojovací díl</t>
  </si>
  <si>
    <t>Pol176</t>
  </si>
  <si>
    <t>MM216376-- Kontakt 1Z, šroubové svorky</t>
  </si>
  <si>
    <t>Pol177</t>
  </si>
  <si>
    <t>URAU3011-- Napěťové monitor. relé AMPARO, 3F, 160-240 V,1CO (prep.), 5A</t>
  </si>
  <si>
    <t>Pol178</t>
  </si>
  <si>
    <t>AM018332-- Instalační jistič AMPARO 10kA, B 32A, 3P</t>
  </si>
  <si>
    <t>Pol179</t>
  </si>
  <si>
    <t>AR004103-- Proudový chránič AMPARO 10 kA, 40 A, 4P, 30 mA, AC</t>
  </si>
  <si>
    <t>Pol180</t>
  </si>
  <si>
    <t>AR056103-- Proudový chránič AMPARO 10 kA, 63 A, 4P, 30 mA, A</t>
  </si>
  <si>
    <t>Pol181</t>
  </si>
  <si>
    <t>AM018363-- Instalační jistič AMPARO 10kA, B 63A, 3P</t>
  </si>
  <si>
    <t>Pol182</t>
  </si>
  <si>
    <t>AK618606-- Jistič s prou. chráničem AMPARO 10 kA, 1+N, B6A, 30 mA, A</t>
  </si>
  <si>
    <t>Pol183</t>
  </si>
  <si>
    <t>AK618610-- Jistič s prou. chráničem AMPARO 10 kA, 1+N, B10A, 30 mA, A</t>
  </si>
  <si>
    <t>Pol184</t>
  </si>
  <si>
    <t>BZ501218-B LED signálka monoblok 230 V AC/DC, zelená</t>
  </si>
  <si>
    <t>Pol185</t>
  </si>
  <si>
    <t>BZ501213-B LED signálka monoblok 24 V AC/DC, zelená</t>
  </si>
  <si>
    <t>Pol186</t>
  </si>
  <si>
    <t>BZ501210-B LED signálka monoblok 24 V AC/DC, červená</t>
  </si>
  <si>
    <t>Pol187</t>
  </si>
  <si>
    <t>YRS50004-- Patice pro relé RS, 14 pinů, 10A</t>
  </si>
  <si>
    <t>Pol188</t>
  </si>
  <si>
    <t>YRS11524-- Modul s LED zelenou diodou do patice, 24 V AC/DC</t>
  </si>
  <si>
    <t>Pol189</t>
  </si>
  <si>
    <t>RT78725--- Patice RT, XT 5mm/pro YM modul</t>
  </si>
  <si>
    <t>Pol190</t>
  </si>
  <si>
    <t>YRS50000-- Spona kovová pro patici RS</t>
  </si>
  <si>
    <t>Pol191</t>
  </si>
  <si>
    <t>PT570024-- Relé PT 4P/6A,24VDC</t>
  </si>
  <si>
    <t>Pol192</t>
  </si>
  <si>
    <t>YPT16040-- Popisný štítek na patici relé PT</t>
  </si>
  <si>
    <t>Pol193</t>
  </si>
  <si>
    <t>SI312970-- Držák pro válcové pojistky,3pól</t>
  </si>
  <si>
    <t>Pol194</t>
  </si>
  <si>
    <t>SI315500-- Připojovací svorka 35mm2</t>
  </si>
  <si>
    <t>Pol195</t>
  </si>
  <si>
    <t>IK110010-- Řadová svorka CBC.10 šedá, 10mm2</t>
  </si>
  <si>
    <t>Pol196</t>
  </si>
  <si>
    <t>IK110210-- Koncová deska CBC2,5-10,šedá</t>
  </si>
  <si>
    <t>Pol197</t>
  </si>
  <si>
    <t>IK111010-- Řadová svorka CBC.10 modrá, 10mm2</t>
  </si>
  <si>
    <t>Pol198</t>
  </si>
  <si>
    <t>Pol199</t>
  </si>
  <si>
    <t>IK122006-A Zemnící svorka TEC.6 6 mm², zelenožlutá</t>
  </si>
  <si>
    <t>Pol200</t>
  </si>
  <si>
    <t>IK111006-- Řadová svorka CBC.6 modrá, 6mm2</t>
  </si>
  <si>
    <t>Pol201</t>
  </si>
  <si>
    <t>MC199471-- Podpěťová spoušť 208-240VAC pro MC1, kabel 3 m</t>
  </si>
  <si>
    <t>Pol202</t>
  </si>
  <si>
    <t>MC190015-- Třmenová svorka 3-pólová pro MC1</t>
  </si>
  <si>
    <t>Pol203</t>
  </si>
  <si>
    <t>Kompenzační oceloplechový rozvaděč skříňový kompenzační výkon 14% 350/25 kVAr rozměr: 800x2110x500mm,napěťová soustava 3 + PEN 400 V 50 Hz/TN C – S ,zkratová odolnost do 90 kA</t>
  </si>
  <si>
    <t>II.   Rozvaděč RV</t>
  </si>
  <si>
    <t>Pol204</t>
  </si>
  <si>
    <t>BK080108-- Rozvodnice nástěnná, 4x18 modulů, dveře průhledné, IP 40</t>
  </si>
  <si>
    <t>Pol205</t>
  </si>
  <si>
    <t>AZ200242-- Instalační hlavní vypínač AMPARO 32 A, 2P</t>
  </si>
  <si>
    <t>Pol206</t>
  </si>
  <si>
    <t>AM618106-- Instalační jistič AMPARO 6kA, B 6A, 1P</t>
  </si>
  <si>
    <t>Pol207</t>
  </si>
  <si>
    <t>Pol208</t>
  </si>
  <si>
    <t>Výkonné PLC + HMI zkombinované s 7" barevným dotykovým displejem. Vlastnosti PLC UniStream 7" PRO Built-inTFT LCD displej 7" - 800 x 480, 65 536 barevRAM 1GB,ROM 6 GB systémová paměť, 2 GB uživatelská paměťI/O až 2048 I/O bodů zabudované porty: 1 microSD, 1 USBhost, 1 miniUSB (programovací), 1 Ethernet, audio jack dodatečné porty: CANbus max. 1 (ze 3 celkově), RS232 max. 2 (ze 3 celkově), RS485 max. 2 (ze 3 celkově) komunikační protokoly: MQTT klient, Modbus TCP nebo Modbus RTU, Ethernet/IP, CANopen, CANLayer 2, VNC, FTP, SNMP, message composer, modem GSM/GPRS, email, SMS, web server, video + RTSP, SQL klient hodiny:funkce reálných hodin (datum a čas)stručné představení PLC UniStream v 90 sekundách:baterie: 3 V, typ CR2032, životnost typicky 4 roky při 25°C, záloha všech paměťových oblastí a RTC krytí IP66/IP65/NEMA4X (platí pro panelovou montáž) /např.U-US7-B5-R38/</t>
  </si>
  <si>
    <t>Pol209</t>
  </si>
  <si>
    <t>Výkonný procesor pro optimalizaci audio signálu do reprosoustav, DSP jednotka s 32-bit interním zpracováním, automatický ekvalizér AutoEQ™, eliminace zpětné vazby Enhanced AFS™, USB a Ethernet rozhraní, XLR vstupy a výstupy, rack 1U jed. /např.Venu 360/</t>
  </si>
  <si>
    <t xml:space="preserve"> III. Frekvenční měniče</t>
  </si>
  <si>
    <t>Pol210</t>
  </si>
  <si>
    <t>Frekvenční měnič 5,5 kW, 14,3 A, 3 x 380 až 500 V Frekvenční měnič 5,5 kW, 14,3 A, 3 x 380 až 500 V</t>
  </si>
  <si>
    <t>Pol211</t>
  </si>
  <si>
    <t>Frekvenční měnič 7,5 kW, 17 A, 380 až 500 V Frekvenční měnič 7,5 kW, 17 A, 380 až 500 V</t>
  </si>
  <si>
    <t>Pol212</t>
  </si>
  <si>
    <t>Frekvenční měnič 11 kW, 27,7 A, 380 až 500 V Frekvenční měnič 11 kW, 27,7 A, 380 až 500 V</t>
  </si>
  <si>
    <t>IV. Materiál</t>
  </si>
  <si>
    <t>Pol213</t>
  </si>
  <si>
    <t>MM229748-- Tlačítko NOT-AUS, 1Z + 1R, kompletní</t>
  </si>
  <si>
    <t>Poznámka k položce:
KABEL SILOVÝ,IZOLACE PVC BEZ VODIČE PE</t>
  </si>
  <si>
    <t>Pol214</t>
  </si>
  <si>
    <t>CYKY-O 2x1,5 , pevně</t>
  </si>
  <si>
    <t>Poznámka k položce:
KABEL SILOVÝ,IZOLACE PVC S VODIČEM PE</t>
  </si>
  <si>
    <t>Pol215</t>
  </si>
  <si>
    <t>CYKY-J 3x1,5 , pevně</t>
  </si>
  <si>
    <t>Pol216</t>
  </si>
  <si>
    <t>CYKY-J 5x4 , pevně</t>
  </si>
  <si>
    <t>Pol217</t>
  </si>
  <si>
    <t>CYKY-J 5x10 , pevně</t>
  </si>
  <si>
    <t>Pol218</t>
  </si>
  <si>
    <t>Kabel H07RN-F 3G 1,5, pevně</t>
  </si>
  <si>
    <t>Poznámka k položce:
ŠŇŮRA  PVC STÍNĚNÁ</t>
  </si>
  <si>
    <t>Pol219</t>
  </si>
  <si>
    <t>CMFM-G 4x2,5 , pevně</t>
  </si>
  <si>
    <t>Poznámka k položce:
KABEL SDĚLOVACÍ STÍNĚNÝ</t>
  </si>
  <si>
    <t>Pol220</t>
  </si>
  <si>
    <t>DMX 2x0,22 , pevně</t>
  </si>
  <si>
    <t>Pol221</t>
  </si>
  <si>
    <t>Kabel FTP Cat.6 PE drát černá cívka 500m venkovní pevně</t>
  </si>
  <si>
    <t>228</t>
  </si>
  <si>
    <t>Pol222</t>
  </si>
  <si>
    <t>H07V-K 16 , pevně ZŽ</t>
  </si>
  <si>
    <t>230</t>
  </si>
  <si>
    <t>Pol223</t>
  </si>
  <si>
    <t>H07V-K 4 , pevně ZŽ</t>
  </si>
  <si>
    <t>232</t>
  </si>
  <si>
    <t>Poznámka k položce:
KABELOVÝ DRÁTOVÝ ŽLAB MERKUR VČ. DÍLŮ A PŘÍSLUŠENSTVÍ, ŽÁROVÝ ZINEK</t>
  </si>
  <si>
    <t>Pol224</t>
  </si>
  <si>
    <t>250/100</t>
  </si>
  <si>
    <t>234</t>
  </si>
  <si>
    <t>Pol225</t>
  </si>
  <si>
    <t>100/100</t>
  </si>
  <si>
    <t>236</t>
  </si>
  <si>
    <t>Poznámka k položce:
TRUBKA OHEBNÁ STŘEDNÍ MECHANICKÁ O   DOLNOST</t>
  </si>
  <si>
    <t>Pol226</t>
  </si>
  <si>
    <t>1225 d 25 mm, pevně</t>
  </si>
  <si>
    <t>238</t>
  </si>
  <si>
    <t>Pol227</t>
  </si>
  <si>
    <t>1220 d 20 mm, pevně</t>
  </si>
  <si>
    <t>240</t>
  </si>
  <si>
    <t>Poznámka k položce:
TRUBKA TUHÁ STŘEDNÍ MECHANICKÁ ODOLNOST ŠEDÁ</t>
  </si>
  <si>
    <t>Pol228</t>
  </si>
  <si>
    <t>4020 LA d 20 mm, pevně</t>
  </si>
  <si>
    <t>242</t>
  </si>
  <si>
    <t>Pol229</t>
  </si>
  <si>
    <t>4025 LA d 25 mm, pevně</t>
  </si>
  <si>
    <t>244</t>
  </si>
  <si>
    <t>Poznámka k položce:
SVORKOVNICE KRABICOVÁ</t>
  </si>
  <si>
    <t>Pol230</t>
  </si>
  <si>
    <t>2273-202 2x0,5-2,5mm2</t>
  </si>
  <si>
    <t>246</t>
  </si>
  <si>
    <t>Pol231</t>
  </si>
  <si>
    <t>2273-203 3x0,5-2,5mm2</t>
  </si>
  <si>
    <t>248</t>
  </si>
  <si>
    <t>Pol232</t>
  </si>
  <si>
    <t>2273-204 4x0,5-2,5mm2</t>
  </si>
  <si>
    <t>250</t>
  </si>
  <si>
    <t>Pol233</t>
  </si>
  <si>
    <t>2273-205 5x0,5-2,5mm2</t>
  </si>
  <si>
    <t>252</t>
  </si>
  <si>
    <t>Pol234</t>
  </si>
  <si>
    <t>5216E ZNM_S PŘÍCHYTKA TYP OMEGA 15-18 mm</t>
  </si>
  <si>
    <t>254</t>
  </si>
  <si>
    <t>Pol235</t>
  </si>
  <si>
    <t>5220 ZN_F PŘÍCHYTKA TYP OMEGA</t>
  </si>
  <si>
    <t>256</t>
  </si>
  <si>
    <t>Poznámka k položce:
OSAZENÍ HMOŽDINKY DO ŽELEZOBETONU</t>
  </si>
  <si>
    <t>Pol236</t>
  </si>
  <si>
    <t>HM8</t>
  </si>
  <si>
    <t>258</t>
  </si>
  <si>
    <t>Pol237</t>
  </si>
  <si>
    <t>A11 Krabice odbočná plastová, šedá, prázdná, IP 54,12 otv.</t>
  </si>
  <si>
    <t>260</t>
  </si>
  <si>
    <t>Poznámka k položce:
SVÍTIDLO STROPNÍ KOMPAKTNÍ ZÁŘIVKA-NEBO EKVIVALENT LED</t>
  </si>
  <si>
    <t>Pol238</t>
  </si>
  <si>
    <t>Svítidlo prachotěsné LED 46W 4000K 6400lm 1500mm IP65 GEN2</t>
  </si>
  <si>
    <t>262</t>
  </si>
  <si>
    <t>Poznámka k položce:
SPÍNAČ, PŘEPÍNAČ, VARIANT+ IP44 (plast, bezšroubové svorky)</t>
  </si>
  <si>
    <t>Pol239</t>
  </si>
  <si>
    <t>3559N-C01510 B Spínač jednopólový IP54; řazení 1; d. Variant+; b. bílá, bezšroubové svorky (na hořl. podklady B až E)</t>
  </si>
  <si>
    <t>264</t>
  </si>
  <si>
    <t>Pol240</t>
  </si>
  <si>
    <t>CSB183001- Zásuvkový box 2x16A/230V, 1x32A/400VAC</t>
  </si>
  <si>
    <t>266</t>
  </si>
  <si>
    <t>Poznámka k položce:
HLADINOVÝ SPÍNAČ , KRYTÍ IP68 24VDC</t>
  </si>
  <si>
    <t>Pol241</t>
  </si>
  <si>
    <t>FDK 4-20mA</t>
  </si>
  <si>
    <t>268</t>
  </si>
  <si>
    <t>V. Ovládání a řízení světel DMX, kabeláž</t>
  </si>
  <si>
    <t>Pol242</t>
  </si>
  <si>
    <t>Podvodní LED ovladač Compact /DMX/02, dle specifikace PD</t>
  </si>
  <si>
    <t>270</t>
  </si>
  <si>
    <t>Pol243</t>
  </si>
  <si>
    <t>Podvodní napájení 250 / 24 V /01, dle specifikace PD</t>
  </si>
  <si>
    <t>272</t>
  </si>
  <si>
    <t>Pol244</t>
  </si>
  <si>
    <t>Propojovací kabel DMX / 1.0 m /01, 2 x 0,34 mm2</t>
  </si>
  <si>
    <t>274</t>
  </si>
  <si>
    <t>Pol245</t>
  </si>
  <si>
    <t>Propojovací kabel DMX / 1.5 m /01, 2 x 0,34 mm2</t>
  </si>
  <si>
    <t>276</t>
  </si>
  <si>
    <t>Pol246</t>
  </si>
  <si>
    <t>Propojovací kabel DMX / 3.0 m /01, 2 x 0,34 mm2</t>
  </si>
  <si>
    <t>278</t>
  </si>
  <si>
    <t>Pol247</t>
  </si>
  <si>
    <t>Propojovací kabel DMX / 10.0 m /01, 2 x 0,34 mm2</t>
  </si>
  <si>
    <t>280</t>
  </si>
  <si>
    <t>Pol248</t>
  </si>
  <si>
    <t>Propojovací kabel DMX / 20.0 m /01, 2 x 0,34 mm2</t>
  </si>
  <si>
    <t>282</t>
  </si>
  <si>
    <t>Pol249</t>
  </si>
  <si>
    <t>Koncový díl odolný pro BUS-systém BUS-system DMX/01</t>
  </si>
  <si>
    <t>284</t>
  </si>
  <si>
    <t>Pol250</t>
  </si>
  <si>
    <t>Hybridní prodlužovací kabel / 0.5 m /01, 4 x 0,34 mm2</t>
  </si>
  <si>
    <t>286</t>
  </si>
  <si>
    <t>Pol251</t>
  </si>
  <si>
    <t>Hybridní prodlužovací kabel / 1.5 m /01, 4 x 0,34 mm2</t>
  </si>
  <si>
    <t>288</t>
  </si>
  <si>
    <t>Pol252</t>
  </si>
  <si>
    <t>Hybridní prodlužovací kabel / 3.0 m /01, 4 x 0,34 mm2</t>
  </si>
  <si>
    <t>290</t>
  </si>
  <si>
    <t>Pol253</t>
  </si>
  <si>
    <t>Hybridní prodlužovací kabel 24 V DC / 1.0 m /01, 2 x 2,5 mm2</t>
  </si>
  <si>
    <t>292</t>
  </si>
  <si>
    <t>Pol254</t>
  </si>
  <si>
    <t>Propojovací kabel 24 V DC / 1.5 m /01, 2 x 2,5 mm2</t>
  </si>
  <si>
    <t>294</t>
  </si>
  <si>
    <t>Pol255</t>
  </si>
  <si>
    <t>Propojovací kabel 24 V DC / 3.0 m /01, 2 x 2,5 mm2</t>
  </si>
  <si>
    <t>296</t>
  </si>
  <si>
    <t>Pol256</t>
  </si>
  <si>
    <t>Propojovací kabel 24 V DC / 7.5 m /01, 2 x 2,5 mm2</t>
  </si>
  <si>
    <t>298</t>
  </si>
  <si>
    <t>Pol257</t>
  </si>
  <si>
    <t>Propojovací kabel 24 V DC / 15.0 m /01, 2 x 2,5 mm2</t>
  </si>
  <si>
    <t>300</t>
  </si>
  <si>
    <t>Pol258</t>
  </si>
  <si>
    <t>Řídící systém vodního prvku 1024 / DMX/02 /např.WECS III/ dle specifikace PD</t>
  </si>
  <si>
    <t>302</t>
  </si>
  <si>
    <t>Pol259</t>
  </si>
  <si>
    <t>Rozpočovací uzel řídícího systému / DMX/02 /např.WECS III NODE/ dle specifikace PD</t>
  </si>
  <si>
    <t>304</t>
  </si>
  <si>
    <t>Pol260</t>
  </si>
  <si>
    <t>Zesilovač signálu pro rozšíření DMX linky/např. demultiplexní karta 4ch/ - DMX SPLITTER / BOOSTER, 1 DMX UNIVERSE, 4+1 výstupy, Kompatibilita: DMX512/1990, ANSI E1-11 DMX512A, DMX podle DIN56930-2, ANSI E1-20 DMX RDM, Cage svorkové konektory (Input, DMX THRU a 4 optoizolované výstupy), Široký rozsah Napájení: 85...230 V AC, 4 W</t>
  </si>
  <si>
    <t>306</t>
  </si>
  <si>
    <t>VI. Ozvučení fontány</t>
  </si>
  <si>
    <t>Pol261</t>
  </si>
  <si>
    <t>Venkovní instalační reprobox, koaxiál 10"+1" , 90x40st., 124dB, 200W , 100V , IP55 /např.RCF P2110TWP/</t>
  </si>
  <si>
    <t>308</t>
  </si>
  <si>
    <t>Pol262</t>
  </si>
  <si>
    <t>Nerezový držák reproboxu /např.AC-P10-A-BR/</t>
  </si>
  <si>
    <t>310</t>
  </si>
  <si>
    <t>Pol263</t>
  </si>
  <si>
    <t>Instalační materiál ( instalační krabice, propojovací kabeláž, svorky ,konektory )</t>
  </si>
  <si>
    <t>312</t>
  </si>
  <si>
    <t>Pol264</t>
  </si>
  <si>
    <t>Instalační cloudový zesilovač 4x1kW , 70/100V , integ. DSP, DANTE , 1U /např.Powersoft Unica 4K8/</t>
  </si>
  <si>
    <t>314</t>
  </si>
  <si>
    <t>Pol265</t>
  </si>
  <si>
    <t>Instalační skříň 19" min. 3U 400mm , odvětrávaná /např.RCK6500/</t>
  </si>
  <si>
    <t>316</t>
  </si>
  <si>
    <t>Pol266</t>
  </si>
  <si>
    <t>PRG3 - programovaní DSP zesilovače /např Powersoft/, včetně nastavení limitních stavů</t>
  </si>
  <si>
    <t>318</t>
  </si>
  <si>
    <t>Pol267</t>
  </si>
  <si>
    <t>AMSR - akustická měření zvukového sysému, optimalizace systému, přenos dat do DSP</t>
  </si>
  <si>
    <t>320</t>
  </si>
  <si>
    <t>Pol268</t>
  </si>
  <si>
    <t>Kabel CYKY 2x4mm2</t>
  </si>
  <si>
    <t>322</t>
  </si>
  <si>
    <t>Pol269</t>
  </si>
  <si>
    <t>PC + komponenty dle specifikace PD</t>
  </si>
  <si>
    <t>324</t>
  </si>
  <si>
    <t>Pol270</t>
  </si>
  <si>
    <t>Kabeláž velín - datový kabel cat.5E, SF/UTP, AWG24, drát, PUR plášť, IP67, barva černá</t>
  </si>
  <si>
    <t>326</t>
  </si>
  <si>
    <t>Pol271</t>
  </si>
  <si>
    <t>Dokumentace konečného provedení stavby ozvučení</t>
  </si>
  <si>
    <t>328</t>
  </si>
  <si>
    <t>D7</t>
  </si>
  <si>
    <t>VII. Ostatní</t>
  </si>
  <si>
    <t>Pol272</t>
  </si>
  <si>
    <t>Seřízení odzkoušení el. technologie</t>
  </si>
  <si>
    <t>330</t>
  </si>
  <si>
    <t>Pol273</t>
  </si>
  <si>
    <t>Napojeni na stavajici zarizeni</t>
  </si>
  <si>
    <t>332</t>
  </si>
  <si>
    <t>Pol274</t>
  </si>
  <si>
    <t>Zkušebni provoz</t>
  </si>
  <si>
    <t>334</t>
  </si>
  <si>
    <t>Pol275</t>
  </si>
  <si>
    <t>Zaučení obsluhy</t>
  </si>
  <si>
    <t>336</t>
  </si>
  <si>
    <t>Pol276</t>
  </si>
  <si>
    <t>Úprava stávajícího rozvaděče</t>
  </si>
  <si>
    <t>338</t>
  </si>
  <si>
    <t>Pol277</t>
  </si>
  <si>
    <t>Demontáž stávajícího zařízení</t>
  </si>
  <si>
    <t>Pol278</t>
  </si>
  <si>
    <t>Celk.prohl.el.zaříz. měření a vyhotovení revizní zprávy</t>
  </si>
  <si>
    <t>342</t>
  </si>
  <si>
    <t>Pol279</t>
  </si>
  <si>
    <t>PLC software - grafické i textové programování technologie fontány</t>
  </si>
  <si>
    <t>344</t>
  </si>
  <si>
    <t>Pol280</t>
  </si>
  <si>
    <t>Základní programování scén vodní kulisy</t>
  </si>
  <si>
    <t>346</t>
  </si>
  <si>
    <t>Pol281</t>
  </si>
  <si>
    <t>348</t>
  </si>
  <si>
    <t>K031</t>
  </si>
  <si>
    <t>Základní programování ozvučení - 10 skladeb</t>
  </si>
  <si>
    <t>1263315661</t>
  </si>
  <si>
    <t>Pol282</t>
  </si>
  <si>
    <t>Dokumentace konečného provedení stavby elektroinstalace</t>
  </si>
  <si>
    <t>350</t>
  </si>
  <si>
    <t>5 -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</si>
  <si>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</si>
  <si>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</si>
  <si>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</si>
  <si>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</si>
  <si>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</si>
  <si>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</si>
  <si>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</si>
  <si>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</si>
  <si>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</si>
  <si>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</si>
  <si>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</si>
  <si>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</si>
  <si>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-1489111981</t>
  </si>
  <si>
    <t>https://podminky.urs.cz/item/CS_URS_2023_02/013254000</t>
  </si>
  <si>
    <t>013244000</t>
  </si>
  <si>
    <t>Dokumentace pro provádění stavby - dílenská dokumentace (zábradlí po obvodě, atypické zámečnické prvky)</t>
  </si>
  <si>
    <t>494808646</t>
  </si>
  <si>
    <t>https://podminky.urs.cz/item/CS_URS_2023_02/013244000</t>
  </si>
  <si>
    <t>K043</t>
  </si>
  <si>
    <t>Zdokumentování skutečného stavu fontány (výroba plánků, fotodokumentace prvků, označení prvků pomocí barvou nanášených čísel. označení)</t>
  </si>
  <si>
    <t>-1314236089</t>
  </si>
  <si>
    <t>VRN3</t>
  </si>
  <si>
    <t>Zařízení staveniště</t>
  </si>
  <si>
    <t>K044</t>
  </si>
  <si>
    <t>1295659620</t>
  </si>
  <si>
    <t xml:space="preserve">Poznámka k položce:
Náklady s případným vypracováním podrobné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staveniště, náklady spojené s předáním a převzetím staveniště, zajištění zřízení dočasných komunikací, sjezdů a nájezdů pro realizaci stavby. Zajištění ochrany veškeré zeleně v prostoru staveniště a v jeho bezprostřední blízkosti pro poškození během realizace stavby, zajištění péče o nepředané objekty a konstrukce stavby, jejich ošetřování a zimní opatření. 
Vybavení objektů zařízení staveniště - např jeřáb, zdvihací technika, stavební výtah aj. , náklady na energie spotřebované dodavatelem v rámci provozu zařízení staveniště, osvětlení staveniště, náklady na potřebný úklid v prostorách zařízení staveniště, náklady na nutnou údržbu a opravy na objektech zařízení staveniště a na přípojkách energií.
Do této položky patří odstranění objektů zařízení staveniště včetně přípojek energií a jejich odvoz. Položka zahrnuje i náklady na úpravu povrchů po odstranění zařízení staveniště a úklid ploch, na kterých bylo zařízení staveniště provozováno. Zajištění odstranění dočasných komunikací, sjezdů a nájezdů pro realizaci stavby.
</t>
  </si>
  <si>
    <t>032903000R</t>
  </si>
  <si>
    <t>Náklady na práce v zimním období - zakrytí fontány - "stan -šapito", vytvoření vhodných podmínek pro betonáže a aplikaci stěrek a dalších prací, vč. vytápění prostoru ochranného stanu na požadovanou teplotu</t>
  </si>
  <si>
    <t>dny</t>
  </si>
  <si>
    <t>-1510217561</t>
  </si>
  <si>
    <t>K047</t>
  </si>
  <si>
    <t>Opatření pro zimní období: plynové tepelné zdroje + plynové bomby pro vytápění kolektoru.</t>
  </si>
  <si>
    <t>den</t>
  </si>
  <si>
    <t>297590950</t>
  </si>
  <si>
    <t>VRN4</t>
  </si>
  <si>
    <t>Inženýrská činnost</t>
  </si>
  <si>
    <t>045002000</t>
  </si>
  <si>
    <t>Kompletační a koordinační činnost</t>
  </si>
  <si>
    <t>-886410400</t>
  </si>
  <si>
    <t>https://podminky.urs.cz/item/CS_URS_2023_02/045002000</t>
  </si>
  <si>
    <t>049103000</t>
  </si>
  <si>
    <t>Náklady vzniklé v souvislosti s realizací stavby</t>
  </si>
  <si>
    <t>-205717142</t>
  </si>
  <si>
    <t>https://podminky.urs.cz/item/CS_URS_2023_02/049103000</t>
  </si>
  <si>
    <t>049303000</t>
  </si>
  <si>
    <t>Náklady vzniklé v souvislosti s předáním stavby</t>
  </si>
  <si>
    <t>2096314831</t>
  </si>
  <si>
    <t>https://podminky.urs.cz/item/CS_URS_2023_02/049303000</t>
  </si>
  <si>
    <t>VRN9</t>
  </si>
  <si>
    <t>Ostatní náklady</t>
  </si>
  <si>
    <t>092203000</t>
  </si>
  <si>
    <t>Náklady na zaškolení</t>
  </si>
  <si>
    <t>1288857955</t>
  </si>
  <si>
    <t>https://podminky.urs.cz/item/CS_URS_2023_02/092203000</t>
  </si>
  <si>
    <t>094104000</t>
  </si>
  <si>
    <t>Náklady na opatření BOZP</t>
  </si>
  <si>
    <t>972661224</t>
  </si>
  <si>
    <t>https://podminky.urs.cz/item/CS_URS_2023_02/094104000</t>
  </si>
  <si>
    <t>034503000</t>
  </si>
  <si>
    <t>Informační tabule na staveništi</t>
  </si>
  <si>
    <t>-846367484</t>
  </si>
  <si>
    <t>https://podminky.urs.cz/item/CS_URS_2023_02/034503000</t>
  </si>
  <si>
    <t>Poznámka k položce:
Publicita projektu</t>
  </si>
  <si>
    <t>SEZNAM FIGUR</t>
  </si>
  <si>
    <t>Výměra</t>
  </si>
  <si>
    <t xml:space="preserve"> 1</t>
  </si>
  <si>
    <t>"pod panely"(161,915+178+449,659)</t>
  </si>
  <si>
    <t>"deponie zeminy"20</t>
  </si>
  <si>
    <t>Použití figury:</t>
  </si>
  <si>
    <t>Plošná úprava terénu do 500 m2 zemina skupiny 1 až 4 nerovnosti přes 150 do 200 mm v rovinně a svahu do 1:5</t>
  </si>
  <si>
    <t>Založení parkového trávníku travním kobercem pl do 1000 m2 v rovině a ve svahu do 1:5</t>
  </si>
  <si>
    <t>Zalití rostlin vodou plocha do 20 m2</t>
  </si>
  <si>
    <t xml:space="preserve"> 2</t>
  </si>
  <si>
    <t>"101</t>
  </si>
  <si>
    <t>2*(0,8+4,57+0,528+4,508+2,36+1,3+0,2)</t>
  </si>
  <si>
    <t>"102</t>
  </si>
  <si>
    <t>(4,38+2,36)*2</t>
  </si>
  <si>
    <t>"103</t>
  </si>
  <si>
    <t>0,3+1,18+0,3+2*(5,66+0,3+8,877+0,3+8,752+0,3+0,66)</t>
  </si>
  <si>
    <t>(1,85+1,84+2,17)*2+5,37*2-0,3*1,18*0,3</t>
  </si>
  <si>
    <t>Provedení těsnícího pásu do spoje dilatační nebo styčné spáry podlaha - stěna</t>
  </si>
  <si>
    <t>Vysátí podkladu před provedením lité podlahy</t>
  </si>
  <si>
    <t>Příplatek k cenám krycí stěrky za zvýšenou pracnost provádění podlahových soklíků</t>
  </si>
  <si>
    <t>Tuhé napojení lité podlahy na stěnu nebo sokl</t>
  </si>
  <si>
    <t>Očištění vnějších ploch tlakovou vodou</t>
  </si>
  <si>
    <t>Provedení izolace proti zemní vlhkosti vodorovné za studena nátěrem tekutou lepenkou</t>
  </si>
  <si>
    <t>Provedení izolace proti zemní vlhkosti hydroizolační stěrkou vodorovné na betonu, 1 vrstva</t>
  </si>
  <si>
    <t>Ruční dočištění ploch stěn, rubu kleneb a podlah ocelových kartáči</t>
  </si>
  <si>
    <t>1,18*0,65</t>
  </si>
  <si>
    <t>26,831*2</t>
  </si>
  <si>
    <t>(1,18+0,31*2*2)*(1,224+0,15)</t>
  </si>
  <si>
    <t>Provedení izolace proti zemní vlhkosti svislé za studena nátěrem tekutou lepenkou</t>
  </si>
  <si>
    <t>Provedení izolace proti zemní vlhkosti hydroizolační stěrkou svislé na betonu, 1 vrstva</t>
  </si>
  <si>
    <t>36,028-4,771*(1,18+0,31*2)</t>
  </si>
  <si>
    <t>Ruční dočištění ploch líce kleneb a podhledů ocelových kartáči</t>
  </si>
  <si>
    <t>"101"+3,7</t>
  </si>
  <si>
    <t>"102"10,3</t>
  </si>
  <si>
    <t>"103"76,8</t>
  </si>
  <si>
    <t>-S02</t>
  </si>
  <si>
    <t>obvodE*2,75</t>
  </si>
  <si>
    <t>-1,36*2,48</t>
  </si>
  <si>
    <t>-1,02*1,97</t>
  </si>
  <si>
    <t>"101"3,7</t>
  </si>
  <si>
    <t>Lešení pomocné pro objekty pozemních staveb s lešeňovou podlahou v do 1,9 m zatížení do 150 kg/m2</t>
  </si>
  <si>
    <t>Tryskání degradovaného betonu líce kleneb sušeným pískem</t>
  </si>
  <si>
    <t>Reprofilace líce kleneb a podhledů cementovou sanační maltou tl přes 20 do 30 mm</t>
  </si>
  <si>
    <t>Kladení dlažby z mozaiky jednobarevné komunikací pro pěší lože z MC</t>
  </si>
  <si>
    <t>Mazanina tl přes 120 do 240 mm z betonu prostého bez zvýšených nároků na prostředí tř. C 16/20</t>
  </si>
  <si>
    <t>Bourání kamenných podlah nebo dlažeb z desek nebo mozaiky pl přes 1 m2</t>
  </si>
  <si>
    <t>Bourání podkladů pod dlažby nebo mazanin betonových nebo z litého asfaltu tl přes 100 mm pl přes 4 m2</t>
  </si>
  <si>
    <t>Bourání potěrů cementových nebo pískocementových tl do 50 mm pl přes 4 m2</t>
  </si>
  <si>
    <t>Očištění vybouraných z desek nebo dlaždic s původním spárováním z MC</t>
  </si>
  <si>
    <t>(8,9+0,66)*3,14*0,6</t>
  </si>
  <si>
    <t>(8,9)*3,14*0,6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</si>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</sst>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3" fillId="0" borderId="3" xfId="0" applyFont="1" applyBorder="1"/>
    <xf numFmtId="0" fontId="13" fillId="0" borderId="0" xfId="0" applyFont="1" applyAlignment="1">
      <alignment horizontal="left"/>
    </xf>
    <xf numFmtId="0" fontId="13" fillId="0" borderId="0" xfId="0" applyFont="1" applyProtection="1">
      <protection locked="0"/>
    </xf>
    <xf numFmtId="4" fontId="13" fillId="0" borderId="0" xfId="0" applyNumberFormat="1" applyFont="1"/>
    <xf numFmtId="0" fontId="13" fillId="0" borderId="18" xfId="0" applyFont="1" applyBorder="1"/>
    <xf numFmtId="166" fontId="13" fillId="0" borderId="0" xfId="0" applyNumberFormat="1" applyFont="1"/>
    <xf numFmtId="166" fontId="13" fillId="0" borderId="12" xfId="0" applyNumberFormat="1" applyFont="1" applyBorder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/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11101" TargetMode="External" /><Relationship Id="rId2" Type="http://schemas.openxmlformats.org/officeDocument/2006/relationships/hyperlink" Target="https://podminky.urs.cz/item/CS_URS_2023_02/112151014" TargetMode="External" /><Relationship Id="rId3" Type="http://schemas.openxmlformats.org/officeDocument/2006/relationships/hyperlink" Target="https://podminky.urs.cz/item/CS_URS_2023_02/112151314" TargetMode="External" /><Relationship Id="rId4" Type="http://schemas.openxmlformats.org/officeDocument/2006/relationships/hyperlink" Target="https://podminky.urs.cz/item/CS_URS_2023_02/112201114" TargetMode="External" /><Relationship Id="rId5" Type="http://schemas.openxmlformats.org/officeDocument/2006/relationships/hyperlink" Target="https://podminky.urs.cz/item/CS_URS_2023_02/183101114" TargetMode="External" /><Relationship Id="rId6" Type="http://schemas.openxmlformats.org/officeDocument/2006/relationships/hyperlink" Target="https://podminky.urs.cz/item/CS_URS_2023_02/184102311" TargetMode="External" /><Relationship Id="rId7" Type="http://schemas.openxmlformats.org/officeDocument/2006/relationships/hyperlink" Target="https://podminky.urs.cz/item/CS_URS_2023_02/184215111" TargetMode="External" /><Relationship Id="rId8" Type="http://schemas.openxmlformats.org/officeDocument/2006/relationships/hyperlink" Target="https://podminky.urs.cz/item/CS_URS_2023_02/181111131" TargetMode="External" /><Relationship Id="rId9" Type="http://schemas.openxmlformats.org/officeDocument/2006/relationships/hyperlink" Target="https://podminky.urs.cz/item/CS_URS_2023_02/181411151" TargetMode="External" /><Relationship Id="rId10" Type="http://schemas.openxmlformats.org/officeDocument/2006/relationships/hyperlink" Target="https://podminky.urs.cz/item/CS_URS_2023_02/185804311" TargetMode="External" /><Relationship Id="rId11" Type="http://schemas.openxmlformats.org/officeDocument/2006/relationships/hyperlink" Target="https://podminky.urs.cz/item/CS_URS_2023_02/113202111" TargetMode="External" /><Relationship Id="rId12" Type="http://schemas.openxmlformats.org/officeDocument/2006/relationships/hyperlink" Target="https://podminky.urs.cz/item/CS_URS_2023_02/113106051" TargetMode="External" /><Relationship Id="rId13" Type="http://schemas.openxmlformats.org/officeDocument/2006/relationships/hyperlink" Target="https://podminky.urs.cz/item/CS_URS_2023_02/113107022" TargetMode="External" /><Relationship Id="rId14" Type="http://schemas.openxmlformats.org/officeDocument/2006/relationships/hyperlink" Target="https://podminky.urs.cz/item/CS_URS_2023_02/997013501" TargetMode="External" /><Relationship Id="rId15" Type="http://schemas.openxmlformats.org/officeDocument/2006/relationships/hyperlink" Target="https://podminky.urs.cz/item/CS_URS_2023_02/997013509" TargetMode="External" /><Relationship Id="rId16" Type="http://schemas.openxmlformats.org/officeDocument/2006/relationships/hyperlink" Target="https://podminky.urs.cz/item/CS_URS_2023_02/997013873" TargetMode="External" /><Relationship Id="rId17" Type="http://schemas.openxmlformats.org/officeDocument/2006/relationships/hyperlink" Target="https://podminky.urs.cz/item/CS_URS_2023_02/914511111" TargetMode="External" /><Relationship Id="rId18" Type="http://schemas.openxmlformats.org/officeDocument/2006/relationships/hyperlink" Target="https://podminky.urs.cz/item/CS_URS_2023_02/914531111" TargetMode="External" /><Relationship Id="rId19" Type="http://schemas.openxmlformats.org/officeDocument/2006/relationships/hyperlink" Target="https://podminky.urs.cz/item/CS_URS_2023_02/966006132" TargetMode="External" /><Relationship Id="rId20" Type="http://schemas.openxmlformats.org/officeDocument/2006/relationships/hyperlink" Target="https://podminky.urs.cz/item/CS_URS_2023_02/119003215" TargetMode="External" /><Relationship Id="rId21" Type="http://schemas.openxmlformats.org/officeDocument/2006/relationships/hyperlink" Target="https://podminky.urs.cz/item/CS_URS_2023_02/119003216" TargetMode="External" /><Relationship Id="rId22" Type="http://schemas.openxmlformats.org/officeDocument/2006/relationships/hyperlink" Target="https://podminky.urs.cz/item/CS_URS_2023_02/916241213" TargetMode="External" /><Relationship Id="rId23" Type="http://schemas.openxmlformats.org/officeDocument/2006/relationships/hyperlink" Target="https://podminky.urs.cz/item/CS_URS_2023_02/591411111" TargetMode="External" /><Relationship Id="rId24" Type="http://schemas.openxmlformats.org/officeDocument/2006/relationships/hyperlink" Target="https://podminky.urs.cz/item/CS_URS_2023_02/566901143R" TargetMode="External" /><Relationship Id="rId25" Type="http://schemas.openxmlformats.org/officeDocument/2006/relationships/hyperlink" Target="https://podminky.urs.cz/item/CS_URS_2023_02/998011001" TargetMode="External" /><Relationship Id="rId26" Type="http://schemas.openxmlformats.org/officeDocument/2006/relationships/hyperlink" Target="https://podminky.urs.cz/item/CS_URS_2023_02/184818231" TargetMode="External" /><Relationship Id="rId27" Type="http://schemas.openxmlformats.org/officeDocument/2006/relationships/hyperlink" Target="https://podminky.urs.cz/item/CS_URS_2023_02/184818232" TargetMode="External" /><Relationship Id="rId28" Type="http://schemas.openxmlformats.org/officeDocument/2006/relationships/hyperlink" Target="https://podminky.urs.cz/item/CS_URS_2023_02/619996135" TargetMode="External" /><Relationship Id="rId29" Type="http://schemas.openxmlformats.org/officeDocument/2006/relationships/hyperlink" Target="https://podminky.urs.cz/item/CS_URS_2023_02/291211111" TargetMode="External" /><Relationship Id="rId30" Type="http://schemas.openxmlformats.org/officeDocument/2006/relationships/hyperlink" Target="https://podminky.urs.cz/item/CS_URS_2023_02/113151111" TargetMode="External" /><Relationship Id="rId31" Type="http://schemas.openxmlformats.org/officeDocument/2006/relationships/hyperlink" Target="https://podminky.urs.cz/item/CS_URS_2023_02/113152111" TargetMode="External" /><Relationship Id="rId32" Type="http://schemas.openxmlformats.org/officeDocument/2006/relationships/hyperlink" Target="https://podminky.urs.cz/item/CS_URS_2023_02/619996145" TargetMode="External" /><Relationship Id="rId3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1251100" TargetMode="External" /><Relationship Id="rId2" Type="http://schemas.openxmlformats.org/officeDocument/2006/relationships/hyperlink" Target="https://podminky.urs.cz/item/CS_URS_2023_02/132212131" TargetMode="External" /><Relationship Id="rId3" Type="http://schemas.openxmlformats.org/officeDocument/2006/relationships/hyperlink" Target="https://podminky.urs.cz/item/CS_URS_2023_02/133212811" TargetMode="External" /><Relationship Id="rId4" Type="http://schemas.openxmlformats.org/officeDocument/2006/relationships/hyperlink" Target="https://podminky.urs.cz/item/CS_URS_2023_02/174111101" TargetMode="External" /><Relationship Id="rId5" Type="http://schemas.openxmlformats.org/officeDocument/2006/relationships/hyperlink" Target="https://podminky.urs.cz/item/CS_URS_2023_02/162251101" TargetMode="External" /><Relationship Id="rId6" Type="http://schemas.openxmlformats.org/officeDocument/2006/relationships/hyperlink" Target="https://podminky.urs.cz/item/CS_URS_2023_02/167151111" TargetMode="External" /><Relationship Id="rId7" Type="http://schemas.openxmlformats.org/officeDocument/2006/relationships/hyperlink" Target="https://podminky.urs.cz/item/CS_URS_2023_02/162751117" TargetMode="External" /><Relationship Id="rId8" Type="http://schemas.openxmlformats.org/officeDocument/2006/relationships/hyperlink" Target="https://podminky.urs.cz/item/CS_URS_2023_02/162751119" TargetMode="External" /><Relationship Id="rId9" Type="http://schemas.openxmlformats.org/officeDocument/2006/relationships/hyperlink" Target="https://podminky.urs.cz/item/CS_URS_2023_02/997013873" TargetMode="External" /><Relationship Id="rId10" Type="http://schemas.openxmlformats.org/officeDocument/2006/relationships/hyperlink" Target="https://podminky.urs.cz/item/CS_URS_2023_02/271532212" TargetMode="External" /><Relationship Id="rId11" Type="http://schemas.openxmlformats.org/officeDocument/2006/relationships/hyperlink" Target="https://podminky.urs.cz/item/CS_URS_2023_02/275313711" TargetMode="External" /><Relationship Id="rId12" Type="http://schemas.openxmlformats.org/officeDocument/2006/relationships/hyperlink" Target="https://podminky.urs.cz/item/CS_URS_2023_02/274313711" TargetMode="External" /><Relationship Id="rId13" Type="http://schemas.openxmlformats.org/officeDocument/2006/relationships/hyperlink" Target="https://podminky.urs.cz/item/CS_URS_2023_02/274351121" TargetMode="External" /><Relationship Id="rId14" Type="http://schemas.openxmlformats.org/officeDocument/2006/relationships/hyperlink" Target="https://podminky.urs.cz/item/CS_URS_2023_02/274351122" TargetMode="External" /><Relationship Id="rId15" Type="http://schemas.openxmlformats.org/officeDocument/2006/relationships/hyperlink" Target="https://podminky.urs.cz/item/CS_URS_2023_02/279113145" TargetMode="External" /><Relationship Id="rId16" Type="http://schemas.openxmlformats.org/officeDocument/2006/relationships/hyperlink" Target="https://podminky.urs.cz/item/CS_URS_2023_02/279361821" TargetMode="External" /><Relationship Id="rId17" Type="http://schemas.openxmlformats.org/officeDocument/2006/relationships/hyperlink" Target="https://podminky.urs.cz/item/CS_URS_2023_02/953961113" TargetMode="External" /><Relationship Id="rId18" Type="http://schemas.openxmlformats.org/officeDocument/2006/relationships/hyperlink" Target="https://podminky.urs.cz/item/CS_URS_2023_02/411121232" TargetMode="External" /><Relationship Id="rId19" Type="http://schemas.openxmlformats.org/officeDocument/2006/relationships/hyperlink" Target="https://podminky.urs.cz/item/CS_URS_2023_02/985311213" TargetMode="External" /><Relationship Id="rId20" Type="http://schemas.openxmlformats.org/officeDocument/2006/relationships/hyperlink" Target="https://podminky.urs.cz/item/CS_URS_2023_02/985312114" TargetMode="External" /><Relationship Id="rId21" Type="http://schemas.openxmlformats.org/officeDocument/2006/relationships/hyperlink" Target="https://podminky.urs.cz/item/CS_URS_2023_02/274351121" TargetMode="External" /><Relationship Id="rId22" Type="http://schemas.openxmlformats.org/officeDocument/2006/relationships/hyperlink" Target="https://podminky.urs.cz/item/CS_URS_2023_02/274351122" TargetMode="External" /><Relationship Id="rId23" Type="http://schemas.openxmlformats.org/officeDocument/2006/relationships/hyperlink" Target="https://podminky.urs.cz/item/CS_URS_2023_02/274313711" TargetMode="External" /><Relationship Id="rId24" Type="http://schemas.openxmlformats.org/officeDocument/2006/relationships/hyperlink" Target="https://podminky.urs.cz/item/CS_URS_2023_02/434121426" TargetMode="External" /><Relationship Id="rId25" Type="http://schemas.openxmlformats.org/officeDocument/2006/relationships/hyperlink" Target="https://podminky.urs.cz/item/CS_URS_2023_02/430321212" TargetMode="External" /><Relationship Id="rId26" Type="http://schemas.openxmlformats.org/officeDocument/2006/relationships/hyperlink" Target="https://podminky.urs.cz/item/CS_URS_2023_02/772521150" TargetMode="External" /><Relationship Id="rId27" Type="http://schemas.openxmlformats.org/officeDocument/2006/relationships/hyperlink" Target="https://podminky.urs.cz/item/CS_URS_2023_02/566901143" TargetMode="External" /><Relationship Id="rId28" Type="http://schemas.openxmlformats.org/officeDocument/2006/relationships/hyperlink" Target="https://podminky.urs.cz/item/CS_URS_2023_02/596991112" TargetMode="External" /><Relationship Id="rId29" Type="http://schemas.openxmlformats.org/officeDocument/2006/relationships/hyperlink" Target="https://podminky.urs.cz/item/CS_URS_2023_02/899103112" TargetMode="External" /><Relationship Id="rId30" Type="http://schemas.openxmlformats.org/officeDocument/2006/relationships/hyperlink" Target="https://podminky.urs.cz/item/CS_URS_2023_02/631311134" TargetMode="External" /><Relationship Id="rId31" Type="http://schemas.openxmlformats.org/officeDocument/2006/relationships/hyperlink" Target="https://podminky.urs.cz/item/CS_URS_2023_02/631319185" TargetMode="External" /><Relationship Id="rId32" Type="http://schemas.openxmlformats.org/officeDocument/2006/relationships/hyperlink" Target="https://podminky.urs.cz/item/CS_URS_2023_02/631319013" TargetMode="External" /><Relationship Id="rId33" Type="http://schemas.openxmlformats.org/officeDocument/2006/relationships/hyperlink" Target="https://podminky.urs.cz/item/CS_URS_2023_02/631362021" TargetMode="External" /><Relationship Id="rId34" Type="http://schemas.openxmlformats.org/officeDocument/2006/relationships/hyperlink" Target="https://podminky.urs.cz/item/CS_URS_2023_02/631351101" TargetMode="External" /><Relationship Id="rId35" Type="http://schemas.openxmlformats.org/officeDocument/2006/relationships/hyperlink" Target="https://podminky.urs.cz/item/CS_URS_2023_02/631351102" TargetMode="External" /><Relationship Id="rId36" Type="http://schemas.openxmlformats.org/officeDocument/2006/relationships/hyperlink" Target="https://podminky.urs.cz/item/CS_URS_2023_02/596991112" TargetMode="External" /><Relationship Id="rId37" Type="http://schemas.openxmlformats.org/officeDocument/2006/relationships/hyperlink" Target="https://podminky.urs.cz/item/CS_URS_2023_02/935113111" TargetMode="External" /><Relationship Id="rId38" Type="http://schemas.openxmlformats.org/officeDocument/2006/relationships/hyperlink" Target="https://podminky.urs.cz/item/CS_URS_2023_02/721173401" TargetMode="External" /><Relationship Id="rId39" Type="http://schemas.openxmlformats.org/officeDocument/2006/relationships/hyperlink" Target="https://podminky.urs.cz/item/CS_URS_2023_02/949101111" TargetMode="External" /><Relationship Id="rId40" Type="http://schemas.openxmlformats.org/officeDocument/2006/relationships/hyperlink" Target="https://podminky.urs.cz/item/CS_URS_2023_02/629995101" TargetMode="External" /><Relationship Id="rId41" Type="http://schemas.openxmlformats.org/officeDocument/2006/relationships/hyperlink" Target="https://podminky.urs.cz/item/CS_URS_2023_02/965046111" TargetMode="External" /><Relationship Id="rId42" Type="http://schemas.openxmlformats.org/officeDocument/2006/relationships/hyperlink" Target="https://podminky.urs.cz/item/CS_URS_2023_02/985121201" TargetMode="External" /><Relationship Id="rId43" Type="http://schemas.openxmlformats.org/officeDocument/2006/relationships/hyperlink" Target="https://podminky.urs.cz/item/CS_URS_2023_02/985131311" TargetMode="External" /><Relationship Id="rId44" Type="http://schemas.openxmlformats.org/officeDocument/2006/relationships/hyperlink" Target="https://podminky.urs.cz/item/CS_URS_2023_02/985132311" TargetMode="External" /><Relationship Id="rId45" Type="http://schemas.openxmlformats.org/officeDocument/2006/relationships/hyperlink" Target="https://podminky.urs.cz/item/CS_URS_2023_02/965042141" TargetMode="External" /><Relationship Id="rId46" Type="http://schemas.openxmlformats.org/officeDocument/2006/relationships/hyperlink" Target="https://podminky.urs.cz/item/CS_URS_2023_02/965042241" TargetMode="External" /><Relationship Id="rId47" Type="http://schemas.openxmlformats.org/officeDocument/2006/relationships/hyperlink" Target="https://podminky.urs.cz/item/CS_URS_2023_02/961055111" TargetMode="External" /><Relationship Id="rId48" Type="http://schemas.openxmlformats.org/officeDocument/2006/relationships/hyperlink" Target="https://podminky.urs.cz/item/CS_URS_2023_02/977151125" TargetMode="External" /><Relationship Id="rId49" Type="http://schemas.openxmlformats.org/officeDocument/2006/relationships/hyperlink" Target="https://podminky.urs.cz/item/CS_URS_2023_02/977151127" TargetMode="External" /><Relationship Id="rId50" Type="http://schemas.openxmlformats.org/officeDocument/2006/relationships/hyperlink" Target="https://podminky.urs.cz/item/CS_URS_2023_02/972054491" TargetMode="External" /><Relationship Id="rId51" Type="http://schemas.openxmlformats.org/officeDocument/2006/relationships/hyperlink" Target="https://podminky.urs.cz/item/CS_URS_2023_02/965024131" TargetMode="External" /><Relationship Id="rId52" Type="http://schemas.openxmlformats.org/officeDocument/2006/relationships/hyperlink" Target="https://podminky.urs.cz/item/CS_URS_2023_02/963012510" TargetMode="External" /><Relationship Id="rId53" Type="http://schemas.openxmlformats.org/officeDocument/2006/relationships/hyperlink" Target="https://podminky.urs.cz/item/CS_URS_2023_02/997013501" TargetMode="External" /><Relationship Id="rId54" Type="http://schemas.openxmlformats.org/officeDocument/2006/relationships/hyperlink" Target="https://podminky.urs.cz/item/CS_URS_2023_02/997013509" TargetMode="External" /><Relationship Id="rId55" Type="http://schemas.openxmlformats.org/officeDocument/2006/relationships/hyperlink" Target="https://podminky.urs.cz/item/CS_URS_2023_02/965045113" TargetMode="External" /><Relationship Id="rId56" Type="http://schemas.openxmlformats.org/officeDocument/2006/relationships/hyperlink" Target="https://podminky.urs.cz/item/CS_URS_2023_02/962033121" TargetMode="External" /><Relationship Id="rId57" Type="http://schemas.openxmlformats.org/officeDocument/2006/relationships/hyperlink" Target="https://podminky.urs.cz/item/CS_URS_2023_02/963042819" TargetMode="External" /><Relationship Id="rId58" Type="http://schemas.openxmlformats.org/officeDocument/2006/relationships/hyperlink" Target="https://podminky.urs.cz/item/CS_URS_2023_02/721210822" TargetMode="External" /><Relationship Id="rId59" Type="http://schemas.openxmlformats.org/officeDocument/2006/relationships/hyperlink" Target="https://podminky.urs.cz/item/CS_URS_2023_02/767996701" TargetMode="External" /><Relationship Id="rId60" Type="http://schemas.openxmlformats.org/officeDocument/2006/relationships/hyperlink" Target="https://podminky.urs.cz/item/CS_URS_2023_02/113106051" TargetMode="External" /><Relationship Id="rId61" Type="http://schemas.openxmlformats.org/officeDocument/2006/relationships/hyperlink" Target="https://podminky.urs.cz/item/CS_URS_2023_02/113107022" TargetMode="External" /><Relationship Id="rId62" Type="http://schemas.openxmlformats.org/officeDocument/2006/relationships/hyperlink" Target="https://podminky.urs.cz/item/CS_URS_2023_02/HZS1291" TargetMode="External" /><Relationship Id="rId63" Type="http://schemas.openxmlformats.org/officeDocument/2006/relationships/hyperlink" Target="https://podminky.urs.cz/item/CS_URS_2023_02/899102211" TargetMode="External" /><Relationship Id="rId64" Type="http://schemas.openxmlformats.org/officeDocument/2006/relationships/hyperlink" Target="https://podminky.urs.cz/item/CS_URS_2023_02/997013111" TargetMode="External" /><Relationship Id="rId65" Type="http://schemas.openxmlformats.org/officeDocument/2006/relationships/hyperlink" Target="https://podminky.urs.cz/item/CS_URS_2023_02/997013211" TargetMode="External" /><Relationship Id="rId66" Type="http://schemas.openxmlformats.org/officeDocument/2006/relationships/hyperlink" Target="https://podminky.urs.cz/item/CS_URS_2023_02/997013501" TargetMode="External" /><Relationship Id="rId67" Type="http://schemas.openxmlformats.org/officeDocument/2006/relationships/hyperlink" Target="https://podminky.urs.cz/item/CS_URS_2023_02/997013509" TargetMode="External" /><Relationship Id="rId68" Type="http://schemas.openxmlformats.org/officeDocument/2006/relationships/hyperlink" Target="https://podminky.urs.cz/item/CS_URS_2023_02/997013631" TargetMode="External" /><Relationship Id="rId69" Type="http://schemas.openxmlformats.org/officeDocument/2006/relationships/hyperlink" Target="https://podminky.urs.cz/item/CS_URS_2023_02/997013862" TargetMode="External" /><Relationship Id="rId70" Type="http://schemas.openxmlformats.org/officeDocument/2006/relationships/hyperlink" Target="https://podminky.urs.cz/item/CS_URS_2023_02/998011001" TargetMode="External" /><Relationship Id="rId71" Type="http://schemas.openxmlformats.org/officeDocument/2006/relationships/hyperlink" Target="https://podminky.urs.cz/item/CS_URS_2023_02/998018001" TargetMode="External" /><Relationship Id="rId72" Type="http://schemas.openxmlformats.org/officeDocument/2006/relationships/hyperlink" Target="https://podminky.urs.cz/item/CS_URS_2023_02/998711101" TargetMode="External" /><Relationship Id="rId73" Type="http://schemas.openxmlformats.org/officeDocument/2006/relationships/hyperlink" Target="https://podminky.urs.cz/item/CS_URS_2023_02/711111012" TargetMode="External" /><Relationship Id="rId74" Type="http://schemas.openxmlformats.org/officeDocument/2006/relationships/hyperlink" Target="https://podminky.urs.cz/item/CS_URS_2023_02/711112012" TargetMode="External" /><Relationship Id="rId75" Type="http://schemas.openxmlformats.org/officeDocument/2006/relationships/hyperlink" Target="https://podminky.urs.cz/item/CS_URS_2023_02/711191101" TargetMode="External" /><Relationship Id="rId76" Type="http://schemas.openxmlformats.org/officeDocument/2006/relationships/hyperlink" Target="https://podminky.urs.cz/item/CS_URS_2023_02/711192101" TargetMode="External" /><Relationship Id="rId77" Type="http://schemas.openxmlformats.org/officeDocument/2006/relationships/hyperlink" Target="https://podminky.urs.cz/item/CS_URS_2023_02/711199101" TargetMode="External" /><Relationship Id="rId78" Type="http://schemas.openxmlformats.org/officeDocument/2006/relationships/hyperlink" Target="https://podminky.urs.cz/item/CS_URS_2023_02/711111012" TargetMode="External" /><Relationship Id="rId79" Type="http://schemas.openxmlformats.org/officeDocument/2006/relationships/hyperlink" Target="https://podminky.urs.cz/item/CS_URS_2023_02/711112012" TargetMode="External" /><Relationship Id="rId80" Type="http://schemas.openxmlformats.org/officeDocument/2006/relationships/hyperlink" Target="https://podminky.urs.cz/item/CS_URS_2023_02/711191101" TargetMode="External" /><Relationship Id="rId81" Type="http://schemas.openxmlformats.org/officeDocument/2006/relationships/hyperlink" Target="https://podminky.urs.cz/item/CS_URS_2023_02/711192101" TargetMode="External" /><Relationship Id="rId82" Type="http://schemas.openxmlformats.org/officeDocument/2006/relationships/hyperlink" Target="https://podminky.urs.cz/item/CS_URS_2023_02/711191101" TargetMode="External" /><Relationship Id="rId83" Type="http://schemas.openxmlformats.org/officeDocument/2006/relationships/hyperlink" Target="https://podminky.urs.cz/item/CS_URS_2023_02/711192101" TargetMode="External" /><Relationship Id="rId84" Type="http://schemas.openxmlformats.org/officeDocument/2006/relationships/hyperlink" Target="https://podminky.urs.cz/item/CS_URS_2023_02/711199101" TargetMode="External" /><Relationship Id="rId85" Type="http://schemas.openxmlformats.org/officeDocument/2006/relationships/hyperlink" Target="https://podminky.urs.cz/item/CS_URS_2023_02/460791212" TargetMode="External" /><Relationship Id="rId86" Type="http://schemas.openxmlformats.org/officeDocument/2006/relationships/hyperlink" Target="https://podminky.urs.cz/item/CS_URS_2022_02/460021121" TargetMode="External" /><Relationship Id="rId87" Type="http://schemas.openxmlformats.org/officeDocument/2006/relationships/hyperlink" Target="https://podminky.urs.cz/item/CS_URS_2023_02/460171152" TargetMode="External" /><Relationship Id="rId88" Type="http://schemas.openxmlformats.org/officeDocument/2006/relationships/hyperlink" Target="https://podminky.urs.cz/item/CS_URS_2022_02/460451152" TargetMode="External" /><Relationship Id="rId89" Type="http://schemas.openxmlformats.org/officeDocument/2006/relationships/hyperlink" Target="https://podminky.urs.cz/item/CS_URS_2022_02/460571111" TargetMode="External" /><Relationship Id="rId90" Type="http://schemas.openxmlformats.org/officeDocument/2006/relationships/hyperlink" Target="https://podminky.urs.cz/item/CS_URS_2022_02/460661111" TargetMode="External" /><Relationship Id="rId91" Type="http://schemas.openxmlformats.org/officeDocument/2006/relationships/hyperlink" Target="https://podminky.urs.cz/item/CS_URS_2023_02/460671112" TargetMode="External" /><Relationship Id="rId92" Type="http://schemas.openxmlformats.org/officeDocument/2006/relationships/hyperlink" Target="https://podminky.urs.cz/item/CS_URS_2023_02/751111273" TargetMode="External" /><Relationship Id="rId93" Type="http://schemas.openxmlformats.org/officeDocument/2006/relationships/hyperlink" Target="https://podminky.urs.cz/item/CS_URS_2023_02/998751101" TargetMode="External" /><Relationship Id="rId94" Type="http://schemas.openxmlformats.org/officeDocument/2006/relationships/hyperlink" Target="https://podminky.urs.cz/item/CS_URS_2023_02/767995112" TargetMode="External" /><Relationship Id="rId95" Type="http://schemas.openxmlformats.org/officeDocument/2006/relationships/hyperlink" Target="https://podminky.urs.cz/item/CS_URS_2023_02/767996801" TargetMode="External" /><Relationship Id="rId96" Type="http://schemas.openxmlformats.org/officeDocument/2006/relationships/hyperlink" Target="https://podminky.urs.cz/item/CS_URS_2023_02/HZS1292" TargetMode="External" /><Relationship Id="rId97" Type="http://schemas.openxmlformats.org/officeDocument/2006/relationships/hyperlink" Target="https://podminky.urs.cz/item/CS_URS_2023_02/777111111" TargetMode="External" /><Relationship Id="rId98" Type="http://schemas.openxmlformats.org/officeDocument/2006/relationships/hyperlink" Target="https://podminky.urs.cz/item/CS_URS_2023_02/777131103" TargetMode="External" /><Relationship Id="rId99" Type="http://schemas.openxmlformats.org/officeDocument/2006/relationships/hyperlink" Target="https://podminky.urs.cz/item/CS_URS_2023_02/777131123" TargetMode="External" /><Relationship Id="rId100" Type="http://schemas.openxmlformats.org/officeDocument/2006/relationships/hyperlink" Target="https://podminky.urs.cz/item/CS_URS_2023_02/777511101" TargetMode="External" /><Relationship Id="rId101" Type="http://schemas.openxmlformats.org/officeDocument/2006/relationships/hyperlink" Target="https://podminky.urs.cz/item/CS_URS_2023_02/777612101" TargetMode="External" /><Relationship Id="rId102" Type="http://schemas.openxmlformats.org/officeDocument/2006/relationships/hyperlink" Target="https://podminky.urs.cz/item/CS_URS_2023_02/777511181" TargetMode="External" /><Relationship Id="rId103" Type="http://schemas.openxmlformats.org/officeDocument/2006/relationships/hyperlink" Target="https://podminky.urs.cz/item/CS_URS_2023_02/777611181" TargetMode="External" /><Relationship Id="rId104" Type="http://schemas.openxmlformats.org/officeDocument/2006/relationships/hyperlink" Target="https://podminky.urs.cz/item/CS_URS_2023_02/777612151" TargetMode="External" /><Relationship Id="rId105" Type="http://schemas.openxmlformats.org/officeDocument/2006/relationships/hyperlink" Target="https://podminky.urs.cz/item/CS_URS_2023_02/777911111" TargetMode="External" /><Relationship Id="rId106" Type="http://schemas.openxmlformats.org/officeDocument/2006/relationships/hyperlink" Target="https://podminky.urs.cz/item/CS_URS_2023_02/998777101" TargetMode="External" /><Relationship Id="rId107" Type="http://schemas.openxmlformats.org/officeDocument/2006/relationships/hyperlink" Target="https://podminky.urs.cz/item/CS_URS_2023_02/789421331" TargetMode="External" /><Relationship Id="rId108" Type="http://schemas.openxmlformats.org/officeDocument/2006/relationships/hyperlink" Target="https://podminky.urs.cz/item/CS_URS_2023_02/789232522" TargetMode="External" /><Relationship Id="rId109" Type="http://schemas.openxmlformats.org/officeDocument/2006/relationships/hyperlink" Target="https://podminky.urs.cz/item/CS_URS_2023_02/783624571" TargetMode="External" /><Relationship Id="rId110" Type="http://schemas.openxmlformats.org/officeDocument/2006/relationships/hyperlink" Target="https://podminky.urs.cz/item/CS_URS_2023_02/783624611" TargetMode="External" /><Relationship Id="rId111" Type="http://schemas.openxmlformats.org/officeDocument/2006/relationships/hyperlink" Target="https://podminky.urs.cz/item/CS_URS_2023_02/783627631" TargetMode="External" /><Relationship Id="rId112" Type="http://schemas.openxmlformats.org/officeDocument/2006/relationships/hyperlink" Target="https://podminky.urs.cz/item/CS_URS_2023_02/789221522" TargetMode="External" /><Relationship Id="rId113" Type="http://schemas.openxmlformats.org/officeDocument/2006/relationships/hyperlink" Target="https://podminky.urs.cz/item/CS_URS_2023_02/783314101" TargetMode="External" /><Relationship Id="rId114" Type="http://schemas.openxmlformats.org/officeDocument/2006/relationships/hyperlink" Target="https://podminky.urs.cz/item/CS_URS_2023_02/783325101" TargetMode="External" /><Relationship Id="rId115" Type="http://schemas.openxmlformats.org/officeDocument/2006/relationships/hyperlink" Target="https://podminky.urs.cz/item/CS_URS_2023_02/783327101" TargetMode="External" /><Relationship Id="rId11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3254000" TargetMode="External" /><Relationship Id="rId2" Type="http://schemas.openxmlformats.org/officeDocument/2006/relationships/hyperlink" Target="https://podminky.urs.cz/item/CS_URS_2023_02/013244000" TargetMode="External" /><Relationship Id="rId3" Type="http://schemas.openxmlformats.org/officeDocument/2006/relationships/hyperlink" Target="https://podminky.urs.cz/item/CS_URS_2023_02/045002000" TargetMode="External" /><Relationship Id="rId4" Type="http://schemas.openxmlformats.org/officeDocument/2006/relationships/hyperlink" Target="https://podminky.urs.cz/item/CS_URS_2023_02/049103000" TargetMode="External" /><Relationship Id="rId5" Type="http://schemas.openxmlformats.org/officeDocument/2006/relationships/hyperlink" Target="https://podminky.urs.cz/item/CS_URS_2023_02/049303000" TargetMode="External" /><Relationship Id="rId6" Type="http://schemas.openxmlformats.org/officeDocument/2006/relationships/hyperlink" Target="https://podminky.urs.cz/item/CS_URS_2023_02/092203000" TargetMode="External" /><Relationship Id="rId7" Type="http://schemas.openxmlformats.org/officeDocument/2006/relationships/hyperlink" Target="https://podminky.urs.cz/item/CS_URS_2023_02/094104000" TargetMode="External" /><Relationship Id="rId8" Type="http://schemas.openxmlformats.org/officeDocument/2006/relationships/hyperlink" Target="https://podminky.urs.cz/item/CS_URS_2023_02/034503000" TargetMode="External" /><Relationship Id="rId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25" t="s">
        <v>6</v>
      </c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309" t="s">
        <v>15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R5" s="21"/>
      <c r="BE5" s="306" t="s">
        <v>16</v>
      </c>
      <c r="BS5" s="18" t="s">
        <v>7</v>
      </c>
    </row>
    <row r="6" spans="2:71" ht="36.95" customHeight="1">
      <c r="B6" s="21"/>
      <c r="D6" s="27" t="s">
        <v>17</v>
      </c>
      <c r="K6" s="311" t="s">
        <v>18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R6" s="21"/>
      <c r="BE6" s="307"/>
      <c r="BS6" s="18" t="s">
        <v>7</v>
      </c>
    </row>
    <row r="7" spans="2:7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07"/>
      <c r="BS7" s="18" t="s">
        <v>7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07"/>
      <c r="BS8" s="18" t="s">
        <v>7</v>
      </c>
    </row>
    <row r="9" spans="2:71" ht="14.45" customHeight="1">
      <c r="B9" s="21"/>
      <c r="AR9" s="21"/>
      <c r="BE9" s="307"/>
      <c r="BS9" s="18" t="s">
        <v>7</v>
      </c>
    </row>
    <row r="10" spans="2:7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307"/>
      <c r="BS10" s="18" t="s">
        <v>7</v>
      </c>
    </row>
    <row r="11" spans="2:7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307"/>
      <c r="BS11" s="18" t="s">
        <v>7</v>
      </c>
    </row>
    <row r="12" spans="2:71" ht="6.95" customHeight="1">
      <c r="B12" s="21"/>
      <c r="AR12" s="21"/>
      <c r="BE12" s="307"/>
      <c r="BS12" s="18" t="s">
        <v>7</v>
      </c>
    </row>
    <row r="13" spans="2:7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307"/>
      <c r="BS13" s="18" t="s">
        <v>7</v>
      </c>
    </row>
    <row r="14" spans="2:71" ht="12.75">
      <c r="B14" s="21"/>
      <c r="E14" s="312" t="s">
        <v>30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8" t="s">
        <v>28</v>
      </c>
      <c r="AN14" s="30" t="s">
        <v>30</v>
      </c>
      <c r="AR14" s="21"/>
      <c r="BE14" s="307"/>
      <c r="BS14" s="18" t="s">
        <v>7</v>
      </c>
    </row>
    <row r="15" spans="2:71" ht="6.95" customHeight="1">
      <c r="B15" s="21"/>
      <c r="AR15" s="21"/>
      <c r="BE15" s="307"/>
      <c r="BS15" s="18" t="s">
        <v>4</v>
      </c>
    </row>
    <row r="16" spans="2:7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307"/>
      <c r="BS16" s="18" t="s">
        <v>4</v>
      </c>
    </row>
    <row r="17" spans="2:7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307"/>
      <c r="BS17" s="18" t="s">
        <v>33</v>
      </c>
    </row>
    <row r="18" spans="2:71" ht="6.95" customHeight="1">
      <c r="B18" s="21"/>
      <c r="AR18" s="21"/>
      <c r="BE18" s="307"/>
      <c r="BS18" s="18" t="s">
        <v>7</v>
      </c>
    </row>
    <row r="19" spans="2:7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307"/>
      <c r="BS19" s="18" t="s">
        <v>7</v>
      </c>
    </row>
    <row r="20" spans="2:7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307"/>
      <c r="BS20" s="18" t="s">
        <v>4</v>
      </c>
    </row>
    <row r="21" spans="2:57" ht="6.95" customHeight="1">
      <c r="B21" s="21"/>
      <c r="AR21" s="21"/>
      <c r="BE21" s="307"/>
    </row>
    <row r="22" spans="2:57" ht="12" customHeight="1">
      <c r="B22" s="21"/>
      <c r="D22" s="28" t="s">
        <v>36</v>
      </c>
      <c r="AR22" s="21"/>
      <c r="BE22" s="307"/>
    </row>
    <row r="23" spans="2:57" ht="47.25" customHeight="1">
      <c r="B23" s="21"/>
      <c r="E23" s="314" t="s">
        <v>37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R23" s="21"/>
      <c r="BE23" s="307"/>
    </row>
    <row r="24" spans="2:57" ht="6.95" customHeight="1">
      <c r="B24" s="21"/>
      <c r="AR24" s="21"/>
      <c r="BE24" s="307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7"/>
    </row>
    <row r="26" spans="2:57" s="1" customFormat="1" ht="25.9" customHeight="1">
      <c r="B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5">
        <f>ROUND(AG54,2)</f>
        <v>0</v>
      </c>
      <c r="AL26" s="316"/>
      <c r="AM26" s="316"/>
      <c r="AN26" s="316"/>
      <c r="AO26" s="316"/>
      <c r="AR26" s="33"/>
      <c r="BE26" s="307"/>
    </row>
    <row r="27" spans="2:57" s="1" customFormat="1" ht="6.95" customHeight="1">
      <c r="B27" s="33"/>
      <c r="AR27" s="33"/>
      <c r="BE27" s="307"/>
    </row>
    <row r="28" spans="2:57" s="1" customFormat="1" ht="12.75">
      <c r="B28" s="33"/>
      <c r="L28" s="317" t="s">
        <v>39</v>
      </c>
      <c r="M28" s="317"/>
      <c r="N28" s="317"/>
      <c r="O28" s="317"/>
      <c r="P28" s="317"/>
      <c r="W28" s="317" t="s">
        <v>40</v>
      </c>
      <c r="X28" s="317"/>
      <c r="Y28" s="317"/>
      <c r="Z28" s="317"/>
      <c r="AA28" s="317"/>
      <c r="AB28" s="317"/>
      <c r="AC28" s="317"/>
      <c r="AD28" s="317"/>
      <c r="AE28" s="317"/>
      <c r="AK28" s="317" t="s">
        <v>41</v>
      </c>
      <c r="AL28" s="317"/>
      <c r="AM28" s="317"/>
      <c r="AN28" s="317"/>
      <c r="AO28" s="317"/>
      <c r="AR28" s="33"/>
      <c r="BE28" s="307"/>
    </row>
    <row r="29" spans="2:57" s="2" customFormat="1" ht="14.45" customHeight="1">
      <c r="B29" s="37"/>
      <c r="D29" s="28" t="s">
        <v>42</v>
      </c>
      <c r="F29" s="28" t="s">
        <v>43</v>
      </c>
      <c r="L29" s="320">
        <v>0.21</v>
      </c>
      <c r="M29" s="319"/>
      <c r="N29" s="319"/>
      <c r="O29" s="319"/>
      <c r="P29" s="319"/>
      <c r="W29" s="318">
        <f>ROUND(AZ54,2)</f>
        <v>0</v>
      </c>
      <c r="X29" s="319"/>
      <c r="Y29" s="319"/>
      <c r="Z29" s="319"/>
      <c r="AA29" s="319"/>
      <c r="AB29" s="319"/>
      <c r="AC29" s="319"/>
      <c r="AD29" s="319"/>
      <c r="AE29" s="319"/>
      <c r="AK29" s="318">
        <f>ROUND(AV54,2)</f>
        <v>0</v>
      </c>
      <c r="AL29" s="319"/>
      <c r="AM29" s="319"/>
      <c r="AN29" s="319"/>
      <c r="AO29" s="319"/>
      <c r="AR29" s="37"/>
      <c r="BE29" s="308"/>
    </row>
    <row r="30" spans="2:57" s="2" customFormat="1" ht="14.45" customHeight="1">
      <c r="B30" s="37"/>
      <c r="F30" s="28" t="s">
        <v>44</v>
      </c>
      <c r="L30" s="320">
        <v>0.12</v>
      </c>
      <c r="M30" s="319"/>
      <c r="N30" s="319"/>
      <c r="O30" s="319"/>
      <c r="P30" s="319"/>
      <c r="W30" s="318">
        <f>ROUND(BA54,2)</f>
        <v>0</v>
      </c>
      <c r="X30" s="319"/>
      <c r="Y30" s="319"/>
      <c r="Z30" s="319"/>
      <c r="AA30" s="319"/>
      <c r="AB30" s="319"/>
      <c r="AC30" s="319"/>
      <c r="AD30" s="319"/>
      <c r="AE30" s="319"/>
      <c r="AK30" s="318">
        <f>ROUND(AW54,2)</f>
        <v>0</v>
      </c>
      <c r="AL30" s="319"/>
      <c r="AM30" s="319"/>
      <c r="AN30" s="319"/>
      <c r="AO30" s="319"/>
      <c r="AR30" s="37"/>
      <c r="BE30" s="308"/>
    </row>
    <row r="31" spans="2:57" s="2" customFormat="1" ht="14.45" customHeight="1" hidden="1">
      <c r="B31" s="37"/>
      <c r="F31" s="28" t="s">
        <v>45</v>
      </c>
      <c r="L31" s="320">
        <v>0.21</v>
      </c>
      <c r="M31" s="319"/>
      <c r="N31" s="319"/>
      <c r="O31" s="319"/>
      <c r="P31" s="319"/>
      <c r="W31" s="318">
        <f>ROUND(BB54,2)</f>
        <v>0</v>
      </c>
      <c r="X31" s="319"/>
      <c r="Y31" s="319"/>
      <c r="Z31" s="319"/>
      <c r="AA31" s="319"/>
      <c r="AB31" s="319"/>
      <c r="AC31" s="319"/>
      <c r="AD31" s="319"/>
      <c r="AE31" s="319"/>
      <c r="AK31" s="318">
        <v>0</v>
      </c>
      <c r="AL31" s="319"/>
      <c r="AM31" s="319"/>
      <c r="AN31" s="319"/>
      <c r="AO31" s="319"/>
      <c r="AR31" s="37"/>
      <c r="BE31" s="308"/>
    </row>
    <row r="32" spans="2:57" s="2" customFormat="1" ht="14.45" customHeight="1" hidden="1">
      <c r="B32" s="37"/>
      <c r="F32" s="28" t="s">
        <v>46</v>
      </c>
      <c r="L32" s="320">
        <v>0.12</v>
      </c>
      <c r="M32" s="319"/>
      <c r="N32" s="319"/>
      <c r="O32" s="319"/>
      <c r="P32" s="319"/>
      <c r="W32" s="318">
        <f>ROUND(BC54,2)</f>
        <v>0</v>
      </c>
      <c r="X32" s="319"/>
      <c r="Y32" s="319"/>
      <c r="Z32" s="319"/>
      <c r="AA32" s="319"/>
      <c r="AB32" s="319"/>
      <c r="AC32" s="319"/>
      <c r="AD32" s="319"/>
      <c r="AE32" s="319"/>
      <c r="AK32" s="318">
        <v>0</v>
      </c>
      <c r="AL32" s="319"/>
      <c r="AM32" s="319"/>
      <c r="AN32" s="319"/>
      <c r="AO32" s="319"/>
      <c r="AR32" s="37"/>
      <c r="BE32" s="308"/>
    </row>
    <row r="33" spans="2:44" s="2" customFormat="1" ht="14.45" customHeight="1" hidden="1">
      <c r="B33" s="37"/>
      <c r="F33" s="28" t="s">
        <v>47</v>
      </c>
      <c r="L33" s="320">
        <v>0</v>
      </c>
      <c r="M33" s="319"/>
      <c r="N33" s="319"/>
      <c r="O33" s="319"/>
      <c r="P33" s="319"/>
      <c r="W33" s="318">
        <f>ROUND(BD54,2)</f>
        <v>0</v>
      </c>
      <c r="X33" s="319"/>
      <c r="Y33" s="319"/>
      <c r="Z33" s="319"/>
      <c r="AA33" s="319"/>
      <c r="AB33" s="319"/>
      <c r="AC33" s="319"/>
      <c r="AD33" s="319"/>
      <c r="AE33" s="319"/>
      <c r="AK33" s="318">
        <v>0</v>
      </c>
      <c r="AL33" s="319"/>
      <c r="AM33" s="319"/>
      <c r="AN33" s="319"/>
      <c r="AO33" s="319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324" t="s">
        <v>50</v>
      </c>
      <c r="Y35" s="322"/>
      <c r="Z35" s="322"/>
      <c r="AA35" s="322"/>
      <c r="AB35" s="322"/>
      <c r="AC35" s="40"/>
      <c r="AD35" s="40"/>
      <c r="AE35" s="40"/>
      <c r="AF35" s="40"/>
      <c r="AG35" s="40"/>
      <c r="AH35" s="40"/>
      <c r="AI35" s="40"/>
      <c r="AJ35" s="40"/>
      <c r="AK35" s="321">
        <f>SUM(AK26:AK33)</f>
        <v>0</v>
      </c>
      <c r="AL35" s="322"/>
      <c r="AM35" s="322"/>
      <c r="AN35" s="322"/>
      <c r="AO35" s="323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51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14</v>
      </c>
      <c r="L44" s="3" t="str">
        <f>K5</f>
        <v>R126R</v>
      </c>
      <c r="AR44" s="46"/>
    </row>
    <row r="45" spans="2:44" s="4" customFormat="1" ht="36.95" customHeight="1">
      <c r="B45" s="47"/>
      <c r="C45" s="48" t="s">
        <v>17</v>
      </c>
      <c r="L45" s="288" t="str">
        <f>K6</f>
        <v>Rekonstrukce zpívající fontány v Mar. Lázní_rev</v>
      </c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st.p. 28/3, 28/2, ppč. 200/2, 78/1 k.ú. ML</v>
      </c>
      <c r="AI47" s="28" t="s">
        <v>23</v>
      </c>
      <c r="AM47" s="290" t="str">
        <f>IF(AN8="","",AN8)</f>
        <v>27. 10. 2023</v>
      </c>
      <c r="AN47" s="290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25</v>
      </c>
      <c r="L49" s="3" t="str">
        <f>IF(E11="","",E11)</f>
        <v xml:space="preserve"> </v>
      </c>
      <c r="AI49" s="28" t="s">
        <v>31</v>
      </c>
      <c r="AM49" s="291" t="str">
        <f>IF(E17="","",E17)</f>
        <v xml:space="preserve">Prokon s.r.o. </v>
      </c>
      <c r="AN49" s="292"/>
      <c r="AO49" s="292"/>
      <c r="AP49" s="292"/>
      <c r="AR49" s="33"/>
      <c r="AS49" s="293" t="s">
        <v>52</v>
      </c>
      <c r="AT49" s="294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25.7" customHeight="1">
      <c r="B50" s="33"/>
      <c r="C50" s="28" t="s">
        <v>29</v>
      </c>
      <c r="L50" s="3" t="str">
        <f>IF(E14="Vyplň údaj","",E14)</f>
        <v/>
      </c>
      <c r="AI50" s="28" t="s">
        <v>34</v>
      </c>
      <c r="AM50" s="291" t="str">
        <f>IF(E20="","",E20)</f>
        <v>Ing. Tomáš Hrdlička nebo dle dílčí části</v>
      </c>
      <c r="AN50" s="292"/>
      <c r="AO50" s="292"/>
      <c r="AP50" s="292"/>
      <c r="AR50" s="33"/>
      <c r="AS50" s="295"/>
      <c r="AT50" s="296"/>
      <c r="BD50" s="54"/>
    </row>
    <row r="51" spans="2:56" s="1" customFormat="1" ht="10.9" customHeight="1">
      <c r="B51" s="33"/>
      <c r="AR51" s="33"/>
      <c r="AS51" s="295"/>
      <c r="AT51" s="296"/>
      <c r="BD51" s="54"/>
    </row>
    <row r="52" spans="2:56" s="1" customFormat="1" ht="29.25" customHeight="1">
      <c r="B52" s="33"/>
      <c r="C52" s="297" t="s">
        <v>53</v>
      </c>
      <c r="D52" s="298"/>
      <c r="E52" s="298"/>
      <c r="F52" s="298"/>
      <c r="G52" s="298"/>
      <c r="H52" s="55"/>
      <c r="I52" s="300" t="s">
        <v>54</v>
      </c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9" t="s">
        <v>55</v>
      </c>
      <c r="AH52" s="298"/>
      <c r="AI52" s="298"/>
      <c r="AJ52" s="298"/>
      <c r="AK52" s="298"/>
      <c r="AL52" s="298"/>
      <c r="AM52" s="298"/>
      <c r="AN52" s="300" t="s">
        <v>56</v>
      </c>
      <c r="AO52" s="298"/>
      <c r="AP52" s="298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4">
        <f>ROUND(SUM(AG55:AG59),2)</f>
        <v>0</v>
      </c>
      <c r="AH54" s="304"/>
      <c r="AI54" s="304"/>
      <c r="AJ54" s="304"/>
      <c r="AK54" s="304"/>
      <c r="AL54" s="304"/>
      <c r="AM54" s="304"/>
      <c r="AN54" s="305">
        <f aca="true" t="shared" si="0" ref="AN54:AN59">SUM(AG54,AT54)</f>
        <v>0</v>
      </c>
      <c r="AO54" s="305"/>
      <c r="AP54" s="305"/>
      <c r="AQ54" s="65" t="s">
        <v>3</v>
      </c>
      <c r="AR54" s="61"/>
      <c r="AS54" s="66">
        <f>ROUND(SUM(AS55:AS59),2)</f>
        <v>0</v>
      </c>
      <c r="AT54" s="67">
        <f aca="true" t="shared" si="1" ref="AT54:AT59">ROUND(SUM(AV54:AW54),2)</f>
        <v>0</v>
      </c>
      <c r="AU54" s="68">
        <f>ROUND(SUM(AU55:AU59),5)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ROUND(SUM(AZ55:AZ59),2)</f>
        <v>0</v>
      </c>
      <c r="BA54" s="67">
        <f>ROUND(SUM(BA55:BA59),2)</f>
        <v>0</v>
      </c>
      <c r="BB54" s="67">
        <f>ROUND(SUM(BB55:BB59),2)</f>
        <v>0</v>
      </c>
      <c r="BC54" s="67">
        <f>ROUND(SUM(BC55:BC59),2)</f>
        <v>0</v>
      </c>
      <c r="BD54" s="69">
        <f>ROUND(SUM(BD55:BD59),2)</f>
        <v>0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3</v>
      </c>
    </row>
    <row r="55" spans="1:91" s="6" customFormat="1" ht="16.5" customHeight="1">
      <c r="A55" s="72" t="s">
        <v>76</v>
      </c>
      <c r="B55" s="73"/>
      <c r="C55" s="74"/>
      <c r="D55" s="301" t="s">
        <v>77</v>
      </c>
      <c r="E55" s="301"/>
      <c r="F55" s="301"/>
      <c r="G55" s="301"/>
      <c r="H55" s="301"/>
      <c r="I55" s="75"/>
      <c r="J55" s="301" t="s">
        <v>78</v>
      </c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2">
        <f>'1 - Přípravné práce, ochr...'!J30</f>
        <v>0</v>
      </c>
      <c r="AH55" s="303"/>
      <c r="AI55" s="303"/>
      <c r="AJ55" s="303"/>
      <c r="AK55" s="303"/>
      <c r="AL55" s="303"/>
      <c r="AM55" s="303"/>
      <c r="AN55" s="302">
        <f t="shared" si="0"/>
        <v>0</v>
      </c>
      <c r="AO55" s="303"/>
      <c r="AP55" s="303"/>
      <c r="AQ55" s="76" t="s">
        <v>79</v>
      </c>
      <c r="AR55" s="73"/>
      <c r="AS55" s="77">
        <v>0</v>
      </c>
      <c r="AT55" s="78">
        <f t="shared" si="1"/>
        <v>0</v>
      </c>
      <c r="AU55" s="79">
        <f>'1 - Přípravné práce, ochr...'!P88</f>
        <v>0</v>
      </c>
      <c r="AV55" s="78">
        <f>'1 - Přípravné práce, ochr...'!J33</f>
        <v>0</v>
      </c>
      <c r="AW55" s="78">
        <f>'1 - Přípravné práce, ochr...'!J34</f>
        <v>0</v>
      </c>
      <c r="AX55" s="78">
        <f>'1 - Přípravné práce, ochr...'!J35</f>
        <v>0</v>
      </c>
      <c r="AY55" s="78">
        <f>'1 - Přípravné práce, ochr...'!J36</f>
        <v>0</v>
      </c>
      <c r="AZ55" s="78">
        <f>'1 - Přípravné práce, ochr...'!F33</f>
        <v>0</v>
      </c>
      <c r="BA55" s="78">
        <f>'1 - Přípravné práce, ochr...'!F34</f>
        <v>0</v>
      </c>
      <c r="BB55" s="78">
        <f>'1 - Přípravné práce, ochr...'!F35</f>
        <v>0</v>
      </c>
      <c r="BC55" s="78">
        <f>'1 - Přípravné práce, ochr...'!F36</f>
        <v>0</v>
      </c>
      <c r="BD55" s="80">
        <f>'1 - Přípravné práce, ochr...'!F37</f>
        <v>0</v>
      </c>
      <c r="BT55" s="81" t="s">
        <v>77</v>
      </c>
      <c r="BV55" s="81" t="s">
        <v>74</v>
      </c>
      <c r="BW55" s="81" t="s">
        <v>80</v>
      </c>
      <c r="BX55" s="81" t="s">
        <v>5</v>
      </c>
      <c r="CL55" s="81" t="s">
        <v>3</v>
      </c>
      <c r="CM55" s="81" t="s">
        <v>81</v>
      </c>
    </row>
    <row r="56" spans="1:91" s="6" customFormat="1" ht="16.5" customHeight="1">
      <c r="A56" s="72" t="s">
        <v>76</v>
      </c>
      <c r="B56" s="73"/>
      <c r="C56" s="74"/>
      <c r="D56" s="301" t="s">
        <v>81</v>
      </c>
      <c r="E56" s="301"/>
      <c r="F56" s="301"/>
      <c r="G56" s="301"/>
      <c r="H56" s="301"/>
      <c r="I56" s="75"/>
      <c r="J56" s="301" t="s">
        <v>82</v>
      </c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2">
        <f>'2 - Bourací a stavební práce'!J30</f>
        <v>0</v>
      </c>
      <c r="AH56" s="303"/>
      <c r="AI56" s="303"/>
      <c r="AJ56" s="303"/>
      <c r="AK56" s="303"/>
      <c r="AL56" s="303"/>
      <c r="AM56" s="303"/>
      <c r="AN56" s="302">
        <f t="shared" si="0"/>
        <v>0</v>
      </c>
      <c r="AO56" s="303"/>
      <c r="AP56" s="303"/>
      <c r="AQ56" s="76" t="s">
        <v>79</v>
      </c>
      <c r="AR56" s="73"/>
      <c r="AS56" s="77">
        <v>0</v>
      </c>
      <c r="AT56" s="78">
        <f t="shared" si="1"/>
        <v>0</v>
      </c>
      <c r="AU56" s="79">
        <f>'2 - Bourací a stavební práce'!P111</f>
        <v>0</v>
      </c>
      <c r="AV56" s="78">
        <f>'2 - Bourací a stavební práce'!J33</f>
        <v>0</v>
      </c>
      <c r="AW56" s="78">
        <f>'2 - Bourací a stavební práce'!J34</f>
        <v>0</v>
      </c>
      <c r="AX56" s="78">
        <f>'2 - Bourací a stavební práce'!J35</f>
        <v>0</v>
      </c>
      <c r="AY56" s="78">
        <f>'2 - Bourací a stavební práce'!J36</f>
        <v>0</v>
      </c>
      <c r="AZ56" s="78">
        <f>'2 - Bourací a stavební práce'!F33</f>
        <v>0</v>
      </c>
      <c r="BA56" s="78">
        <f>'2 - Bourací a stavební práce'!F34</f>
        <v>0</v>
      </c>
      <c r="BB56" s="78">
        <f>'2 - Bourací a stavební práce'!F35</f>
        <v>0</v>
      </c>
      <c r="BC56" s="78">
        <f>'2 - Bourací a stavební práce'!F36</f>
        <v>0</v>
      </c>
      <c r="BD56" s="80">
        <f>'2 - Bourací a stavební práce'!F37</f>
        <v>0</v>
      </c>
      <c r="BT56" s="81" t="s">
        <v>77</v>
      </c>
      <c r="BV56" s="81" t="s">
        <v>74</v>
      </c>
      <c r="BW56" s="81" t="s">
        <v>83</v>
      </c>
      <c r="BX56" s="81" t="s">
        <v>5</v>
      </c>
      <c r="CL56" s="81" t="s">
        <v>3</v>
      </c>
      <c r="CM56" s="81" t="s">
        <v>81</v>
      </c>
    </row>
    <row r="57" spans="1:91" s="6" customFormat="1" ht="16.5" customHeight="1">
      <c r="A57" s="72" t="s">
        <v>76</v>
      </c>
      <c r="B57" s="73"/>
      <c r="C57" s="74"/>
      <c r="D57" s="301" t="s">
        <v>84</v>
      </c>
      <c r="E57" s="301"/>
      <c r="F57" s="301"/>
      <c r="G57" s="301"/>
      <c r="H57" s="301"/>
      <c r="I57" s="75"/>
      <c r="J57" s="301" t="s">
        <v>85</v>
      </c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2">
        <f>'3 - Technologie'!J30</f>
        <v>0</v>
      </c>
      <c r="AH57" s="303"/>
      <c r="AI57" s="303"/>
      <c r="AJ57" s="303"/>
      <c r="AK57" s="303"/>
      <c r="AL57" s="303"/>
      <c r="AM57" s="303"/>
      <c r="AN57" s="302">
        <f t="shared" si="0"/>
        <v>0</v>
      </c>
      <c r="AO57" s="303"/>
      <c r="AP57" s="303"/>
      <c r="AQ57" s="76" t="s">
        <v>79</v>
      </c>
      <c r="AR57" s="73"/>
      <c r="AS57" s="77">
        <v>0</v>
      </c>
      <c r="AT57" s="78">
        <f t="shared" si="1"/>
        <v>0</v>
      </c>
      <c r="AU57" s="79">
        <f>'3 - Technologie'!P85</f>
        <v>0</v>
      </c>
      <c r="AV57" s="78">
        <f>'3 - Technologie'!J33</f>
        <v>0</v>
      </c>
      <c r="AW57" s="78">
        <f>'3 - Technologie'!J34</f>
        <v>0</v>
      </c>
      <c r="AX57" s="78">
        <f>'3 - Technologie'!J35</f>
        <v>0</v>
      </c>
      <c r="AY57" s="78">
        <f>'3 - Technologie'!J36</f>
        <v>0</v>
      </c>
      <c r="AZ57" s="78">
        <f>'3 - Technologie'!F33</f>
        <v>0</v>
      </c>
      <c r="BA57" s="78">
        <f>'3 - Technologie'!F34</f>
        <v>0</v>
      </c>
      <c r="BB57" s="78">
        <f>'3 - Technologie'!F35</f>
        <v>0</v>
      </c>
      <c r="BC57" s="78">
        <f>'3 - Technologie'!F36</f>
        <v>0</v>
      </c>
      <c r="BD57" s="80">
        <f>'3 - Technologie'!F37</f>
        <v>0</v>
      </c>
      <c r="BT57" s="81" t="s">
        <v>77</v>
      </c>
      <c r="BV57" s="81" t="s">
        <v>74</v>
      </c>
      <c r="BW57" s="81" t="s">
        <v>86</v>
      </c>
      <c r="BX57" s="81" t="s">
        <v>5</v>
      </c>
      <c r="CL57" s="81" t="s">
        <v>3</v>
      </c>
      <c r="CM57" s="81" t="s">
        <v>81</v>
      </c>
    </row>
    <row r="58" spans="1:91" s="6" customFormat="1" ht="16.5" customHeight="1">
      <c r="A58" s="72" t="s">
        <v>76</v>
      </c>
      <c r="B58" s="73"/>
      <c r="C58" s="74"/>
      <c r="D58" s="301" t="s">
        <v>87</v>
      </c>
      <c r="E58" s="301"/>
      <c r="F58" s="301"/>
      <c r="G58" s="301"/>
      <c r="H58" s="301"/>
      <c r="I58" s="75"/>
      <c r="J58" s="301" t="s">
        <v>88</v>
      </c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2">
        <f>'4 - Elektro'!J30</f>
        <v>0</v>
      </c>
      <c r="AH58" s="303"/>
      <c r="AI58" s="303"/>
      <c r="AJ58" s="303"/>
      <c r="AK58" s="303"/>
      <c r="AL58" s="303"/>
      <c r="AM58" s="303"/>
      <c r="AN58" s="302">
        <f t="shared" si="0"/>
        <v>0</v>
      </c>
      <c r="AO58" s="303"/>
      <c r="AP58" s="303"/>
      <c r="AQ58" s="76" t="s">
        <v>79</v>
      </c>
      <c r="AR58" s="73"/>
      <c r="AS58" s="77">
        <v>0</v>
      </c>
      <c r="AT58" s="78">
        <f t="shared" si="1"/>
        <v>0</v>
      </c>
      <c r="AU58" s="79">
        <f>'4 - Elektro'!P86</f>
        <v>0</v>
      </c>
      <c r="AV58" s="78">
        <f>'4 - Elektro'!J33</f>
        <v>0</v>
      </c>
      <c r="AW58" s="78">
        <f>'4 - Elektro'!J34</f>
        <v>0</v>
      </c>
      <c r="AX58" s="78">
        <f>'4 - Elektro'!J35</f>
        <v>0</v>
      </c>
      <c r="AY58" s="78">
        <f>'4 - Elektro'!J36</f>
        <v>0</v>
      </c>
      <c r="AZ58" s="78">
        <f>'4 - Elektro'!F33</f>
        <v>0</v>
      </c>
      <c r="BA58" s="78">
        <f>'4 - Elektro'!F34</f>
        <v>0</v>
      </c>
      <c r="BB58" s="78">
        <f>'4 - Elektro'!F35</f>
        <v>0</v>
      </c>
      <c r="BC58" s="78">
        <f>'4 - Elektro'!F36</f>
        <v>0</v>
      </c>
      <c r="BD58" s="80">
        <f>'4 - Elektro'!F37</f>
        <v>0</v>
      </c>
      <c r="BT58" s="81" t="s">
        <v>77</v>
      </c>
      <c r="BV58" s="81" t="s">
        <v>74</v>
      </c>
      <c r="BW58" s="81" t="s">
        <v>89</v>
      </c>
      <c r="BX58" s="81" t="s">
        <v>5</v>
      </c>
      <c r="CL58" s="81" t="s">
        <v>3</v>
      </c>
      <c r="CM58" s="81" t="s">
        <v>81</v>
      </c>
    </row>
    <row r="59" spans="1:91" s="6" customFormat="1" ht="16.5" customHeight="1">
      <c r="A59" s="72" t="s">
        <v>76</v>
      </c>
      <c r="B59" s="73"/>
      <c r="C59" s="74"/>
      <c r="D59" s="301" t="s">
        <v>90</v>
      </c>
      <c r="E59" s="301"/>
      <c r="F59" s="301"/>
      <c r="G59" s="301"/>
      <c r="H59" s="301"/>
      <c r="I59" s="75"/>
      <c r="J59" s="301" t="s">
        <v>91</v>
      </c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2">
        <f>'5 - Vedlejší náklady'!J30</f>
        <v>0</v>
      </c>
      <c r="AH59" s="303"/>
      <c r="AI59" s="303"/>
      <c r="AJ59" s="303"/>
      <c r="AK59" s="303"/>
      <c r="AL59" s="303"/>
      <c r="AM59" s="303"/>
      <c r="AN59" s="302">
        <f t="shared" si="0"/>
        <v>0</v>
      </c>
      <c r="AO59" s="303"/>
      <c r="AP59" s="303"/>
      <c r="AQ59" s="76" t="s">
        <v>79</v>
      </c>
      <c r="AR59" s="73"/>
      <c r="AS59" s="82">
        <v>0</v>
      </c>
      <c r="AT59" s="83">
        <f t="shared" si="1"/>
        <v>0</v>
      </c>
      <c r="AU59" s="84">
        <f>'5 - Vedlejší náklady'!P84</f>
        <v>0</v>
      </c>
      <c r="AV59" s="83">
        <f>'5 - Vedlejší náklady'!J33</f>
        <v>0</v>
      </c>
      <c r="AW59" s="83">
        <f>'5 - Vedlejší náklady'!J34</f>
        <v>0</v>
      </c>
      <c r="AX59" s="83">
        <f>'5 - Vedlejší náklady'!J35</f>
        <v>0</v>
      </c>
      <c r="AY59" s="83">
        <f>'5 - Vedlejší náklady'!J36</f>
        <v>0</v>
      </c>
      <c r="AZ59" s="83">
        <f>'5 - Vedlejší náklady'!F33</f>
        <v>0</v>
      </c>
      <c r="BA59" s="83">
        <f>'5 - Vedlejší náklady'!F34</f>
        <v>0</v>
      </c>
      <c r="BB59" s="83">
        <f>'5 - Vedlejší náklady'!F35</f>
        <v>0</v>
      </c>
      <c r="BC59" s="83">
        <f>'5 - Vedlejší náklady'!F36</f>
        <v>0</v>
      </c>
      <c r="BD59" s="85">
        <f>'5 - Vedlejší náklady'!F37</f>
        <v>0</v>
      </c>
      <c r="BT59" s="81" t="s">
        <v>77</v>
      </c>
      <c r="BV59" s="81" t="s">
        <v>74</v>
      </c>
      <c r="BW59" s="81" t="s">
        <v>92</v>
      </c>
      <c r="BX59" s="81" t="s">
        <v>5</v>
      </c>
      <c r="CL59" s="81" t="s">
        <v>3</v>
      </c>
      <c r="CM59" s="81" t="s">
        <v>81</v>
      </c>
    </row>
    <row r="60" spans="2:44" s="1" customFormat="1" ht="30" customHeight="1">
      <c r="B60" s="33"/>
      <c r="AR60" s="33"/>
    </row>
    <row r="61" spans="2:44" s="1" customFormat="1" ht="6.95" customHeight="1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33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1 - Přípravné práce, ochr...'!C2" display="/"/>
    <hyperlink ref="A56" location="'2 - Bourací a stavební práce'!C2" display="/"/>
    <hyperlink ref="A57" location="'3 - Technologie'!C2" display="/"/>
    <hyperlink ref="A58" location="'4 - Elektro'!C2" display="/"/>
    <hyperlink ref="A59" location="'5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80</v>
      </c>
      <c r="AZ2" s="86" t="s">
        <v>93</v>
      </c>
      <c r="BA2" s="86" t="s">
        <v>94</v>
      </c>
      <c r="BB2" s="86" t="s">
        <v>95</v>
      </c>
      <c r="BC2" s="86" t="s">
        <v>96</v>
      </c>
      <c r="BD2" s="86" t="s">
        <v>84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97</v>
      </c>
      <c r="L4" s="21"/>
      <c r="M4" s="87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6" t="str">
        <f>'Rekapitulace stavby'!K6</f>
        <v>Rekonstrukce zpívající fontány v Mar. Lázní_rev</v>
      </c>
      <c r="F7" s="327"/>
      <c r="G7" s="327"/>
      <c r="H7" s="327"/>
      <c r="L7" s="21"/>
    </row>
    <row r="8" spans="2:12" s="1" customFormat="1" ht="12" customHeight="1">
      <c r="B8" s="33"/>
      <c r="D8" s="28" t="s">
        <v>98</v>
      </c>
      <c r="L8" s="33"/>
    </row>
    <row r="9" spans="2:12" s="1" customFormat="1" ht="16.5" customHeight="1">
      <c r="B9" s="33"/>
      <c r="E9" s="288" t="s">
        <v>99</v>
      </c>
      <c r="F9" s="328"/>
      <c r="G9" s="328"/>
      <c r="H9" s="328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27. 10. 2023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12" s="1" customFormat="1" ht="18" customHeight="1">
      <c r="B15" s="33"/>
      <c r="E15" s="26" t="str">
        <f>IF('Rekapitulace stavby'!E11="","",'Rekapitulace stavby'!E11)</f>
        <v xml:space="preserve"> </v>
      </c>
      <c r="I15" s="28" t="s">
        <v>28</v>
      </c>
      <c r="J15" s="26" t="str">
        <f>IF('Rekapitulace stavby'!AN11="","",'Rekapitulace stavby'!AN11)</f>
        <v/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9" t="str">
        <f>'Rekapitulace stavby'!E14</f>
        <v>Vyplň údaj</v>
      </c>
      <c r="F18" s="309"/>
      <c r="G18" s="309"/>
      <c r="H18" s="309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3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3</v>
      </c>
      <c r="L23" s="33"/>
    </row>
    <row r="24" spans="2:12" s="1" customFormat="1" ht="18" customHeight="1">
      <c r="B24" s="33"/>
      <c r="E24" s="26" t="s">
        <v>100</v>
      </c>
      <c r="I24" s="28" t="s">
        <v>28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71.25" customHeight="1">
      <c r="B27" s="88"/>
      <c r="E27" s="314" t="s">
        <v>37</v>
      </c>
      <c r="F27" s="314"/>
      <c r="G27" s="314"/>
      <c r="H27" s="314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38</v>
      </c>
      <c r="J30" s="64">
        <f>ROUND(J88,2)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90">
        <f>ROUND((SUM(BE88:BE207)),2)</f>
        <v>0</v>
      </c>
      <c r="I33" s="91">
        <v>0.21</v>
      </c>
      <c r="J33" s="90">
        <f>ROUND(((SUM(BE88:BE207))*I33),2)</f>
        <v>0</v>
      </c>
      <c r="L33" s="33"/>
    </row>
    <row r="34" spans="2:12" s="1" customFormat="1" ht="14.45" customHeight="1">
      <c r="B34" s="33"/>
      <c r="E34" s="28" t="s">
        <v>44</v>
      </c>
      <c r="F34" s="90">
        <f>ROUND((SUM(BF88:BF207)),2)</f>
        <v>0</v>
      </c>
      <c r="I34" s="91">
        <v>0.12</v>
      </c>
      <c r="J34" s="90">
        <f>ROUND(((SUM(BF88:BF207))*I34),2)</f>
        <v>0</v>
      </c>
      <c r="L34" s="33"/>
    </row>
    <row r="35" spans="2:12" s="1" customFormat="1" ht="14.45" customHeight="1" hidden="1">
      <c r="B35" s="33"/>
      <c r="E35" s="28" t="s">
        <v>45</v>
      </c>
      <c r="F35" s="90">
        <f>ROUND((SUM(BG88:BG207)),2)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90">
        <f>ROUND((SUM(BH88:BH207)),2)</f>
        <v>0</v>
      </c>
      <c r="I36" s="91">
        <v>0.12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90">
        <f>ROUND((SUM(BI88:BI207)),2)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48</v>
      </c>
      <c r="E39" s="55"/>
      <c r="F39" s="55"/>
      <c r="G39" s="94" t="s">
        <v>49</v>
      </c>
      <c r="H39" s="95" t="s">
        <v>50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101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6" t="str">
        <f>E7</f>
        <v>Rekonstrukce zpívající fontány v Mar. Lázní_rev</v>
      </c>
      <c r="F48" s="327"/>
      <c r="G48" s="327"/>
      <c r="H48" s="327"/>
      <c r="L48" s="33"/>
    </row>
    <row r="49" spans="2:12" s="1" customFormat="1" ht="12" customHeight="1">
      <c r="B49" s="33"/>
      <c r="C49" s="28" t="s">
        <v>98</v>
      </c>
      <c r="L49" s="33"/>
    </row>
    <row r="50" spans="2:12" s="1" customFormat="1" ht="16.5" customHeight="1">
      <c r="B50" s="33"/>
      <c r="E50" s="288" t="str">
        <f>E9</f>
        <v>1 - Přípravné práce, ochrana konstrukcí</v>
      </c>
      <c r="F50" s="328"/>
      <c r="G50" s="328"/>
      <c r="H50" s="328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st.p. 28/3, 28/2, ppč. 200/2, 78/1 k.ú. ML</v>
      </c>
      <c r="I52" s="28" t="s">
        <v>23</v>
      </c>
      <c r="J52" s="50" t="str">
        <f>IF(J12="","",J12)</f>
        <v>27. 10. 2023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 xml:space="preserve"> </v>
      </c>
      <c r="I54" s="28" t="s">
        <v>31</v>
      </c>
      <c r="J54" s="31" t="str">
        <f>E21</f>
        <v xml:space="preserve">Prokon s.r.o. 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Ing. Tomáš Hrdlička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70</v>
      </c>
      <c r="J59" s="64">
        <f>J88</f>
        <v>0</v>
      </c>
      <c r="L59" s="33"/>
      <c r="AU59" s="18" t="s">
        <v>104</v>
      </c>
    </row>
    <row r="60" spans="2:12" s="8" customFormat="1" ht="24.95" customHeight="1">
      <c r="B60" s="101"/>
      <c r="D60" s="102" t="s">
        <v>105</v>
      </c>
      <c r="E60" s="103"/>
      <c r="F60" s="103"/>
      <c r="G60" s="103"/>
      <c r="H60" s="103"/>
      <c r="I60" s="103"/>
      <c r="J60" s="104">
        <f>J89</f>
        <v>0</v>
      </c>
      <c r="L60" s="101"/>
    </row>
    <row r="61" spans="2:12" s="9" customFormat="1" ht="19.9" customHeight="1">
      <c r="B61" s="105"/>
      <c r="D61" s="106" t="s">
        <v>106</v>
      </c>
      <c r="E61" s="107"/>
      <c r="F61" s="107"/>
      <c r="G61" s="107"/>
      <c r="H61" s="107"/>
      <c r="I61" s="107"/>
      <c r="J61" s="108">
        <f>J90</f>
        <v>0</v>
      </c>
      <c r="L61" s="105"/>
    </row>
    <row r="62" spans="2:12" s="9" customFormat="1" ht="19.9" customHeight="1">
      <c r="B62" s="105"/>
      <c r="D62" s="106" t="s">
        <v>107</v>
      </c>
      <c r="E62" s="107"/>
      <c r="F62" s="107"/>
      <c r="G62" s="107"/>
      <c r="H62" s="107"/>
      <c r="I62" s="107"/>
      <c r="J62" s="108">
        <f>J101</f>
        <v>0</v>
      </c>
      <c r="L62" s="105"/>
    </row>
    <row r="63" spans="2:12" s="9" customFormat="1" ht="19.9" customHeight="1">
      <c r="B63" s="105"/>
      <c r="D63" s="106" t="s">
        <v>108</v>
      </c>
      <c r="E63" s="107"/>
      <c r="F63" s="107"/>
      <c r="G63" s="107"/>
      <c r="H63" s="107"/>
      <c r="I63" s="107"/>
      <c r="J63" s="108">
        <f>J110</f>
        <v>0</v>
      </c>
      <c r="L63" s="105"/>
    </row>
    <row r="64" spans="2:12" s="9" customFormat="1" ht="19.9" customHeight="1">
      <c r="B64" s="105"/>
      <c r="D64" s="106" t="s">
        <v>109</v>
      </c>
      <c r="E64" s="107"/>
      <c r="F64" s="107"/>
      <c r="G64" s="107"/>
      <c r="H64" s="107"/>
      <c r="I64" s="107"/>
      <c r="J64" s="108">
        <f>J123</f>
        <v>0</v>
      </c>
      <c r="L64" s="105"/>
    </row>
    <row r="65" spans="2:12" s="9" customFormat="1" ht="14.85" customHeight="1">
      <c r="B65" s="105"/>
      <c r="D65" s="106" t="s">
        <v>110</v>
      </c>
      <c r="E65" s="107"/>
      <c r="F65" s="107"/>
      <c r="G65" s="107"/>
      <c r="H65" s="107"/>
      <c r="I65" s="107"/>
      <c r="J65" s="108">
        <f>J132</f>
        <v>0</v>
      </c>
      <c r="L65" s="105"/>
    </row>
    <row r="66" spans="2:12" s="9" customFormat="1" ht="19.9" customHeight="1">
      <c r="B66" s="105"/>
      <c r="D66" s="106" t="s">
        <v>111</v>
      </c>
      <c r="E66" s="107"/>
      <c r="F66" s="107"/>
      <c r="G66" s="107"/>
      <c r="H66" s="107"/>
      <c r="I66" s="107"/>
      <c r="J66" s="108">
        <f>J140</f>
        <v>0</v>
      </c>
      <c r="L66" s="105"/>
    </row>
    <row r="67" spans="2:12" s="9" customFormat="1" ht="19.9" customHeight="1">
      <c r="B67" s="105"/>
      <c r="D67" s="106" t="s">
        <v>112</v>
      </c>
      <c r="E67" s="107"/>
      <c r="F67" s="107"/>
      <c r="G67" s="107"/>
      <c r="H67" s="107"/>
      <c r="I67" s="107"/>
      <c r="J67" s="108">
        <f>J162</f>
        <v>0</v>
      </c>
      <c r="L67" s="105"/>
    </row>
    <row r="68" spans="2:12" s="8" customFormat="1" ht="24.95" customHeight="1">
      <c r="B68" s="101"/>
      <c r="D68" s="102" t="s">
        <v>113</v>
      </c>
      <c r="E68" s="103"/>
      <c r="F68" s="103"/>
      <c r="G68" s="103"/>
      <c r="H68" s="103"/>
      <c r="I68" s="103"/>
      <c r="J68" s="104">
        <f>J165</f>
        <v>0</v>
      </c>
      <c r="L68" s="101"/>
    </row>
    <row r="69" spans="2:12" s="1" customFormat="1" ht="21.75" customHeight="1">
      <c r="B69" s="33"/>
      <c r="L69" s="33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5" customHeight="1">
      <c r="B75" s="33"/>
      <c r="C75" s="22" t="s">
        <v>114</v>
      </c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17</v>
      </c>
      <c r="L77" s="33"/>
    </row>
    <row r="78" spans="2:12" s="1" customFormat="1" ht="16.5" customHeight="1">
      <c r="B78" s="33"/>
      <c r="E78" s="326" t="str">
        <f>E7</f>
        <v>Rekonstrukce zpívající fontány v Mar. Lázní_rev</v>
      </c>
      <c r="F78" s="327"/>
      <c r="G78" s="327"/>
      <c r="H78" s="327"/>
      <c r="L78" s="33"/>
    </row>
    <row r="79" spans="2:12" s="1" customFormat="1" ht="12" customHeight="1">
      <c r="B79" s="33"/>
      <c r="C79" s="28" t="s">
        <v>98</v>
      </c>
      <c r="L79" s="33"/>
    </row>
    <row r="80" spans="2:12" s="1" customFormat="1" ht="16.5" customHeight="1">
      <c r="B80" s="33"/>
      <c r="E80" s="288" t="str">
        <f>E9</f>
        <v>1 - Přípravné práce, ochrana konstrukcí</v>
      </c>
      <c r="F80" s="328"/>
      <c r="G80" s="328"/>
      <c r="H80" s="328"/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21</v>
      </c>
      <c r="F82" s="26" t="str">
        <f>F12</f>
        <v>st.p. 28/3, 28/2, ppč. 200/2, 78/1 k.ú. ML</v>
      </c>
      <c r="I82" s="28" t="s">
        <v>23</v>
      </c>
      <c r="J82" s="50" t="str">
        <f>IF(J12="","",J12)</f>
        <v>27. 10. 2023</v>
      </c>
      <c r="L82" s="33"/>
    </row>
    <row r="83" spans="2:12" s="1" customFormat="1" ht="6.95" customHeight="1">
      <c r="B83" s="33"/>
      <c r="L83" s="33"/>
    </row>
    <row r="84" spans="2:12" s="1" customFormat="1" ht="15.2" customHeight="1">
      <c r="B84" s="33"/>
      <c r="C84" s="28" t="s">
        <v>25</v>
      </c>
      <c r="F84" s="26" t="str">
        <f>E15</f>
        <v xml:space="preserve"> </v>
      </c>
      <c r="I84" s="28" t="s">
        <v>31</v>
      </c>
      <c r="J84" s="31" t="str">
        <f>E21</f>
        <v xml:space="preserve">Prokon s.r.o. </v>
      </c>
      <c r="L84" s="33"/>
    </row>
    <row r="85" spans="2:12" s="1" customFormat="1" ht="15.2" customHeight="1">
      <c r="B85" s="33"/>
      <c r="C85" s="28" t="s">
        <v>29</v>
      </c>
      <c r="F85" s="26" t="str">
        <f>IF(E18="","",E18)</f>
        <v>Vyplň údaj</v>
      </c>
      <c r="I85" s="28" t="s">
        <v>34</v>
      </c>
      <c r="J85" s="31" t="str">
        <f>E24</f>
        <v>Ing. Tomáš Hrdlička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09"/>
      <c r="C87" s="110" t="s">
        <v>115</v>
      </c>
      <c r="D87" s="111" t="s">
        <v>57</v>
      </c>
      <c r="E87" s="111" t="s">
        <v>53</v>
      </c>
      <c r="F87" s="111" t="s">
        <v>54</v>
      </c>
      <c r="G87" s="111" t="s">
        <v>116</v>
      </c>
      <c r="H87" s="111" t="s">
        <v>117</v>
      </c>
      <c r="I87" s="111" t="s">
        <v>118</v>
      </c>
      <c r="J87" s="111" t="s">
        <v>103</v>
      </c>
      <c r="K87" s="112" t="s">
        <v>119</v>
      </c>
      <c r="L87" s="109"/>
      <c r="M87" s="57" t="s">
        <v>3</v>
      </c>
      <c r="N87" s="58" t="s">
        <v>42</v>
      </c>
      <c r="O87" s="58" t="s">
        <v>120</v>
      </c>
      <c r="P87" s="58" t="s">
        <v>121</v>
      </c>
      <c r="Q87" s="58" t="s">
        <v>122</v>
      </c>
      <c r="R87" s="58" t="s">
        <v>123</v>
      </c>
      <c r="S87" s="58" t="s">
        <v>124</v>
      </c>
      <c r="T87" s="59" t="s">
        <v>125</v>
      </c>
    </row>
    <row r="88" spans="2:63" s="1" customFormat="1" ht="22.9" customHeight="1">
      <c r="B88" s="33"/>
      <c r="C88" s="62" t="s">
        <v>126</v>
      </c>
      <c r="J88" s="113">
        <f>BK88</f>
        <v>0</v>
      </c>
      <c r="L88" s="33"/>
      <c r="M88" s="60"/>
      <c r="N88" s="51"/>
      <c r="O88" s="51"/>
      <c r="P88" s="114">
        <f>P89+P165</f>
        <v>0</v>
      </c>
      <c r="Q88" s="51"/>
      <c r="R88" s="114">
        <f>R89+R165</f>
        <v>101.95499092</v>
      </c>
      <c r="S88" s="51"/>
      <c r="T88" s="115">
        <f>T89+T165</f>
        <v>206.47449999999998</v>
      </c>
      <c r="AT88" s="18" t="s">
        <v>71</v>
      </c>
      <c r="AU88" s="18" t="s">
        <v>104</v>
      </c>
      <c r="BK88" s="116">
        <f>BK89+BK165</f>
        <v>0</v>
      </c>
    </row>
    <row r="89" spans="2:63" s="11" customFormat="1" ht="25.9" customHeight="1">
      <c r="B89" s="117"/>
      <c r="D89" s="118" t="s">
        <v>71</v>
      </c>
      <c r="E89" s="119" t="s">
        <v>127</v>
      </c>
      <c r="F89" s="119" t="s">
        <v>128</v>
      </c>
      <c r="I89" s="120"/>
      <c r="J89" s="121">
        <f>BK89</f>
        <v>0</v>
      </c>
      <c r="L89" s="117"/>
      <c r="M89" s="122"/>
      <c r="P89" s="123">
        <f>P90+P101+P110+P123+P140+P162</f>
        <v>0</v>
      </c>
      <c r="R89" s="123">
        <f>R90+R101+R110+R123+R140+R162</f>
        <v>61.86564591999999</v>
      </c>
      <c r="T89" s="124">
        <f>T90+T101+T110+T123+T140+T162</f>
        <v>45.681999999999995</v>
      </c>
      <c r="AR89" s="118" t="s">
        <v>77</v>
      </c>
      <c r="AT89" s="125" t="s">
        <v>71</v>
      </c>
      <c r="AU89" s="125" t="s">
        <v>72</v>
      </c>
      <c r="AY89" s="118" t="s">
        <v>129</v>
      </c>
      <c r="BK89" s="126">
        <f>BK90+BK101+BK110+BK123+BK140+BK162</f>
        <v>0</v>
      </c>
    </row>
    <row r="90" spans="2:63" s="11" customFormat="1" ht="22.9" customHeight="1">
      <c r="B90" s="117"/>
      <c r="D90" s="118" t="s">
        <v>71</v>
      </c>
      <c r="E90" s="127" t="s">
        <v>77</v>
      </c>
      <c r="F90" s="127" t="s">
        <v>130</v>
      </c>
      <c r="I90" s="120"/>
      <c r="J90" s="128">
        <f>BK90</f>
        <v>0</v>
      </c>
      <c r="L90" s="117"/>
      <c r="M90" s="122"/>
      <c r="P90" s="123">
        <f>SUM(P91:P100)</f>
        <v>0</v>
      </c>
      <c r="R90" s="123">
        <f>SUM(R91:R100)</f>
        <v>0</v>
      </c>
      <c r="T90" s="124">
        <f>SUM(T91:T100)</f>
        <v>0</v>
      </c>
      <c r="AR90" s="118" t="s">
        <v>77</v>
      </c>
      <c r="AT90" s="125" t="s">
        <v>71</v>
      </c>
      <c r="AU90" s="125" t="s">
        <v>77</v>
      </c>
      <c r="AY90" s="118" t="s">
        <v>129</v>
      </c>
      <c r="BK90" s="126">
        <f>SUM(BK91:BK100)</f>
        <v>0</v>
      </c>
    </row>
    <row r="91" spans="2:65" s="1" customFormat="1" ht="44.25" customHeight="1">
      <c r="B91" s="129"/>
      <c r="C91" s="130" t="s">
        <v>77</v>
      </c>
      <c r="D91" s="130" t="s">
        <v>131</v>
      </c>
      <c r="E91" s="131" t="s">
        <v>132</v>
      </c>
      <c r="F91" s="132" t="s">
        <v>133</v>
      </c>
      <c r="G91" s="133" t="s">
        <v>95</v>
      </c>
      <c r="H91" s="134">
        <v>6</v>
      </c>
      <c r="I91" s="135"/>
      <c r="J91" s="136">
        <f>ROUND(I91*H91,2)</f>
        <v>0</v>
      </c>
      <c r="K91" s="132" t="s">
        <v>134</v>
      </c>
      <c r="L91" s="33"/>
      <c r="M91" s="137" t="s">
        <v>3</v>
      </c>
      <c r="N91" s="138" t="s">
        <v>43</v>
      </c>
      <c r="P91" s="139">
        <f>O91*H91</f>
        <v>0</v>
      </c>
      <c r="Q91" s="139">
        <v>0</v>
      </c>
      <c r="R91" s="139">
        <f>Q91*H91</f>
        <v>0</v>
      </c>
      <c r="S91" s="139">
        <v>0</v>
      </c>
      <c r="T91" s="140">
        <f>S91*H91</f>
        <v>0</v>
      </c>
      <c r="AR91" s="141" t="s">
        <v>87</v>
      </c>
      <c r="AT91" s="141" t="s">
        <v>131</v>
      </c>
      <c r="AU91" s="141" t="s">
        <v>81</v>
      </c>
      <c r="AY91" s="18" t="s">
        <v>129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8" t="s">
        <v>77</v>
      </c>
      <c r="BK91" s="142">
        <f>ROUND(I91*H91,2)</f>
        <v>0</v>
      </c>
      <c r="BL91" s="18" t="s">
        <v>87</v>
      </c>
      <c r="BM91" s="141" t="s">
        <v>135</v>
      </c>
    </row>
    <row r="92" spans="2:47" s="1" customFormat="1" ht="11.25">
      <c r="B92" s="33"/>
      <c r="D92" s="143" t="s">
        <v>136</v>
      </c>
      <c r="F92" s="144" t="s">
        <v>137</v>
      </c>
      <c r="I92" s="145"/>
      <c r="L92" s="33"/>
      <c r="M92" s="146"/>
      <c r="T92" s="54"/>
      <c r="AT92" s="18" t="s">
        <v>136</v>
      </c>
      <c r="AU92" s="18" t="s">
        <v>81</v>
      </c>
    </row>
    <row r="93" spans="2:51" s="12" customFormat="1" ht="11.25">
      <c r="B93" s="147"/>
      <c r="D93" s="148" t="s">
        <v>138</v>
      </c>
      <c r="E93" s="149" t="s">
        <v>3</v>
      </c>
      <c r="F93" s="150" t="s">
        <v>139</v>
      </c>
      <c r="H93" s="151">
        <v>6</v>
      </c>
      <c r="I93" s="152"/>
      <c r="L93" s="147"/>
      <c r="M93" s="153"/>
      <c r="T93" s="154"/>
      <c r="AT93" s="149" t="s">
        <v>138</v>
      </c>
      <c r="AU93" s="149" t="s">
        <v>81</v>
      </c>
      <c r="AV93" s="12" t="s">
        <v>81</v>
      </c>
      <c r="AW93" s="12" t="s">
        <v>33</v>
      </c>
      <c r="AX93" s="12" t="s">
        <v>77</v>
      </c>
      <c r="AY93" s="149" t="s">
        <v>129</v>
      </c>
    </row>
    <row r="94" spans="2:65" s="1" customFormat="1" ht="33" customHeight="1">
      <c r="B94" s="129"/>
      <c r="C94" s="130" t="s">
        <v>81</v>
      </c>
      <c r="D94" s="130" t="s">
        <v>131</v>
      </c>
      <c r="E94" s="131" t="s">
        <v>140</v>
      </c>
      <c r="F94" s="132" t="s">
        <v>141</v>
      </c>
      <c r="G94" s="133" t="s">
        <v>142</v>
      </c>
      <c r="H94" s="134">
        <v>1</v>
      </c>
      <c r="I94" s="135"/>
      <c r="J94" s="136">
        <f>ROUND(I94*H94,2)</f>
        <v>0</v>
      </c>
      <c r="K94" s="132" t="s">
        <v>134</v>
      </c>
      <c r="L94" s="33"/>
      <c r="M94" s="137" t="s">
        <v>3</v>
      </c>
      <c r="N94" s="138" t="s">
        <v>43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87</v>
      </c>
      <c r="AT94" s="141" t="s">
        <v>131</v>
      </c>
      <c r="AU94" s="141" t="s">
        <v>81</v>
      </c>
      <c r="AY94" s="18" t="s">
        <v>129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8" t="s">
        <v>77</v>
      </c>
      <c r="BK94" s="142">
        <f>ROUND(I94*H94,2)</f>
        <v>0</v>
      </c>
      <c r="BL94" s="18" t="s">
        <v>87</v>
      </c>
      <c r="BM94" s="141" t="s">
        <v>143</v>
      </c>
    </row>
    <row r="95" spans="2:47" s="1" customFormat="1" ht="11.25">
      <c r="B95" s="33"/>
      <c r="D95" s="143" t="s">
        <v>136</v>
      </c>
      <c r="F95" s="144" t="s">
        <v>144</v>
      </c>
      <c r="I95" s="145"/>
      <c r="L95" s="33"/>
      <c r="M95" s="146"/>
      <c r="T95" s="54"/>
      <c r="AT95" s="18" t="s">
        <v>136</v>
      </c>
      <c r="AU95" s="18" t="s">
        <v>81</v>
      </c>
    </row>
    <row r="96" spans="2:65" s="1" customFormat="1" ht="37.9" customHeight="1">
      <c r="B96" s="129"/>
      <c r="C96" s="130" t="s">
        <v>84</v>
      </c>
      <c r="D96" s="130" t="s">
        <v>131</v>
      </c>
      <c r="E96" s="131" t="s">
        <v>145</v>
      </c>
      <c r="F96" s="132" t="s">
        <v>146</v>
      </c>
      <c r="G96" s="133" t="s">
        <v>142</v>
      </c>
      <c r="H96" s="134">
        <v>1</v>
      </c>
      <c r="I96" s="135"/>
      <c r="J96" s="136">
        <f>ROUND(I96*H96,2)</f>
        <v>0</v>
      </c>
      <c r="K96" s="132" t="s">
        <v>134</v>
      </c>
      <c r="L96" s="33"/>
      <c r="M96" s="137" t="s">
        <v>3</v>
      </c>
      <c r="N96" s="138" t="s">
        <v>43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87</v>
      </c>
      <c r="AT96" s="141" t="s">
        <v>131</v>
      </c>
      <c r="AU96" s="141" t="s">
        <v>81</v>
      </c>
      <c r="AY96" s="18" t="s">
        <v>129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77</v>
      </c>
      <c r="BK96" s="142">
        <f>ROUND(I96*H96,2)</f>
        <v>0</v>
      </c>
      <c r="BL96" s="18" t="s">
        <v>87</v>
      </c>
      <c r="BM96" s="141" t="s">
        <v>147</v>
      </c>
    </row>
    <row r="97" spans="2:47" s="1" customFormat="1" ht="11.25">
      <c r="B97" s="33"/>
      <c r="D97" s="143" t="s">
        <v>136</v>
      </c>
      <c r="F97" s="144" t="s">
        <v>148</v>
      </c>
      <c r="I97" s="145"/>
      <c r="L97" s="33"/>
      <c r="M97" s="146"/>
      <c r="T97" s="54"/>
      <c r="AT97" s="18" t="s">
        <v>136</v>
      </c>
      <c r="AU97" s="18" t="s">
        <v>81</v>
      </c>
    </row>
    <row r="98" spans="2:65" s="1" customFormat="1" ht="33" customHeight="1">
      <c r="B98" s="129"/>
      <c r="C98" s="130" t="s">
        <v>87</v>
      </c>
      <c r="D98" s="130" t="s">
        <v>131</v>
      </c>
      <c r="E98" s="131" t="s">
        <v>149</v>
      </c>
      <c r="F98" s="132" t="s">
        <v>150</v>
      </c>
      <c r="G98" s="133" t="s">
        <v>142</v>
      </c>
      <c r="H98" s="134">
        <v>1</v>
      </c>
      <c r="I98" s="135"/>
      <c r="J98" s="136">
        <f>ROUND(I98*H98,2)</f>
        <v>0</v>
      </c>
      <c r="K98" s="132" t="s">
        <v>134</v>
      </c>
      <c r="L98" s="33"/>
      <c r="M98" s="137" t="s">
        <v>3</v>
      </c>
      <c r="N98" s="138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87</v>
      </c>
      <c r="AT98" s="141" t="s">
        <v>131</v>
      </c>
      <c r="AU98" s="141" t="s">
        <v>81</v>
      </c>
      <c r="AY98" s="18" t="s">
        <v>129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8" t="s">
        <v>77</v>
      </c>
      <c r="BK98" s="142">
        <f>ROUND(I98*H98,2)</f>
        <v>0</v>
      </c>
      <c r="BL98" s="18" t="s">
        <v>87</v>
      </c>
      <c r="BM98" s="141" t="s">
        <v>151</v>
      </c>
    </row>
    <row r="99" spans="2:47" s="1" customFormat="1" ht="11.25">
      <c r="B99" s="33"/>
      <c r="D99" s="143" t="s">
        <v>136</v>
      </c>
      <c r="F99" s="144" t="s">
        <v>152</v>
      </c>
      <c r="I99" s="145"/>
      <c r="L99" s="33"/>
      <c r="M99" s="146"/>
      <c r="T99" s="54"/>
      <c r="AT99" s="18" t="s">
        <v>136</v>
      </c>
      <c r="AU99" s="18" t="s">
        <v>81</v>
      </c>
    </row>
    <row r="100" spans="2:65" s="1" customFormat="1" ht="16.5" customHeight="1">
      <c r="B100" s="129"/>
      <c r="C100" s="130" t="s">
        <v>90</v>
      </c>
      <c r="D100" s="130" t="s">
        <v>131</v>
      </c>
      <c r="E100" s="131" t="s">
        <v>153</v>
      </c>
      <c r="F100" s="132" t="s">
        <v>154</v>
      </c>
      <c r="G100" s="133" t="s">
        <v>155</v>
      </c>
      <c r="H100" s="134">
        <v>1</v>
      </c>
      <c r="I100" s="135"/>
      <c r="J100" s="136">
        <f>ROUND(I100*H100,2)</f>
        <v>0</v>
      </c>
      <c r="K100" s="132" t="s">
        <v>156</v>
      </c>
      <c r="L100" s="33"/>
      <c r="M100" s="137" t="s">
        <v>3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87</v>
      </c>
      <c r="AT100" s="141" t="s">
        <v>131</v>
      </c>
      <c r="AU100" s="141" t="s">
        <v>81</v>
      </c>
      <c r="AY100" s="18" t="s">
        <v>129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77</v>
      </c>
      <c r="BK100" s="142">
        <f>ROUND(I100*H100,2)</f>
        <v>0</v>
      </c>
      <c r="BL100" s="18" t="s">
        <v>87</v>
      </c>
      <c r="BM100" s="141" t="s">
        <v>157</v>
      </c>
    </row>
    <row r="101" spans="2:63" s="11" customFormat="1" ht="22.9" customHeight="1">
      <c r="B101" s="117"/>
      <c r="D101" s="118" t="s">
        <v>71</v>
      </c>
      <c r="E101" s="127" t="s">
        <v>158</v>
      </c>
      <c r="F101" s="127" t="s">
        <v>159</v>
      </c>
      <c r="I101" s="120"/>
      <c r="J101" s="128">
        <f>BK101</f>
        <v>0</v>
      </c>
      <c r="L101" s="117"/>
      <c r="M101" s="122"/>
      <c r="P101" s="123">
        <f>SUM(P102:P109)</f>
        <v>0</v>
      </c>
      <c r="R101" s="123">
        <f>SUM(R102:R109)</f>
        <v>0.10411000000000001</v>
      </c>
      <c r="T101" s="124">
        <f>SUM(T102:T109)</f>
        <v>0</v>
      </c>
      <c r="AR101" s="118" t="s">
        <v>77</v>
      </c>
      <c r="AT101" s="125" t="s">
        <v>71</v>
      </c>
      <c r="AU101" s="125" t="s">
        <v>77</v>
      </c>
      <c r="AY101" s="118" t="s">
        <v>129</v>
      </c>
      <c r="BK101" s="126">
        <f>SUM(BK102:BK109)</f>
        <v>0</v>
      </c>
    </row>
    <row r="102" spans="2:65" s="1" customFormat="1" ht="44.25" customHeight="1">
      <c r="B102" s="129"/>
      <c r="C102" s="130" t="s">
        <v>160</v>
      </c>
      <c r="D102" s="130" t="s">
        <v>131</v>
      </c>
      <c r="E102" s="131" t="s">
        <v>161</v>
      </c>
      <c r="F102" s="132" t="s">
        <v>162</v>
      </c>
      <c r="G102" s="133" t="s">
        <v>142</v>
      </c>
      <c r="H102" s="134">
        <v>29</v>
      </c>
      <c r="I102" s="135"/>
      <c r="J102" s="136">
        <f>ROUND(I102*H102,2)</f>
        <v>0</v>
      </c>
      <c r="K102" s="132" t="s">
        <v>134</v>
      </c>
      <c r="L102" s="33"/>
      <c r="M102" s="137" t="s">
        <v>3</v>
      </c>
      <c r="N102" s="138" t="s">
        <v>43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87</v>
      </c>
      <c r="AT102" s="141" t="s">
        <v>131</v>
      </c>
      <c r="AU102" s="141" t="s">
        <v>81</v>
      </c>
      <c r="AY102" s="18" t="s">
        <v>129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8" t="s">
        <v>77</v>
      </c>
      <c r="BK102" s="142">
        <f>ROUND(I102*H102,2)</f>
        <v>0</v>
      </c>
      <c r="BL102" s="18" t="s">
        <v>87</v>
      </c>
      <c r="BM102" s="141" t="s">
        <v>163</v>
      </c>
    </row>
    <row r="103" spans="2:47" s="1" customFormat="1" ht="11.25">
      <c r="B103" s="33"/>
      <c r="D103" s="143" t="s">
        <v>136</v>
      </c>
      <c r="F103" s="144" t="s">
        <v>164</v>
      </c>
      <c r="I103" s="145"/>
      <c r="L103" s="33"/>
      <c r="M103" s="146"/>
      <c r="T103" s="54"/>
      <c r="AT103" s="18" t="s">
        <v>136</v>
      </c>
      <c r="AU103" s="18" t="s">
        <v>81</v>
      </c>
    </row>
    <row r="104" spans="2:65" s="1" customFormat="1" ht="37.9" customHeight="1">
      <c r="B104" s="129"/>
      <c r="C104" s="130" t="s">
        <v>165</v>
      </c>
      <c r="D104" s="130" t="s">
        <v>131</v>
      </c>
      <c r="E104" s="131" t="s">
        <v>166</v>
      </c>
      <c r="F104" s="132" t="s">
        <v>167</v>
      </c>
      <c r="G104" s="133" t="s">
        <v>142</v>
      </c>
      <c r="H104" s="134">
        <v>29</v>
      </c>
      <c r="I104" s="135"/>
      <c r="J104" s="136">
        <f>ROUND(I104*H104,2)</f>
        <v>0</v>
      </c>
      <c r="K104" s="132" t="s">
        <v>134</v>
      </c>
      <c r="L104" s="33"/>
      <c r="M104" s="137" t="s">
        <v>3</v>
      </c>
      <c r="N104" s="138" t="s">
        <v>43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87</v>
      </c>
      <c r="AT104" s="141" t="s">
        <v>131</v>
      </c>
      <c r="AU104" s="141" t="s">
        <v>81</v>
      </c>
      <c r="AY104" s="18" t="s">
        <v>129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8" t="s">
        <v>77</v>
      </c>
      <c r="BK104" s="142">
        <f>ROUND(I104*H104,2)</f>
        <v>0</v>
      </c>
      <c r="BL104" s="18" t="s">
        <v>87</v>
      </c>
      <c r="BM104" s="141" t="s">
        <v>168</v>
      </c>
    </row>
    <row r="105" spans="2:47" s="1" customFormat="1" ht="11.25">
      <c r="B105" s="33"/>
      <c r="D105" s="143" t="s">
        <v>136</v>
      </c>
      <c r="F105" s="144" t="s">
        <v>169</v>
      </c>
      <c r="I105" s="145"/>
      <c r="L105" s="33"/>
      <c r="M105" s="146"/>
      <c r="T105" s="54"/>
      <c r="AT105" s="18" t="s">
        <v>136</v>
      </c>
      <c r="AU105" s="18" t="s">
        <v>81</v>
      </c>
    </row>
    <row r="106" spans="2:65" s="1" customFormat="1" ht="16.5" customHeight="1">
      <c r="B106" s="129"/>
      <c r="C106" s="155" t="s">
        <v>170</v>
      </c>
      <c r="D106" s="155" t="s">
        <v>171</v>
      </c>
      <c r="E106" s="156" t="s">
        <v>172</v>
      </c>
      <c r="F106" s="157" t="s">
        <v>173</v>
      </c>
      <c r="G106" s="158" t="s">
        <v>142</v>
      </c>
      <c r="H106" s="159">
        <v>29</v>
      </c>
      <c r="I106" s="160"/>
      <c r="J106" s="161">
        <f>ROUND(I106*H106,2)</f>
        <v>0</v>
      </c>
      <c r="K106" s="157" t="s">
        <v>156</v>
      </c>
      <c r="L106" s="162"/>
      <c r="M106" s="163" t="s">
        <v>3</v>
      </c>
      <c r="N106" s="164" t="s">
        <v>43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170</v>
      </c>
      <c r="AT106" s="141" t="s">
        <v>171</v>
      </c>
      <c r="AU106" s="141" t="s">
        <v>81</v>
      </c>
      <c r="AY106" s="18" t="s">
        <v>129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8" t="s">
        <v>77</v>
      </c>
      <c r="BK106" s="142">
        <f>ROUND(I106*H106,2)</f>
        <v>0</v>
      </c>
      <c r="BL106" s="18" t="s">
        <v>87</v>
      </c>
      <c r="BM106" s="141" t="s">
        <v>174</v>
      </c>
    </row>
    <row r="107" spans="2:65" s="1" customFormat="1" ht="24.2" customHeight="1">
      <c r="B107" s="129"/>
      <c r="C107" s="130" t="s">
        <v>175</v>
      </c>
      <c r="D107" s="130" t="s">
        <v>131</v>
      </c>
      <c r="E107" s="131" t="s">
        <v>176</v>
      </c>
      <c r="F107" s="132" t="s">
        <v>177</v>
      </c>
      <c r="G107" s="133" t="s">
        <v>142</v>
      </c>
      <c r="H107" s="134">
        <v>29</v>
      </c>
      <c r="I107" s="135"/>
      <c r="J107" s="136">
        <f>ROUND(I107*H107,2)</f>
        <v>0</v>
      </c>
      <c r="K107" s="132" t="s">
        <v>134</v>
      </c>
      <c r="L107" s="33"/>
      <c r="M107" s="137" t="s">
        <v>3</v>
      </c>
      <c r="N107" s="138" t="s">
        <v>43</v>
      </c>
      <c r="P107" s="139">
        <f>O107*H107</f>
        <v>0</v>
      </c>
      <c r="Q107" s="139">
        <v>5E-05</v>
      </c>
      <c r="R107" s="139">
        <f>Q107*H107</f>
        <v>0.0014500000000000001</v>
      </c>
      <c r="S107" s="139">
        <v>0</v>
      </c>
      <c r="T107" s="140">
        <f>S107*H107</f>
        <v>0</v>
      </c>
      <c r="AR107" s="141" t="s">
        <v>87</v>
      </c>
      <c r="AT107" s="141" t="s">
        <v>131</v>
      </c>
      <c r="AU107" s="141" t="s">
        <v>81</v>
      </c>
      <c r="AY107" s="18" t="s">
        <v>129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77</v>
      </c>
      <c r="BK107" s="142">
        <f>ROUND(I107*H107,2)</f>
        <v>0</v>
      </c>
      <c r="BL107" s="18" t="s">
        <v>87</v>
      </c>
      <c r="BM107" s="141" t="s">
        <v>178</v>
      </c>
    </row>
    <row r="108" spans="2:47" s="1" customFormat="1" ht="11.25">
      <c r="B108" s="33"/>
      <c r="D108" s="143" t="s">
        <v>136</v>
      </c>
      <c r="F108" s="144" t="s">
        <v>179</v>
      </c>
      <c r="I108" s="145"/>
      <c r="L108" s="33"/>
      <c r="M108" s="146"/>
      <c r="T108" s="54"/>
      <c r="AT108" s="18" t="s">
        <v>136</v>
      </c>
      <c r="AU108" s="18" t="s">
        <v>81</v>
      </c>
    </row>
    <row r="109" spans="2:65" s="1" customFormat="1" ht="21.75" customHeight="1">
      <c r="B109" s="129"/>
      <c r="C109" s="155" t="s">
        <v>180</v>
      </c>
      <c r="D109" s="155" t="s">
        <v>171</v>
      </c>
      <c r="E109" s="156" t="s">
        <v>181</v>
      </c>
      <c r="F109" s="157" t="s">
        <v>182</v>
      </c>
      <c r="G109" s="158" t="s">
        <v>142</v>
      </c>
      <c r="H109" s="159">
        <v>29</v>
      </c>
      <c r="I109" s="160"/>
      <c r="J109" s="161">
        <f>ROUND(I109*H109,2)</f>
        <v>0</v>
      </c>
      <c r="K109" s="157" t="s">
        <v>134</v>
      </c>
      <c r="L109" s="162"/>
      <c r="M109" s="163" t="s">
        <v>3</v>
      </c>
      <c r="N109" s="164" t="s">
        <v>43</v>
      </c>
      <c r="P109" s="139">
        <f>O109*H109</f>
        <v>0</v>
      </c>
      <c r="Q109" s="139">
        <v>0.00354</v>
      </c>
      <c r="R109" s="139">
        <f>Q109*H109</f>
        <v>0.10266</v>
      </c>
      <c r="S109" s="139">
        <v>0</v>
      </c>
      <c r="T109" s="140">
        <f>S109*H109</f>
        <v>0</v>
      </c>
      <c r="AR109" s="141" t="s">
        <v>170</v>
      </c>
      <c r="AT109" s="141" t="s">
        <v>171</v>
      </c>
      <c r="AU109" s="141" t="s">
        <v>81</v>
      </c>
      <c r="AY109" s="18" t="s">
        <v>129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8" t="s">
        <v>77</v>
      </c>
      <c r="BK109" s="142">
        <f>ROUND(I109*H109,2)</f>
        <v>0</v>
      </c>
      <c r="BL109" s="18" t="s">
        <v>87</v>
      </c>
      <c r="BM109" s="141" t="s">
        <v>183</v>
      </c>
    </row>
    <row r="110" spans="2:63" s="11" customFormat="1" ht="22.9" customHeight="1">
      <c r="B110" s="117"/>
      <c r="D110" s="118" t="s">
        <v>71</v>
      </c>
      <c r="E110" s="127" t="s">
        <v>184</v>
      </c>
      <c r="F110" s="127" t="s">
        <v>185</v>
      </c>
      <c r="I110" s="120"/>
      <c r="J110" s="128">
        <f>BK110</f>
        <v>0</v>
      </c>
      <c r="L110" s="117"/>
      <c r="M110" s="122"/>
      <c r="P110" s="123">
        <f>SUM(P111:P122)</f>
        <v>0</v>
      </c>
      <c r="R110" s="123">
        <f>SUM(R111:R122)</f>
        <v>17.065825919999998</v>
      </c>
      <c r="T110" s="124">
        <f>SUM(T111:T122)</f>
        <v>0</v>
      </c>
      <c r="AR110" s="118" t="s">
        <v>77</v>
      </c>
      <c r="AT110" s="125" t="s">
        <v>71</v>
      </c>
      <c r="AU110" s="125" t="s">
        <v>77</v>
      </c>
      <c r="AY110" s="118" t="s">
        <v>129</v>
      </c>
      <c r="BK110" s="126">
        <f>SUM(BK111:BK122)</f>
        <v>0</v>
      </c>
    </row>
    <row r="111" spans="2:65" s="1" customFormat="1" ht="55.5" customHeight="1">
      <c r="B111" s="129"/>
      <c r="C111" s="130" t="s">
        <v>186</v>
      </c>
      <c r="D111" s="130" t="s">
        <v>131</v>
      </c>
      <c r="E111" s="131" t="s">
        <v>187</v>
      </c>
      <c r="F111" s="132" t="s">
        <v>188</v>
      </c>
      <c r="G111" s="133" t="s">
        <v>95</v>
      </c>
      <c r="H111" s="134">
        <v>809.574</v>
      </c>
      <c r="I111" s="135"/>
      <c r="J111" s="136">
        <f>ROUND(I111*H111,2)</f>
        <v>0</v>
      </c>
      <c r="K111" s="132" t="s">
        <v>134</v>
      </c>
      <c r="L111" s="33"/>
      <c r="M111" s="137" t="s">
        <v>3</v>
      </c>
      <c r="N111" s="138" t="s">
        <v>43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87</v>
      </c>
      <c r="AT111" s="141" t="s">
        <v>131</v>
      </c>
      <c r="AU111" s="141" t="s">
        <v>81</v>
      </c>
      <c r="AY111" s="18" t="s">
        <v>129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8" t="s">
        <v>77</v>
      </c>
      <c r="BK111" s="142">
        <f>ROUND(I111*H111,2)</f>
        <v>0</v>
      </c>
      <c r="BL111" s="18" t="s">
        <v>87</v>
      </c>
      <c r="BM111" s="141" t="s">
        <v>189</v>
      </c>
    </row>
    <row r="112" spans="2:47" s="1" customFormat="1" ht="11.25">
      <c r="B112" s="33"/>
      <c r="D112" s="143" t="s">
        <v>136</v>
      </c>
      <c r="F112" s="144" t="s">
        <v>190</v>
      </c>
      <c r="I112" s="145"/>
      <c r="L112" s="33"/>
      <c r="M112" s="146"/>
      <c r="T112" s="54"/>
      <c r="AT112" s="18" t="s">
        <v>136</v>
      </c>
      <c r="AU112" s="18" t="s">
        <v>81</v>
      </c>
    </row>
    <row r="113" spans="2:51" s="12" customFormat="1" ht="11.25">
      <c r="B113" s="147"/>
      <c r="D113" s="148" t="s">
        <v>138</v>
      </c>
      <c r="E113" s="149" t="s">
        <v>3</v>
      </c>
      <c r="F113" s="150" t="s">
        <v>93</v>
      </c>
      <c r="H113" s="151">
        <v>809.574</v>
      </c>
      <c r="I113" s="152"/>
      <c r="L113" s="147"/>
      <c r="M113" s="153"/>
      <c r="T113" s="154"/>
      <c r="AT113" s="149" t="s">
        <v>138</v>
      </c>
      <c r="AU113" s="149" t="s">
        <v>81</v>
      </c>
      <c r="AV113" s="12" t="s">
        <v>81</v>
      </c>
      <c r="AW113" s="12" t="s">
        <v>33</v>
      </c>
      <c r="AX113" s="12" t="s">
        <v>77</v>
      </c>
      <c r="AY113" s="149" t="s">
        <v>129</v>
      </c>
    </row>
    <row r="114" spans="2:65" s="1" customFormat="1" ht="44.25" customHeight="1">
      <c r="B114" s="129"/>
      <c r="C114" s="130" t="s">
        <v>9</v>
      </c>
      <c r="D114" s="130" t="s">
        <v>131</v>
      </c>
      <c r="E114" s="131" t="s">
        <v>191</v>
      </c>
      <c r="F114" s="132" t="s">
        <v>192</v>
      </c>
      <c r="G114" s="133" t="s">
        <v>95</v>
      </c>
      <c r="H114" s="134">
        <v>809.574</v>
      </c>
      <c r="I114" s="135"/>
      <c r="J114" s="136">
        <f>ROUND(I114*H114,2)</f>
        <v>0</v>
      </c>
      <c r="K114" s="132" t="s">
        <v>134</v>
      </c>
      <c r="L114" s="33"/>
      <c r="M114" s="137" t="s">
        <v>3</v>
      </c>
      <c r="N114" s="138" t="s">
        <v>43</v>
      </c>
      <c r="P114" s="139">
        <f>O114*H114</f>
        <v>0</v>
      </c>
      <c r="Q114" s="139">
        <v>8E-05</v>
      </c>
      <c r="R114" s="139">
        <f>Q114*H114</f>
        <v>0.06476592</v>
      </c>
      <c r="S114" s="139">
        <v>0</v>
      </c>
      <c r="T114" s="140">
        <f>S114*H114</f>
        <v>0</v>
      </c>
      <c r="AR114" s="141" t="s">
        <v>87</v>
      </c>
      <c r="AT114" s="141" t="s">
        <v>131</v>
      </c>
      <c r="AU114" s="141" t="s">
        <v>81</v>
      </c>
      <c r="AY114" s="18" t="s">
        <v>129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8" t="s">
        <v>77</v>
      </c>
      <c r="BK114" s="142">
        <f>ROUND(I114*H114,2)</f>
        <v>0</v>
      </c>
      <c r="BL114" s="18" t="s">
        <v>87</v>
      </c>
      <c r="BM114" s="141" t="s">
        <v>193</v>
      </c>
    </row>
    <row r="115" spans="2:47" s="1" customFormat="1" ht="11.25">
      <c r="B115" s="33"/>
      <c r="D115" s="143" t="s">
        <v>136</v>
      </c>
      <c r="F115" s="144" t="s">
        <v>194</v>
      </c>
      <c r="I115" s="145"/>
      <c r="L115" s="33"/>
      <c r="M115" s="146"/>
      <c r="T115" s="54"/>
      <c r="AT115" s="18" t="s">
        <v>136</v>
      </c>
      <c r="AU115" s="18" t="s">
        <v>81</v>
      </c>
    </row>
    <row r="116" spans="2:51" s="12" customFormat="1" ht="11.25">
      <c r="B116" s="147"/>
      <c r="D116" s="148" t="s">
        <v>138</v>
      </c>
      <c r="E116" s="149" t="s">
        <v>3</v>
      </c>
      <c r="F116" s="150" t="s">
        <v>93</v>
      </c>
      <c r="H116" s="151">
        <v>809.574</v>
      </c>
      <c r="I116" s="152"/>
      <c r="L116" s="147"/>
      <c r="M116" s="153"/>
      <c r="T116" s="154"/>
      <c r="AT116" s="149" t="s">
        <v>138</v>
      </c>
      <c r="AU116" s="149" t="s">
        <v>81</v>
      </c>
      <c r="AV116" s="12" t="s">
        <v>81</v>
      </c>
      <c r="AW116" s="12" t="s">
        <v>33</v>
      </c>
      <c r="AX116" s="12" t="s">
        <v>77</v>
      </c>
      <c r="AY116" s="149" t="s">
        <v>129</v>
      </c>
    </row>
    <row r="117" spans="2:65" s="1" customFormat="1" ht="16.5" customHeight="1">
      <c r="B117" s="129"/>
      <c r="C117" s="155" t="s">
        <v>195</v>
      </c>
      <c r="D117" s="155" t="s">
        <v>171</v>
      </c>
      <c r="E117" s="156" t="s">
        <v>196</v>
      </c>
      <c r="F117" s="157" t="s">
        <v>197</v>
      </c>
      <c r="G117" s="158" t="s">
        <v>95</v>
      </c>
      <c r="H117" s="159">
        <v>850.053</v>
      </c>
      <c r="I117" s="160"/>
      <c r="J117" s="161">
        <f>ROUND(I117*H117,2)</f>
        <v>0</v>
      </c>
      <c r="K117" s="157" t="s">
        <v>134</v>
      </c>
      <c r="L117" s="162"/>
      <c r="M117" s="163" t="s">
        <v>3</v>
      </c>
      <c r="N117" s="164" t="s">
        <v>43</v>
      </c>
      <c r="P117" s="139">
        <f>O117*H117</f>
        <v>0</v>
      </c>
      <c r="Q117" s="139">
        <v>0.02</v>
      </c>
      <c r="R117" s="139">
        <f>Q117*H117</f>
        <v>17.00106</v>
      </c>
      <c r="S117" s="139">
        <v>0</v>
      </c>
      <c r="T117" s="140">
        <f>S117*H117</f>
        <v>0</v>
      </c>
      <c r="AR117" s="141" t="s">
        <v>170</v>
      </c>
      <c r="AT117" s="141" t="s">
        <v>171</v>
      </c>
      <c r="AU117" s="141" t="s">
        <v>81</v>
      </c>
      <c r="AY117" s="18" t="s">
        <v>129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8" t="s">
        <v>77</v>
      </c>
      <c r="BK117" s="142">
        <f>ROUND(I117*H117,2)</f>
        <v>0</v>
      </c>
      <c r="BL117" s="18" t="s">
        <v>87</v>
      </c>
      <c r="BM117" s="141" t="s">
        <v>198</v>
      </c>
    </row>
    <row r="118" spans="2:51" s="12" customFormat="1" ht="11.25">
      <c r="B118" s="147"/>
      <c r="D118" s="148" t="s">
        <v>138</v>
      </c>
      <c r="F118" s="150" t="s">
        <v>199</v>
      </c>
      <c r="H118" s="151">
        <v>850.053</v>
      </c>
      <c r="I118" s="152"/>
      <c r="L118" s="147"/>
      <c r="M118" s="153"/>
      <c r="T118" s="154"/>
      <c r="AT118" s="149" t="s">
        <v>138</v>
      </c>
      <c r="AU118" s="149" t="s">
        <v>81</v>
      </c>
      <c r="AV118" s="12" t="s">
        <v>81</v>
      </c>
      <c r="AW118" s="12" t="s">
        <v>4</v>
      </c>
      <c r="AX118" s="12" t="s">
        <v>77</v>
      </c>
      <c r="AY118" s="149" t="s">
        <v>129</v>
      </c>
    </row>
    <row r="119" spans="2:65" s="1" customFormat="1" ht="21.75" customHeight="1">
      <c r="B119" s="129"/>
      <c r="C119" s="130" t="s">
        <v>200</v>
      </c>
      <c r="D119" s="130" t="s">
        <v>131</v>
      </c>
      <c r="E119" s="131" t="s">
        <v>201</v>
      </c>
      <c r="F119" s="132" t="s">
        <v>202</v>
      </c>
      <c r="G119" s="133" t="s">
        <v>203</v>
      </c>
      <c r="H119" s="134">
        <v>16.771</v>
      </c>
      <c r="I119" s="135"/>
      <c r="J119" s="136">
        <f>ROUND(I119*H119,2)</f>
        <v>0</v>
      </c>
      <c r="K119" s="132" t="s">
        <v>134</v>
      </c>
      <c r="L119" s="33"/>
      <c r="M119" s="137" t="s">
        <v>3</v>
      </c>
      <c r="N119" s="138" t="s">
        <v>43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AR119" s="141" t="s">
        <v>87</v>
      </c>
      <c r="AT119" s="141" t="s">
        <v>131</v>
      </c>
      <c r="AU119" s="141" t="s">
        <v>81</v>
      </c>
      <c r="AY119" s="18" t="s">
        <v>129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8" t="s">
        <v>77</v>
      </c>
      <c r="BK119" s="142">
        <f>ROUND(I119*H119,2)</f>
        <v>0</v>
      </c>
      <c r="BL119" s="18" t="s">
        <v>87</v>
      </c>
      <c r="BM119" s="141" t="s">
        <v>204</v>
      </c>
    </row>
    <row r="120" spans="2:47" s="1" customFormat="1" ht="11.25">
      <c r="B120" s="33"/>
      <c r="D120" s="143" t="s">
        <v>136</v>
      </c>
      <c r="F120" s="144" t="s">
        <v>205</v>
      </c>
      <c r="I120" s="145"/>
      <c r="L120" s="33"/>
      <c r="M120" s="146"/>
      <c r="T120" s="54"/>
      <c r="AT120" s="18" t="s">
        <v>136</v>
      </c>
      <c r="AU120" s="18" t="s">
        <v>81</v>
      </c>
    </row>
    <row r="121" spans="2:51" s="13" customFormat="1" ht="11.25">
      <c r="B121" s="165"/>
      <c r="D121" s="148" t="s">
        <v>138</v>
      </c>
      <c r="E121" s="166" t="s">
        <v>3</v>
      </c>
      <c r="F121" s="167" t="s">
        <v>206</v>
      </c>
      <c r="H121" s="166" t="s">
        <v>3</v>
      </c>
      <c r="I121" s="168"/>
      <c r="L121" s="165"/>
      <c r="M121" s="169"/>
      <c r="T121" s="170"/>
      <c r="AT121" s="166" t="s">
        <v>138</v>
      </c>
      <c r="AU121" s="166" t="s">
        <v>81</v>
      </c>
      <c r="AV121" s="13" t="s">
        <v>77</v>
      </c>
      <c r="AW121" s="13" t="s">
        <v>33</v>
      </c>
      <c r="AX121" s="13" t="s">
        <v>72</v>
      </c>
      <c r="AY121" s="166" t="s">
        <v>129</v>
      </c>
    </row>
    <row r="122" spans="2:51" s="12" customFormat="1" ht="11.25">
      <c r="B122" s="147"/>
      <c r="D122" s="148" t="s">
        <v>138</v>
      </c>
      <c r="E122" s="149" t="s">
        <v>3</v>
      </c>
      <c r="F122" s="150" t="s">
        <v>207</v>
      </c>
      <c r="H122" s="151">
        <v>16.771</v>
      </c>
      <c r="I122" s="152"/>
      <c r="L122" s="147"/>
      <c r="M122" s="153"/>
      <c r="T122" s="154"/>
      <c r="AT122" s="149" t="s">
        <v>138</v>
      </c>
      <c r="AU122" s="149" t="s">
        <v>81</v>
      </c>
      <c r="AV122" s="12" t="s">
        <v>81</v>
      </c>
      <c r="AW122" s="12" t="s">
        <v>33</v>
      </c>
      <c r="AX122" s="12" t="s">
        <v>77</v>
      </c>
      <c r="AY122" s="149" t="s">
        <v>129</v>
      </c>
    </row>
    <row r="123" spans="2:63" s="11" customFormat="1" ht="22.9" customHeight="1">
      <c r="B123" s="117"/>
      <c r="D123" s="118" t="s">
        <v>71</v>
      </c>
      <c r="E123" s="127" t="s">
        <v>208</v>
      </c>
      <c r="F123" s="127" t="s">
        <v>209</v>
      </c>
      <c r="I123" s="120"/>
      <c r="J123" s="128">
        <f>BK123</f>
        <v>0</v>
      </c>
      <c r="L123" s="117"/>
      <c r="M123" s="122"/>
      <c r="P123" s="123">
        <f>P124+SUM(P125:P132)</f>
        <v>0</v>
      </c>
      <c r="R123" s="123">
        <f>R124+SUM(R125:R132)</f>
        <v>0</v>
      </c>
      <c r="T123" s="124">
        <f>T124+SUM(T125:T132)</f>
        <v>45.599999999999994</v>
      </c>
      <c r="AR123" s="118" t="s">
        <v>77</v>
      </c>
      <c r="AT123" s="125" t="s">
        <v>71</v>
      </c>
      <c r="AU123" s="125" t="s">
        <v>77</v>
      </c>
      <c r="AY123" s="118" t="s">
        <v>129</v>
      </c>
      <c r="BK123" s="126">
        <f>BK124+SUM(BK125:BK132)</f>
        <v>0</v>
      </c>
    </row>
    <row r="124" spans="2:65" s="1" customFormat="1" ht="49.15" customHeight="1">
      <c r="B124" s="129"/>
      <c r="C124" s="130" t="s">
        <v>210</v>
      </c>
      <c r="D124" s="130" t="s">
        <v>131</v>
      </c>
      <c r="E124" s="131" t="s">
        <v>211</v>
      </c>
      <c r="F124" s="132" t="s">
        <v>212</v>
      </c>
      <c r="G124" s="133" t="s">
        <v>213</v>
      </c>
      <c r="H124" s="134">
        <v>50</v>
      </c>
      <c r="I124" s="135"/>
      <c r="J124" s="136">
        <f>ROUND(I124*H124,2)</f>
        <v>0</v>
      </c>
      <c r="K124" s="132" t="s">
        <v>134</v>
      </c>
      <c r="L124" s="33"/>
      <c r="M124" s="137" t="s">
        <v>3</v>
      </c>
      <c r="N124" s="138" t="s">
        <v>43</v>
      </c>
      <c r="P124" s="139">
        <f>O124*H124</f>
        <v>0</v>
      </c>
      <c r="Q124" s="139">
        <v>0</v>
      </c>
      <c r="R124" s="139">
        <f>Q124*H124</f>
        <v>0</v>
      </c>
      <c r="S124" s="139">
        <v>0.205</v>
      </c>
      <c r="T124" s="140">
        <f>S124*H124</f>
        <v>10.25</v>
      </c>
      <c r="AR124" s="141" t="s">
        <v>87</v>
      </c>
      <c r="AT124" s="141" t="s">
        <v>131</v>
      </c>
      <c r="AU124" s="141" t="s">
        <v>81</v>
      </c>
      <c r="AY124" s="18" t="s">
        <v>129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8" t="s">
        <v>77</v>
      </c>
      <c r="BK124" s="142">
        <f>ROUND(I124*H124,2)</f>
        <v>0</v>
      </c>
      <c r="BL124" s="18" t="s">
        <v>87</v>
      </c>
      <c r="BM124" s="141" t="s">
        <v>214</v>
      </c>
    </row>
    <row r="125" spans="2:47" s="1" customFormat="1" ht="11.25">
      <c r="B125" s="33"/>
      <c r="D125" s="143" t="s">
        <v>136</v>
      </c>
      <c r="F125" s="144" t="s">
        <v>215</v>
      </c>
      <c r="I125" s="145"/>
      <c r="L125" s="33"/>
      <c r="M125" s="146"/>
      <c r="T125" s="54"/>
      <c r="AT125" s="18" t="s">
        <v>136</v>
      </c>
      <c r="AU125" s="18" t="s">
        <v>81</v>
      </c>
    </row>
    <row r="126" spans="2:51" s="12" customFormat="1" ht="11.25">
      <c r="B126" s="147"/>
      <c r="D126" s="148" t="s">
        <v>138</v>
      </c>
      <c r="E126" s="149" t="s">
        <v>3</v>
      </c>
      <c r="F126" s="150" t="s">
        <v>216</v>
      </c>
      <c r="H126" s="151">
        <v>50</v>
      </c>
      <c r="I126" s="152"/>
      <c r="L126" s="147"/>
      <c r="M126" s="153"/>
      <c r="T126" s="154"/>
      <c r="AT126" s="149" t="s">
        <v>138</v>
      </c>
      <c r="AU126" s="149" t="s">
        <v>81</v>
      </c>
      <c r="AV126" s="12" t="s">
        <v>81</v>
      </c>
      <c r="AW126" s="12" t="s">
        <v>33</v>
      </c>
      <c r="AX126" s="12" t="s">
        <v>77</v>
      </c>
      <c r="AY126" s="149" t="s">
        <v>129</v>
      </c>
    </row>
    <row r="127" spans="2:65" s="1" customFormat="1" ht="66.75" customHeight="1">
      <c r="B127" s="129"/>
      <c r="C127" s="130" t="s">
        <v>217</v>
      </c>
      <c r="D127" s="130" t="s">
        <v>131</v>
      </c>
      <c r="E127" s="131" t="s">
        <v>218</v>
      </c>
      <c r="F127" s="132" t="s">
        <v>219</v>
      </c>
      <c r="G127" s="133" t="s">
        <v>95</v>
      </c>
      <c r="H127" s="134">
        <v>50</v>
      </c>
      <c r="I127" s="135"/>
      <c r="J127" s="136">
        <f>ROUND(I127*H127,2)</f>
        <v>0</v>
      </c>
      <c r="K127" s="132" t="s">
        <v>134</v>
      </c>
      <c r="L127" s="33"/>
      <c r="M127" s="137" t="s">
        <v>3</v>
      </c>
      <c r="N127" s="138" t="s">
        <v>43</v>
      </c>
      <c r="P127" s="139">
        <f>O127*H127</f>
        <v>0</v>
      </c>
      <c r="Q127" s="139">
        <v>0</v>
      </c>
      <c r="R127" s="139">
        <f>Q127*H127</f>
        <v>0</v>
      </c>
      <c r="S127" s="139">
        <v>0.417</v>
      </c>
      <c r="T127" s="140">
        <f>S127*H127</f>
        <v>20.849999999999998</v>
      </c>
      <c r="AR127" s="141" t="s">
        <v>87</v>
      </c>
      <c r="AT127" s="141" t="s">
        <v>131</v>
      </c>
      <c r="AU127" s="141" t="s">
        <v>81</v>
      </c>
      <c r="AY127" s="18" t="s">
        <v>129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8" t="s">
        <v>77</v>
      </c>
      <c r="BK127" s="142">
        <f>ROUND(I127*H127,2)</f>
        <v>0</v>
      </c>
      <c r="BL127" s="18" t="s">
        <v>87</v>
      </c>
      <c r="BM127" s="141" t="s">
        <v>220</v>
      </c>
    </row>
    <row r="128" spans="2:47" s="1" customFormat="1" ht="11.25">
      <c r="B128" s="33"/>
      <c r="D128" s="143" t="s">
        <v>136</v>
      </c>
      <c r="F128" s="144" t="s">
        <v>221</v>
      </c>
      <c r="I128" s="145"/>
      <c r="L128" s="33"/>
      <c r="M128" s="146"/>
      <c r="T128" s="54"/>
      <c r="AT128" s="18" t="s">
        <v>136</v>
      </c>
      <c r="AU128" s="18" t="s">
        <v>81</v>
      </c>
    </row>
    <row r="129" spans="2:47" s="1" customFormat="1" ht="19.5">
      <c r="B129" s="33"/>
      <c r="D129" s="148" t="s">
        <v>222</v>
      </c>
      <c r="F129" s="171" t="s">
        <v>223</v>
      </c>
      <c r="I129" s="145"/>
      <c r="L129" s="33"/>
      <c r="M129" s="146"/>
      <c r="T129" s="54"/>
      <c r="AT129" s="18" t="s">
        <v>222</v>
      </c>
      <c r="AU129" s="18" t="s">
        <v>81</v>
      </c>
    </row>
    <row r="130" spans="2:65" s="1" customFormat="1" ht="62.65" customHeight="1">
      <c r="B130" s="129"/>
      <c r="C130" s="130" t="s">
        <v>224</v>
      </c>
      <c r="D130" s="130" t="s">
        <v>131</v>
      </c>
      <c r="E130" s="131" t="s">
        <v>225</v>
      </c>
      <c r="F130" s="132" t="s">
        <v>226</v>
      </c>
      <c r="G130" s="133" t="s">
        <v>95</v>
      </c>
      <c r="H130" s="134">
        <v>50</v>
      </c>
      <c r="I130" s="135"/>
      <c r="J130" s="136">
        <f>ROUND(I130*H130,2)</f>
        <v>0</v>
      </c>
      <c r="K130" s="132" t="s">
        <v>134</v>
      </c>
      <c r="L130" s="33"/>
      <c r="M130" s="137" t="s">
        <v>3</v>
      </c>
      <c r="N130" s="138" t="s">
        <v>43</v>
      </c>
      <c r="P130" s="139">
        <f>O130*H130</f>
        <v>0</v>
      </c>
      <c r="Q130" s="139">
        <v>0</v>
      </c>
      <c r="R130" s="139">
        <f>Q130*H130</f>
        <v>0</v>
      </c>
      <c r="S130" s="139">
        <v>0.29</v>
      </c>
      <c r="T130" s="140">
        <f>S130*H130</f>
        <v>14.499999999999998</v>
      </c>
      <c r="AR130" s="141" t="s">
        <v>87</v>
      </c>
      <c r="AT130" s="141" t="s">
        <v>131</v>
      </c>
      <c r="AU130" s="141" t="s">
        <v>81</v>
      </c>
      <c r="AY130" s="18" t="s">
        <v>129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8" t="s">
        <v>77</v>
      </c>
      <c r="BK130" s="142">
        <f>ROUND(I130*H130,2)</f>
        <v>0</v>
      </c>
      <c r="BL130" s="18" t="s">
        <v>87</v>
      </c>
      <c r="BM130" s="141" t="s">
        <v>227</v>
      </c>
    </row>
    <row r="131" spans="2:47" s="1" customFormat="1" ht="11.25">
      <c r="B131" s="33"/>
      <c r="D131" s="143" t="s">
        <v>136</v>
      </c>
      <c r="F131" s="144" t="s">
        <v>228</v>
      </c>
      <c r="I131" s="145"/>
      <c r="L131" s="33"/>
      <c r="M131" s="146"/>
      <c r="T131" s="54"/>
      <c r="AT131" s="18" t="s">
        <v>136</v>
      </c>
      <c r="AU131" s="18" t="s">
        <v>81</v>
      </c>
    </row>
    <row r="132" spans="2:63" s="11" customFormat="1" ht="20.85" customHeight="1">
      <c r="B132" s="117"/>
      <c r="D132" s="118" t="s">
        <v>71</v>
      </c>
      <c r="E132" s="127" t="s">
        <v>229</v>
      </c>
      <c r="F132" s="127" t="s">
        <v>230</v>
      </c>
      <c r="I132" s="120"/>
      <c r="J132" s="128">
        <f>BK132</f>
        <v>0</v>
      </c>
      <c r="L132" s="117"/>
      <c r="M132" s="122"/>
      <c r="P132" s="123">
        <f>SUM(P133:P139)</f>
        <v>0</v>
      </c>
      <c r="R132" s="123">
        <f>SUM(R133:R139)</f>
        <v>0</v>
      </c>
      <c r="T132" s="124">
        <f>SUM(T133:T139)</f>
        <v>0</v>
      </c>
      <c r="AR132" s="118" t="s">
        <v>77</v>
      </c>
      <c r="AT132" s="125" t="s">
        <v>71</v>
      </c>
      <c r="AU132" s="125" t="s">
        <v>81</v>
      </c>
      <c r="AY132" s="118" t="s">
        <v>129</v>
      </c>
      <c r="BK132" s="126">
        <f>SUM(BK133:BK139)</f>
        <v>0</v>
      </c>
    </row>
    <row r="133" spans="2:65" s="1" customFormat="1" ht="33" customHeight="1">
      <c r="B133" s="129"/>
      <c r="C133" s="130" t="s">
        <v>158</v>
      </c>
      <c r="D133" s="130" t="s">
        <v>131</v>
      </c>
      <c r="E133" s="131" t="s">
        <v>231</v>
      </c>
      <c r="F133" s="132" t="s">
        <v>232</v>
      </c>
      <c r="G133" s="133" t="s">
        <v>233</v>
      </c>
      <c r="H133" s="134">
        <v>206.475</v>
      </c>
      <c r="I133" s="135"/>
      <c r="J133" s="136">
        <f>ROUND(I133*H133,2)</f>
        <v>0</v>
      </c>
      <c r="K133" s="132" t="s">
        <v>134</v>
      </c>
      <c r="L133" s="33"/>
      <c r="M133" s="137" t="s">
        <v>3</v>
      </c>
      <c r="N133" s="138" t="s">
        <v>43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87</v>
      </c>
      <c r="AT133" s="141" t="s">
        <v>131</v>
      </c>
      <c r="AU133" s="141" t="s">
        <v>84</v>
      </c>
      <c r="AY133" s="18" t="s">
        <v>129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8" t="s">
        <v>77</v>
      </c>
      <c r="BK133" s="142">
        <f>ROUND(I133*H133,2)</f>
        <v>0</v>
      </c>
      <c r="BL133" s="18" t="s">
        <v>87</v>
      </c>
      <c r="BM133" s="141" t="s">
        <v>234</v>
      </c>
    </row>
    <row r="134" spans="2:47" s="1" customFormat="1" ht="11.25">
      <c r="B134" s="33"/>
      <c r="D134" s="143" t="s">
        <v>136</v>
      </c>
      <c r="F134" s="144" t="s">
        <v>235</v>
      </c>
      <c r="I134" s="145"/>
      <c r="L134" s="33"/>
      <c r="M134" s="146"/>
      <c r="T134" s="54"/>
      <c r="AT134" s="18" t="s">
        <v>136</v>
      </c>
      <c r="AU134" s="18" t="s">
        <v>84</v>
      </c>
    </row>
    <row r="135" spans="2:65" s="1" customFormat="1" ht="44.25" customHeight="1">
      <c r="B135" s="129"/>
      <c r="C135" s="130" t="s">
        <v>184</v>
      </c>
      <c r="D135" s="130" t="s">
        <v>131</v>
      </c>
      <c r="E135" s="131" t="s">
        <v>236</v>
      </c>
      <c r="F135" s="132" t="s">
        <v>237</v>
      </c>
      <c r="G135" s="133" t="s">
        <v>233</v>
      </c>
      <c r="H135" s="134">
        <v>2890.65</v>
      </c>
      <c r="I135" s="135"/>
      <c r="J135" s="136">
        <f>ROUND(I135*H135,2)</f>
        <v>0</v>
      </c>
      <c r="K135" s="132" t="s">
        <v>134</v>
      </c>
      <c r="L135" s="33"/>
      <c r="M135" s="137" t="s">
        <v>3</v>
      </c>
      <c r="N135" s="138" t="s">
        <v>43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87</v>
      </c>
      <c r="AT135" s="141" t="s">
        <v>131</v>
      </c>
      <c r="AU135" s="141" t="s">
        <v>84</v>
      </c>
      <c r="AY135" s="18" t="s">
        <v>129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8" t="s">
        <v>77</v>
      </c>
      <c r="BK135" s="142">
        <f>ROUND(I135*H135,2)</f>
        <v>0</v>
      </c>
      <c r="BL135" s="18" t="s">
        <v>87</v>
      </c>
      <c r="BM135" s="141" t="s">
        <v>238</v>
      </c>
    </row>
    <row r="136" spans="2:47" s="1" customFormat="1" ht="11.25">
      <c r="B136" s="33"/>
      <c r="D136" s="143" t="s">
        <v>136</v>
      </c>
      <c r="F136" s="144" t="s">
        <v>239</v>
      </c>
      <c r="I136" s="145"/>
      <c r="L136" s="33"/>
      <c r="M136" s="146"/>
      <c r="T136" s="54"/>
      <c r="AT136" s="18" t="s">
        <v>136</v>
      </c>
      <c r="AU136" s="18" t="s">
        <v>84</v>
      </c>
    </row>
    <row r="137" spans="2:51" s="12" customFormat="1" ht="11.25">
      <c r="B137" s="147"/>
      <c r="D137" s="148" t="s">
        <v>138</v>
      </c>
      <c r="F137" s="150" t="s">
        <v>240</v>
      </c>
      <c r="H137" s="151">
        <v>2890.65</v>
      </c>
      <c r="I137" s="152"/>
      <c r="L137" s="147"/>
      <c r="M137" s="153"/>
      <c r="T137" s="154"/>
      <c r="AT137" s="149" t="s">
        <v>138</v>
      </c>
      <c r="AU137" s="149" t="s">
        <v>84</v>
      </c>
      <c r="AV137" s="12" t="s">
        <v>81</v>
      </c>
      <c r="AW137" s="12" t="s">
        <v>4</v>
      </c>
      <c r="AX137" s="12" t="s">
        <v>77</v>
      </c>
      <c r="AY137" s="149" t="s">
        <v>129</v>
      </c>
    </row>
    <row r="138" spans="2:65" s="1" customFormat="1" ht="44.25" customHeight="1">
      <c r="B138" s="129"/>
      <c r="C138" s="130" t="s">
        <v>241</v>
      </c>
      <c r="D138" s="130" t="s">
        <v>131</v>
      </c>
      <c r="E138" s="131" t="s">
        <v>242</v>
      </c>
      <c r="F138" s="132" t="s">
        <v>243</v>
      </c>
      <c r="G138" s="133" t="s">
        <v>233</v>
      </c>
      <c r="H138" s="134">
        <v>206.475</v>
      </c>
      <c r="I138" s="135"/>
      <c r="J138" s="136">
        <f>ROUND(I138*H138,2)</f>
        <v>0</v>
      </c>
      <c r="K138" s="132" t="s">
        <v>134</v>
      </c>
      <c r="L138" s="33"/>
      <c r="M138" s="137" t="s">
        <v>3</v>
      </c>
      <c r="N138" s="138" t="s">
        <v>43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87</v>
      </c>
      <c r="AT138" s="141" t="s">
        <v>131</v>
      </c>
      <c r="AU138" s="141" t="s">
        <v>84</v>
      </c>
      <c r="AY138" s="18" t="s">
        <v>129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8" t="s">
        <v>77</v>
      </c>
      <c r="BK138" s="142">
        <f>ROUND(I138*H138,2)</f>
        <v>0</v>
      </c>
      <c r="BL138" s="18" t="s">
        <v>87</v>
      </c>
      <c r="BM138" s="141" t="s">
        <v>244</v>
      </c>
    </row>
    <row r="139" spans="2:47" s="1" customFormat="1" ht="11.25">
      <c r="B139" s="33"/>
      <c r="D139" s="143" t="s">
        <v>136</v>
      </c>
      <c r="F139" s="144" t="s">
        <v>245</v>
      </c>
      <c r="I139" s="145"/>
      <c r="L139" s="33"/>
      <c r="M139" s="146"/>
      <c r="T139" s="54"/>
      <c r="AT139" s="18" t="s">
        <v>136</v>
      </c>
      <c r="AU139" s="18" t="s">
        <v>84</v>
      </c>
    </row>
    <row r="140" spans="2:63" s="11" customFormat="1" ht="22.9" customHeight="1">
      <c r="B140" s="117"/>
      <c r="D140" s="118" t="s">
        <v>71</v>
      </c>
      <c r="E140" s="127" t="s">
        <v>175</v>
      </c>
      <c r="F140" s="127" t="s">
        <v>246</v>
      </c>
      <c r="I140" s="120"/>
      <c r="J140" s="128">
        <f>BK140</f>
        <v>0</v>
      </c>
      <c r="L140" s="117"/>
      <c r="M140" s="122"/>
      <c r="P140" s="123">
        <f>SUM(P141:P161)</f>
        <v>0</v>
      </c>
      <c r="R140" s="123">
        <f>SUM(R141:R161)</f>
        <v>44.69571</v>
      </c>
      <c r="T140" s="124">
        <f>SUM(T141:T161)</f>
        <v>0.082</v>
      </c>
      <c r="AR140" s="118" t="s">
        <v>77</v>
      </c>
      <c r="AT140" s="125" t="s">
        <v>71</v>
      </c>
      <c r="AU140" s="125" t="s">
        <v>77</v>
      </c>
      <c r="AY140" s="118" t="s">
        <v>129</v>
      </c>
      <c r="BK140" s="126">
        <f>SUM(BK141:BK161)</f>
        <v>0</v>
      </c>
    </row>
    <row r="141" spans="2:65" s="1" customFormat="1" ht="24.2" customHeight="1">
      <c r="B141" s="129"/>
      <c r="C141" s="130" t="s">
        <v>8</v>
      </c>
      <c r="D141" s="130" t="s">
        <v>131</v>
      </c>
      <c r="E141" s="131" t="s">
        <v>247</v>
      </c>
      <c r="F141" s="132" t="s">
        <v>248</v>
      </c>
      <c r="G141" s="133" t="s">
        <v>142</v>
      </c>
      <c r="H141" s="134">
        <v>1</v>
      </c>
      <c r="I141" s="135"/>
      <c r="J141" s="136">
        <f>ROUND(I141*H141,2)</f>
        <v>0</v>
      </c>
      <c r="K141" s="132" t="s">
        <v>134</v>
      </c>
      <c r="L141" s="33"/>
      <c r="M141" s="137" t="s">
        <v>3</v>
      </c>
      <c r="N141" s="138" t="s">
        <v>43</v>
      </c>
      <c r="P141" s="139">
        <f>O141*H141</f>
        <v>0</v>
      </c>
      <c r="Q141" s="139">
        <v>0.10941</v>
      </c>
      <c r="R141" s="139">
        <f>Q141*H141</f>
        <v>0.10941</v>
      </c>
      <c r="S141" s="139">
        <v>0</v>
      </c>
      <c r="T141" s="140">
        <f>S141*H141</f>
        <v>0</v>
      </c>
      <c r="AR141" s="141" t="s">
        <v>87</v>
      </c>
      <c r="AT141" s="141" t="s">
        <v>131</v>
      </c>
      <c r="AU141" s="141" t="s">
        <v>81</v>
      </c>
      <c r="AY141" s="18" t="s">
        <v>129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8" t="s">
        <v>77</v>
      </c>
      <c r="BK141" s="142">
        <f>ROUND(I141*H141,2)</f>
        <v>0</v>
      </c>
      <c r="BL141" s="18" t="s">
        <v>87</v>
      </c>
      <c r="BM141" s="141" t="s">
        <v>249</v>
      </c>
    </row>
    <row r="142" spans="2:47" s="1" customFormat="1" ht="11.25">
      <c r="B142" s="33"/>
      <c r="D142" s="143" t="s">
        <v>136</v>
      </c>
      <c r="F142" s="144" t="s">
        <v>250</v>
      </c>
      <c r="I142" s="145"/>
      <c r="L142" s="33"/>
      <c r="M142" s="146"/>
      <c r="T142" s="54"/>
      <c r="AT142" s="18" t="s">
        <v>136</v>
      </c>
      <c r="AU142" s="18" t="s">
        <v>81</v>
      </c>
    </row>
    <row r="143" spans="2:65" s="1" customFormat="1" ht="33" customHeight="1">
      <c r="B143" s="129"/>
      <c r="C143" s="130" t="s">
        <v>251</v>
      </c>
      <c r="D143" s="130" t="s">
        <v>131</v>
      </c>
      <c r="E143" s="131" t="s">
        <v>252</v>
      </c>
      <c r="F143" s="132" t="s">
        <v>253</v>
      </c>
      <c r="G143" s="133" t="s">
        <v>142</v>
      </c>
      <c r="H143" s="134">
        <v>1</v>
      </c>
      <c r="I143" s="135"/>
      <c r="J143" s="136">
        <f>ROUND(I143*H143,2)</f>
        <v>0</v>
      </c>
      <c r="K143" s="132" t="s">
        <v>134</v>
      </c>
      <c r="L143" s="33"/>
      <c r="M143" s="137" t="s">
        <v>3</v>
      </c>
      <c r="N143" s="138" t="s">
        <v>43</v>
      </c>
      <c r="P143" s="139">
        <f>O143*H143</f>
        <v>0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87</v>
      </c>
      <c r="AT143" s="141" t="s">
        <v>131</v>
      </c>
      <c r="AU143" s="141" t="s">
        <v>81</v>
      </c>
      <c r="AY143" s="18" t="s">
        <v>129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8" t="s">
        <v>77</v>
      </c>
      <c r="BK143" s="142">
        <f>ROUND(I143*H143,2)</f>
        <v>0</v>
      </c>
      <c r="BL143" s="18" t="s">
        <v>87</v>
      </c>
      <c r="BM143" s="141" t="s">
        <v>254</v>
      </c>
    </row>
    <row r="144" spans="2:47" s="1" customFormat="1" ht="11.25">
      <c r="B144" s="33"/>
      <c r="D144" s="143" t="s">
        <v>136</v>
      </c>
      <c r="F144" s="144" t="s">
        <v>255</v>
      </c>
      <c r="I144" s="145"/>
      <c r="L144" s="33"/>
      <c r="M144" s="146"/>
      <c r="T144" s="54"/>
      <c r="AT144" s="18" t="s">
        <v>136</v>
      </c>
      <c r="AU144" s="18" t="s">
        <v>81</v>
      </c>
    </row>
    <row r="145" spans="2:65" s="1" customFormat="1" ht="55.5" customHeight="1">
      <c r="B145" s="129"/>
      <c r="C145" s="130" t="s">
        <v>256</v>
      </c>
      <c r="D145" s="130" t="s">
        <v>131</v>
      </c>
      <c r="E145" s="131" t="s">
        <v>257</v>
      </c>
      <c r="F145" s="132" t="s">
        <v>258</v>
      </c>
      <c r="G145" s="133" t="s">
        <v>142</v>
      </c>
      <c r="H145" s="134">
        <v>1</v>
      </c>
      <c r="I145" s="135"/>
      <c r="J145" s="136">
        <f>ROUND(I145*H145,2)</f>
        <v>0</v>
      </c>
      <c r="K145" s="132" t="s">
        <v>134</v>
      </c>
      <c r="L145" s="33"/>
      <c r="M145" s="137" t="s">
        <v>3</v>
      </c>
      <c r="N145" s="138" t="s">
        <v>43</v>
      </c>
      <c r="P145" s="139">
        <f>O145*H145</f>
        <v>0</v>
      </c>
      <c r="Q145" s="139">
        <v>0</v>
      </c>
      <c r="R145" s="139">
        <f>Q145*H145</f>
        <v>0</v>
      </c>
      <c r="S145" s="139">
        <v>0.082</v>
      </c>
      <c r="T145" s="140">
        <f>S145*H145</f>
        <v>0.082</v>
      </c>
      <c r="AR145" s="141" t="s">
        <v>87</v>
      </c>
      <c r="AT145" s="141" t="s">
        <v>131</v>
      </c>
      <c r="AU145" s="141" t="s">
        <v>81</v>
      </c>
      <c r="AY145" s="18" t="s">
        <v>129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8" t="s">
        <v>77</v>
      </c>
      <c r="BK145" s="142">
        <f>ROUND(I145*H145,2)</f>
        <v>0</v>
      </c>
      <c r="BL145" s="18" t="s">
        <v>87</v>
      </c>
      <c r="BM145" s="141" t="s">
        <v>259</v>
      </c>
    </row>
    <row r="146" spans="2:47" s="1" customFormat="1" ht="11.25">
      <c r="B146" s="33"/>
      <c r="D146" s="143" t="s">
        <v>136</v>
      </c>
      <c r="F146" s="144" t="s">
        <v>260</v>
      </c>
      <c r="I146" s="145"/>
      <c r="L146" s="33"/>
      <c r="M146" s="146"/>
      <c r="T146" s="54"/>
      <c r="AT146" s="18" t="s">
        <v>136</v>
      </c>
      <c r="AU146" s="18" t="s">
        <v>81</v>
      </c>
    </row>
    <row r="147" spans="2:65" s="1" customFormat="1" ht="37.9" customHeight="1">
      <c r="B147" s="129"/>
      <c r="C147" s="130" t="s">
        <v>261</v>
      </c>
      <c r="D147" s="130" t="s">
        <v>131</v>
      </c>
      <c r="E147" s="131" t="s">
        <v>262</v>
      </c>
      <c r="F147" s="132" t="s">
        <v>263</v>
      </c>
      <c r="G147" s="133" t="s">
        <v>213</v>
      </c>
      <c r="H147" s="134">
        <v>20</v>
      </c>
      <c r="I147" s="135"/>
      <c r="J147" s="136">
        <f>ROUND(I147*H147,2)</f>
        <v>0</v>
      </c>
      <c r="K147" s="132" t="s">
        <v>134</v>
      </c>
      <c r="L147" s="33"/>
      <c r="M147" s="137" t="s">
        <v>3</v>
      </c>
      <c r="N147" s="138" t="s">
        <v>43</v>
      </c>
      <c r="P147" s="139">
        <f>O147*H147</f>
        <v>0</v>
      </c>
      <c r="Q147" s="139">
        <v>0.00014</v>
      </c>
      <c r="R147" s="139">
        <f>Q147*H147</f>
        <v>0.0027999999999999995</v>
      </c>
      <c r="S147" s="139">
        <v>0</v>
      </c>
      <c r="T147" s="140">
        <f>S147*H147</f>
        <v>0</v>
      </c>
      <c r="AR147" s="141" t="s">
        <v>87</v>
      </c>
      <c r="AT147" s="141" t="s">
        <v>131</v>
      </c>
      <c r="AU147" s="141" t="s">
        <v>81</v>
      </c>
      <c r="AY147" s="18" t="s">
        <v>129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8" t="s">
        <v>77</v>
      </c>
      <c r="BK147" s="142">
        <f>ROUND(I147*H147,2)</f>
        <v>0</v>
      </c>
      <c r="BL147" s="18" t="s">
        <v>87</v>
      </c>
      <c r="BM147" s="141" t="s">
        <v>264</v>
      </c>
    </row>
    <row r="148" spans="2:47" s="1" customFormat="1" ht="11.25">
      <c r="B148" s="33"/>
      <c r="D148" s="143" t="s">
        <v>136</v>
      </c>
      <c r="F148" s="144" t="s">
        <v>265</v>
      </c>
      <c r="I148" s="145"/>
      <c r="L148" s="33"/>
      <c r="M148" s="146"/>
      <c r="T148" s="54"/>
      <c r="AT148" s="18" t="s">
        <v>136</v>
      </c>
      <c r="AU148" s="18" t="s">
        <v>81</v>
      </c>
    </row>
    <row r="149" spans="2:65" s="1" customFormat="1" ht="37.9" customHeight="1">
      <c r="B149" s="129"/>
      <c r="C149" s="130" t="s">
        <v>266</v>
      </c>
      <c r="D149" s="130" t="s">
        <v>131</v>
      </c>
      <c r="E149" s="131" t="s">
        <v>267</v>
      </c>
      <c r="F149" s="132" t="s">
        <v>268</v>
      </c>
      <c r="G149" s="133" t="s">
        <v>213</v>
      </c>
      <c r="H149" s="134">
        <v>20</v>
      </c>
      <c r="I149" s="135"/>
      <c r="J149" s="136">
        <f>ROUND(I149*H149,2)</f>
        <v>0</v>
      </c>
      <c r="K149" s="132" t="s">
        <v>134</v>
      </c>
      <c r="L149" s="33"/>
      <c r="M149" s="137" t="s">
        <v>3</v>
      </c>
      <c r="N149" s="138" t="s">
        <v>43</v>
      </c>
      <c r="P149" s="139">
        <f>O149*H149</f>
        <v>0</v>
      </c>
      <c r="Q149" s="139">
        <v>0</v>
      </c>
      <c r="R149" s="139">
        <f>Q149*H149</f>
        <v>0</v>
      </c>
      <c r="S149" s="139">
        <v>0</v>
      </c>
      <c r="T149" s="140">
        <f>S149*H149</f>
        <v>0</v>
      </c>
      <c r="AR149" s="141" t="s">
        <v>87</v>
      </c>
      <c r="AT149" s="141" t="s">
        <v>131</v>
      </c>
      <c r="AU149" s="141" t="s">
        <v>81</v>
      </c>
      <c r="AY149" s="18" t="s">
        <v>129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8" t="s">
        <v>77</v>
      </c>
      <c r="BK149" s="142">
        <f>ROUND(I149*H149,2)</f>
        <v>0</v>
      </c>
      <c r="BL149" s="18" t="s">
        <v>87</v>
      </c>
      <c r="BM149" s="141" t="s">
        <v>269</v>
      </c>
    </row>
    <row r="150" spans="2:47" s="1" customFormat="1" ht="11.25">
      <c r="B150" s="33"/>
      <c r="D150" s="143" t="s">
        <v>136</v>
      </c>
      <c r="F150" s="144" t="s">
        <v>270</v>
      </c>
      <c r="I150" s="145"/>
      <c r="L150" s="33"/>
      <c r="M150" s="146"/>
      <c r="T150" s="54"/>
      <c r="AT150" s="18" t="s">
        <v>136</v>
      </c>
      <c r="AU150" s="18" t="s">
        <v>81</v>
      </c>
    </row>
    <row r="151" spans="2:65" s="1" customFormat="1" ht="49.15" customHeight="1">
      <c r="B151" s="129"/>
      <c r="C151" s="130" t="s">
        <v>271</v>
      </c>
      <c r="D151" s="130" t="s">
        <v>131</v>
      </c>
      <c r="E151" s="131" t="s">
        <v>272</v>
      </c>
      <c r="F151" s="132" t="s">
        <v>273</v>
      </c>
      <c r="G151" s="133" t="s">
        <v>213</v>
      </c>
      <c r="H151" s="134">
        <v>50</v>
      </c>
      <c r="I151" s="135"/>
      <c r="J151" s="136">
        <f>ROUND(I151*H151,2)</f>
        <v>0</v>
      </c>
      <c r="K151" s="132" t="s">
        <v>134</v>
      </c>
      <c r="L151" s="33"/>
      <c r="M151" s="137" t="s">
        <v>3</v>
      </c>
      <c r="N151" s="138" t="s">
        <v>43</v>
      </c>
      <c r="P151" s="139">
        <f>O151*H151</f>
        <v>0</v>
      </c>
      <c r="Q151" s="139">
        <v>0.14067</v>
      </c>
      <c r="R151" s="139">
        <f>Q151*H151</f>
        <v>7.033499999999999</v>
      </c>
      <c r="S151" s="139">
        <v>0</v>
      </c>
      <c r="T151" s="140">
        <f>S151*H151</f>
        <v>0</v>
      </c>
      <c r="AR151" s="141" t="s">
        <v>87</v>
      </c>
      <c r="AT151" s="141" t="s">
        <v>131</v>
      </c>
      <c r="AU151" s="141" t="s">
        <v>81</v>
      </c>
      <c r="AY151" s="18" t="s">
        <v>129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8" t="s">
        <v>77</v>
      </c>
      <c r="BK151" s="142">
        <f>ROUND(I151*H151,2)</f>
        <v>0</v>
      </c>
      <c r="BL151" s="18" t="s">
        <v>87</v>
      </c>
      <c r="BM151" s="141" t="s">
        <v>274</v>
      </c>
    </row>
    <row r="152" spans="2:47" s="1" customFormat="1" ht="11.25">
      <c r="B152" s="33"/>
      <c r="D152" s="143" t="s">
        <v>136</v>
      </c>
      <c r="F152" s="144" t="s">
        <v>275</v>
      </c>
      <c r="I152" s="145"/>
      <c r="L152" s="33"/>
      <c r="M152" s="146"/>
      <c r="T152" s="54"/>
      <c r="AT152" s="18" t="s">
        <v>136</v>
      </c>
      <c r="AU152" s="18" t="s">
        <v>81</v>
      </c>
    </row>
    <row r="153" spans="2:65" s="1" customFormat="1" ht="16.5" customHeight="1">
      <c r="B153" s="129"/>
      <c r="C153" s="155" t="s">
        <v>276</v>
      </c>
      <c r="D153" s="155" t="s">
        <v>171</v>
      </c>
      <c r="E153" s="156" t="s">
        <v>277</v>
      </c>
      <c r="F153" s="157" t="s">
        <v>278</v>
      </c>
      <c r="G153" s="158" t="s">
        <v>213</v>
      </c>
      <c r="H153" s="159">
        <v>51</v>
      </c>
      <c r="I153" s="160"/>
      <c r="J153" s="161">
        <f>ROUND(I153*H153,2)</f>
        <v>0</v>
      </c>
      <c r="K153" s="157" t="s">
        <v>134</v>
      </c>
      <c r="L153" s="162"/>
      <c r="M153" s="163" t="s">
        <v>3</v>
      </c>
      <c r="N153" s="164" t="s">
        <v>43</v>
      </c>
      <c r="P153" s="139">
        <f>O153*H153</f>
        <v>0</v>
      </c>
      <c r="Q153" s="139">
        <v>0.082</v>
      </c>
      <c r="R153" s="139">
        <f>Q153*H153</f>
        <v>4.182</v>
      </c>
      <c r="S153" s="139">
        <v>0</v>
      </c>
      <c r="T153" s="140">
        <f>S153*H153</f>
        <v>0</v>
      </c>
      <c r="AR153" s="141" t="s">
        <v>170</v>
      </c>
      <c r="AT153" s="141" t="s">
        <v>171</v>
      </c>
      <c r="AU153" s="141" t="s">
        <v>81</v>
      </c>
      <c r="AY153" s="18" t="s">
        <v>129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8" t="s">
        <v>77</v>
      </c>
      <c r="BK153" s="142">
        <f>ROUND(I153*H153,2)</f>
        <v>0</v>
      </c>
      <c r="BL153" s="18" t="s">
        <v>87</v>
      </c>
      <c r="BM153" s="141" t="s">
        <v>279</v>
      </c>
    </row>
    <row r="154" spans="2:51" s="12" customFormat="1" ht="11.25">
      <c r="B154" s="147"/>
      <c r="D154" s="148" t="s">
        <v>138</v>
      </c>
      <c r="F154" s="150" t="s">
        <v>280</v>
      </c>
      <c r="H154" s="151">
        <v>51</v>
      </c>
      <c r="I154" s="152"/>
      <c r="L154" s="147"/>
      <c r="M154" s="153"/>
      <c r="T154" s="154"/>
      <c r="AT154" s="149" t="s">
        <v>138</v>
      </c>
      <c r="AU154" s="149" t="s">
        <v>81</v>
      </c>
      <c r="AV154" s="12" t="s">
        <v>81</v>
      </c>
      <c r="AW154" s="12" t="s">
        <v>4</v>
      </c>
      <c r="AX154" s="12" t="s">
        <v>77</v>
      </c>
      <c r="AY154" s="149" t="s">
        <v>129</v>
      </c>
    </row>
    <row r="155" spans="2:65" s="1" customFormat="1" ht="55.5" customHeight="1">
      <c r="B155" s="129"/>
      <c r="C155" s="130" t="s">
        <v>281</v>
      </c>
      <c r="D155" s="130" t="s">
        <v>131</v>
      </c>
      <c r="E155" s="131" t="s">
        <v>282</v>
      </c>
      <c r="F155" s="132" t="s">
        <v>283</v>
      </c>
      <c r="G155" s="133" t="s">
        <v>95</v>
      </c>
      <c r="H155" s="134">
        <v>50</v>
      </c>
      <c r="I155" s="135"/>
      <c r="J155" s="136">
        <f>ROUND(I155*H155,2)</f>
        <v>0</v>
      </c>
      <c r="K155" s="132" t="s">
        <v>134</v>
      </c>
      <c r="L155" s="33"/>
      <c r="M155" s="137" t="s">
        <v>3</v>
      </c>
      <c r="N155" s="138" t="s">
        <v>43</v>
      </c>
      <c r="P155" s="139">
        <f>O155*H155</f>
        <v>0</v>
      </c>
      <c r="Q155" s="139">
        <v>0.167</v>
      </c>
      <c r="R155" s="139">
        <f>Q155*H155</f>
        <v>8.35</v>
      </c>
      <c r="S155" s="139">
        <v>0</v>
      </c>
      <c r="T155" s="140">
        <f>S155*H155</f>
        <v>0</v>
      </c>
      <c r="AR155" s="141" t="s">
        <v>87</v>
      </c>
      <c r="AT155" s="141" t="s">
        <v>131</v>
      </c>
      <c r="AU155" s="141" t="s">
        <v>81</v>
      </c>
      <c r="AY155" s="18" t="s">
        <v>129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8" t="s">
        <v>77</v>
      </c>
      <c r="BK155" s="142">
        <f>ROUND(I155*H155,2)</f>
        <v>0</v>
      </c>
      <c r="BL155" s="18" t="s">
        <v>87</v>
      </c>
      <c r="BM155" s="141" t="s">
        <v>284</v>
      </c>
    </row>
    <row r="156" spans="2:47" s="1" customFormat="1" ht="11.25">
      <c r="B156" s="33"/>
      <c r="D156" s="143" t="s">
        <v>136</v>
      </c>
      <c r="F156" s="144" t="s">
        <v>285</v>
      </c>
      <c r="I156" s="145"/>
      <c r="L156" s="33"/>
      <c r="M156" s="146"/>
      <c r="T156" s="54"/>
      <c r="AT156" s="18" t="s">
        <v>136</v>
      </c>
      <c r="AU156" s="18" t="s">
        <v>81</v>
      </c>
    </row>
    <row r="157" spans="2:65" s="1" customFormat="1" ht="16.5" customHeight="1">
      <c r="B157" s="129"/>
      <c r="C157" s="155" t="s">
        <v>286</v>
      </c>
      <c r="D157" s="155" t="s">
        <v>171</v>
      </c>
      <c r="E157" s="156" t="s">
        <v>287</v>
      </c>
      <c r="F157" s="157" t="s">
        <v>288</v>
      </c>
      <c r="G157" s="158" t="s">
        <v>95</v>
      </c>
      <c r="H157" s="159">
        <v>51</v>
      </c>
      <c r="I157" s="160"/>
      <c r="J157" s="161">
        <f>ROUND(I157*H157,2)</f>
        <v>0</v>
      </c>
      <c r="K157" s="157" t="s">
        <v>134</v>
      </c>
      <c r="L157" s="162"/>
      <c r="M157" s="163" t="s">
        <v>3</v>
      </c>
      <c r="N157" s="164" t="s">
        <v>43</v>
      </c>
      <c r="P157" s="139">
        <f>O157*H157</f>
        <v>0</v>
      </c>
      <c r="Q157" s="139">
        <v>0.118</v>
      </c>
      <c r="R157" s="139">
        <f>Q157*H157</f>
        <v>6.018</v>
      </c>
      <c r="S157" s="139">
        <v>0</v>
      </c>
      <c r="T157" s="140">
        <f>S157*H157</f>
        <v>0</v>
      </c>
      <c r="AR157" s="141" t="s">
        <v>170</v>
      </c>
      <c r="AT157" s="141" t="s">
        <v>171</v>
      </c>
      <c r="AU157" s="141" t="s">
        <v>81</v>
      </c>
      <c r="AY157" s="18" t="s">
        <v>129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8" t="s">
        <v>77</v>
      </c>
      <c r="BK157" s="142">
        <f>ROUND(I157*H157,2)</f>
        <v>0</v>
      </c>
      <c r="BL157" s="18" t="s">
        <v>87</v>
      </c>
      <c r="BM157" s="141" t="s">
        <v>289</v>
      </c>
    </row>
    <row r="158" spans="2:47" s="1" customFormat="1" ht="19.5">
      <c r="B158" s="33"/>
      <c r="D158" s="148" t="s">
        <v>222</v>
      </c>
      <c r="F158" s="171" t="s">
        <v>290</v>
      </c>
      <c r="I158" s="145"/>
      <c r="L158" s="33"/>
      <c r="M158" s="146"/>
      <c r="T158" s="54"/>
      <c r="AT158" s="18" t="s">
        <v>222</v>
      </c>
      <c r="AU158" s="18" t="s">
        <v>81</v>
      </c>
    </row>
    <row r="159" spans="2:51" s="12" customFormat="1" ht="11.25">
      <c r="B159" s="147"/>
      <c r="D159" s="148" t="s">
        <v>138</v>
      </c>
      <c r="F159" s="150" t="s">
        <v>280</v>
      </c>
      <c r="H159" s="151">
        <v>51</v>
      </c>
      <c r="I159" s="152"/>
      <c r="L159" s="147"/>
      <c r="M159" s="153"/>
      <c r="T159" s="154"/>
      <c r="AT159" s="149" t="s">
        <v>138</v>
      </c>
      <c r="AU159" s="149" t="s">
        <v>81</v>
      </c>
      <c r="AV159" s="12" t="s">
        <v>81</v>
      </c>
      <c r="AW159" s="12" t="s">
        <v>4</v>
      </c>
      <c r="AX159" s="12" t="s">
        <v>77</v>
      </c>
      <c r="AY159" s="149" t="s">
        <v>129</v>
      </c>
    </row>
    <row r="160" spans="2:65" s="1" customFormat="1" ht="44.25" customHeight="1">
      <c r="B160" s="129"/>
      <c r="C160" s="130" t="s">
        <v>291</v>
      </c>
      <c r="D160" s="130" t="s">
        <v>131</v>
      </c>
      <c r="E160" s="131" t="s">
        <v>292</v>
      </c>
      <c r="F160" s="132" t="s">
        <v>293</v>
      </c>
      <c r="G160" s="133" t="s">
        <v>95</v>
      </c>
      <c r="H160" s="134">
        <v>50</v>
      </c>
      <c r="I160" s="135"/>
      <c r="J160" s="136">
        <f>ROUND(I160*H160,2)</f>
        <v>0</v>
      </c>
      <c r="K160" s="132" t="s">
        <v>134</v>
      </c>
      <c r="L160" s="33"/>
      <c r="M160" s="137" t="s">
        <v>3</v>
      </c>
      <c r="N160" s="138" t="s">
        <v>43</v>
      </c>
      <c r="P160" s="139">
        <f>O160*H160</f>
        <v>0</v>
      </c>
      <c r="Q160" s="139">
        <v>0.38</v>
      </c>
      <c r="R160" s="139">
        <f>Q160*H160</f>
        <v>19</v>
      </c>
      <c r="S160" s="139">
        <v>0</v>
      </c>
      <c r="T160" s="140">
        <f>S160*H160</f>
        <v>0</v>
      </c>
      <c r="AR160" s="141" t="s">
        <v>87</v>
      </c>
      <c r="AT160" s="141" t="s">
        <v>131</v>
      </c>
      <c r="AU160" s="141" t="s">
        <v>81</v>
      </c>
      <c r="AY160" s="18" t="s">
        <v>129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8" t="s">
        <v>77</v>
      </c>
      <c r="BK160" s="142">
        <f>ROUND(I160*H160,2)</f>
        <v>0</v>
      </c>
      <c r="BL160" s="18" t="s">
        <v>87</v>
      </c>
      <c r="BM160" s="141" t="s">
        <v>294</v>
      </c>
    </row>
    <row r="161" spans="2:47" s="1" customFormat="1" ht="11.25">
      <c r="B161" s="33"/>
      <c r="D161" s="143" t="s">
        <v>136</v>
      </c>
      <c r="F161" s="144" t="s">
        <v>295</v>
      </c>
      <c r="I161" s="145"/>
      <c r="L161" s="33"/>
      <c r="M161" s="146"/>
      <c r="T161" s="54"/>
      <c r="AT161" s="18" t="s">
        <v>136</v>
      </c>
      <c r="AU161" s="18" t="s">
        <v>81</v>
      </c>
    </row>
    <row r="162" spans="2:63" s="11" customFormat="1" ht="22.9" customHeight="1">
      <c r="B162" s="117"/>
      <c r="D162" s="118" t="s">
        <v>71</v>
      </c>
      <c r="E162" s="127" t="s">
        <v>296</v>
      </c>
      <c r="F162" s="127" t="s">
        <v>297</v>
      </c>
      <c r="I162" s="120"/>
      <c r="J162" s="128">
        <f>BK162</f>
        <v>0</v>
      </c>
      <c r="L162" s="117"/>
      <c r="M162" s="122"/>
      <c r="P162" s="123">
        <f>SUM(P163:P164)</f>
        <v>0</v>
      </c>
      <c r="R162" s="123">
        <f>SUM(R163:R164)</f>
        <v>0</v>
      </c>
      <c r="T162" s="124">
        <f>SUM(T163:T164)</f>
        <v>0</v>
      </c>
      <c r="AR162" s="118" t="s">
        <v>77</v>
      </c>
      <c r="AT162" s="125" t="s">
        <v>71</v>
      </c>
      <c r="AU162" s="125" t="s">
        <v>77</v>
      </c>
      <c r="AY162" s="118" t="s">
        <v>129</v>
      </c>
      <c r="BK162" s="126">
        <f>SUM(BK163:BK164)</f>
        <v>0</v>
      </c>
    </row>
    <row r="163" spans="2:65" s="1" customFormat="1" ht="55.5" customHeight="1">
      <c r="B163" s="129"/>
      <c r="C163" s="130" t="s">
        <v>298</v>
      </c>
      <c r="D163" s="130" t="s">
        <v>131</v>
      </c>
      <c r="E163" s="131" t="s">
        <v>299</v>
      </c>
      <c r="F163" s="132" t="s">
        <v>300</v>
      </c>
      <c r="G163" s="133" t="s">
        <v>233</v>
      </c>
      <c r="H163" s="134">
        <v>101.955</v>
      </c>
      <c r="I163" s="135"/>
      <c r="J163" s="136">
        <f>ROUND(I163*H163,2)</f>
        <v>0</v>
      </c>
      <c r="K163" s="132" t="s">
        <v>134</v>
      </c>
      <c r="L163" s="33"/>
      <c r="M163" s="137" t="s">
        <v>3</v>
      </c>
      <c r="N163" s="138" t="s">
        <v>43</v>
      </c>
      <c r="P163" s="139">
        <f>O163*H163</f>
        <v>0</v>
      </c>
      <c r="Q163" s="139">
        <v>0</v>
      </c>
      <c r="R163" s="139">
        <f>Q163*H163</f>
        <v>0</v>
      </c>
      <c r="S163" s="139">
        <v>0</v>
      </c>
      <c r="T163" s="140">
        <f>S163*H163</f>
        <v>0</v>
      </c>
      <c r="AR163" s="141" t="s">
        <v>87</v>
      </c>
      <c r="AT163" s="141" t="s">
        <v>131</v>
      </c>
      <c r="AU163" s="141" t="s">
        <v>81</v>
      </c>
      <c r="AY163" s="18" t="s">
        <v>129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8" t="s">
        <v>77</v>
      </c>
      <c r="BK163" s="142">
        <f>ROUND(I163*H163,2)</f>
        <v>0</v>
      </c>
      <c r="BL163" s="18" t="s">
        <v>87</v>
      </c>
      <c r="BM163" s="141" t="s">
        <v>301</v>
      </c>
    </row>
    <row r="164" spans="2:47" s="1" customFormat="1" ht="11.25">
      <c r="B164" s="33"/>
      <c r="D164" s="143" t="s">
        <v>136</v>
      </c>
      <c r="F164" s="144" t="s">
        <v>302</v>
      </c>
      <c r="I164" s="145"/>
      <c r="L164" s="33"/>
      <c r="M164" s="146"/>
      <c r="T164" s="54"/>
      <c r="AT164" s="18" t="s">
        <v>136</v>
      </c>
      <c r="AU164" s="18" t="s">
        <v>81</v>
      </c>
    </row>
    <row r="165" spans="2:63" s="11" customFormat="1" ht="25.9" customHeight="1">
      <c r="B165" s="117"/>
      <c r="D165" s="118" t="s">
        <v>71</v>
      </c>
      <c r="E165" s="119" t="s">
        <v>303</v>
      </c>
      <c r="F165" s="119" t="s">
        <v>304</v>
      </c>
      <c r="I165" s="120"/>
      <c r="J165" s="121">
        <f>BK165</f>
        <v>0</v>
      </c>
      <c r="L165" s="117"/>
      <c r="M165" s="122"/>
      <c r="P165" s="123">
        <f>SUM(P166:P207)</f>
        <v>0</v>
      </c>
      <c r="R165" s="123">
        <f>SUM(R166:R207)</f>
        <v>40.089345</v>
      </c>
      <c r="T165" s="124">
        <f>SUM(T166:T207)</f>
        <v>160.7925</v>
      </c>
      <c r="AR165" s="118" t="s">
        <v>81</v>
      </c>
      <c r="AT165" s="125" t="s">
        <v>71</v>
      </c>
      <c r="AU165" s="125" t="s">
        <v>72</v>
      </c>
      <c r="AY165" s="118" t="s">
        <v>129</v>
      </c>
      <c r="BK165" s="126">
        <f>SUM(BK166:BK207)</f>
        <v>0</v>
      </c>
    </row>
    <row r="166" spans="2:65" s="1" customFormat="1" ht="24.2" customHeight="1">
      <c r="B166" s="129"/>
      <c r="C166" s="130" t="s">
        <v>305</v>
      </c>
      <c r="D166" s="130" t="s">
        <v>131</v>
      </c>
      <c r="E166" s="131" t="s">
        <v>306</v>
      </c>
      <c r="F166" s="132" t="s">
        <v>307</v>
      </c>
      <c r="G166" s="133" t="s">
        <v>95</v>
      </c>
      <c r="H166" s="134">
        <v>79.75</v>
      </c>
      <c r="I166" s="135"/>
      <c r="J166" s="136">
        <f>ROUND(I166*H166,2)</f>
        <v>0</v>
      </c>
      <c r="K166" s="132" t="s">
        <v>156</v>
      </c>
      <c r="L166" s="33"/>
      <c r="M166" s="137" t="s">
        <v>3</v>
      </c>
      <c r="N166" s="138" t="s">
        <v>43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217</v>
      </c>
      <c r="AT166" s="141" t="s">
        <v>131</v>
      </c>
      <c r="AU166" s="141" t="s">
        <v>77</v>
      </c>
      <c r="AY166" s="18" t="s">
        <v>129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8" t="s">
        <v>77</v>
      </c>
      <c r="BK166" s="142">
        <f>ROUND(I166*H166,2)</f>
        <v>0</v>
      </c>
      <c r="BL166" s="18" t="s">
        <v>217</v>
      </c>
      <c r="BM166" s="141" t="s">
        <v>308</v>
      </c>
    </row>
    <row r="167" spans="2:51" s="12" customFormat="1" ht="11.25">
      <c r="B167" s="147"/>
      <c r="D167" s="148" t="s">
        <v>138</v>
      </c>
      <c r="E167" s="149" t="s">
        <v>3</v>
      </c>
      <c r="F167" s="150" t="s">
        <v>309</v>
      </c>
      <c r="H167" s="151">
        <v>79.75</v>
      </c>
      <c r="I167" s="152"/>
      <c r="L167" s="147"/>
      <c r="M167" s="153"/>
      <c r="T167" s="154"/>
      <c r="AT167" s="149" t="s">
        <v>138</v>
      </c>
      <c r="AU167" s="149" t="s">
        <v>77</v>
      </c>
      <c r="AV167" s="12" t="s">
        <v>81</v>
      </c>
      <c r="AW167" s="12" t="s">
        <v>33</v>
      </c>
      <c r="AX167" s="12" t="s">
        <v>72</v>
      </c>
      <c r="AY167" s="149" t="s">
        <v>129</v>
      </c>
    </row>
    <row r="168" spans="2:51" s="14" customFormat="1" ht="11.25">
      <c r="B168" s="172"/>
      <c r="D168" s="148" t="s">
        <v>138</v>
      </c>
      <c r="E168" s="173" t="s">
        <v>3</v>
      </c>
      <c r="F168" s="174" t="s">
        <v>310</v>
      </c>
      <c r="H168" s="175">
        <v>79.75</v>
      </c>
      <c r="I168" s="176"/>
      <c r="L168" s="172"/>
      <c r="M168" s="177"/>
      <c r="T168" s="178"/>
      <c r="AT168" s="173" t="s">
        <v>138</v>
      </c>
      <c r="AU168" s="173" t="s">
        <v>77</v>
      </c>
      <c r="AV168" s="14" t="s">
        <v>87</v>
      </c>
      <c r="AW168" s="14" t="s">
        <v>33</v>
      </c>
      <c r="AX168" s="14" t="s">
        <v>77</v>
      </c>
      <c r="AY168" s="173" t="s">
        <v>129</v>
      </c>
    </row>
    <row r="169" spans="2:65" s="1" customFormat="1" ht="24.2" customHeight="1">
      <c r="B169" s="129"/>
      <c r="C169" s="130" t="s">
        <v>311</v>
      </c>
      <c r="D169" s="130" t="s">
        <v>131</v>
      </c>
      <c r="E169" s="131" t="s">
        <v>312</v>
      </c>
      <c r="F169" s="132" t="s">
        <v>313</v>
      </c>
      <c r="G169" s="133" t="s">
        <v>314</v>
      </c>
      <c r="H169" s="134">
        <v>638</v>
      </c>
      <c r="I169" s="135"/>
      <c r="J169" s="136">
        <f>ROUND(I169*H169,2)</f>
        <v>0</v>
      </c>
      <c r="K169" s="132" t="s">
        <v>156</v>
      </c>
      <c r="L169" s="33"/>
      <c r="M169" s="137" t="s">
        <v>3</v>
      </c>
      <c r="N169" s="138" t="s">
        <v>43</v>
      </c>
      <c r="P169" s="139">
        <f>O169*H169</f>
        <v>0</v>
      </c>
      <c r="Q169" s="139">
        <v>0</v>
      </c>
      <c r="R169" s="139">
        <f>Q169*H169</f>
        <v>0</v>
      </c>
      <c r="S169" s="139">
        <v>0</v>
      </c>
      <c r="T169" s="140">
        <f>S169*H169</f>
        <v>0</v>
      </c>
      <c r="AR169" s="141" t="s">
        <v>217</v>
      </c>
      <c r="AT169" s="141" t="s">
        <v>131</v>
      </c>
      <c r="AU169" s="141" t="s">
        <v>77</v>
      </c>
      <c r="AY169" s="18" t="s">
        <v>129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8" t="s">
        <v>77</v>
      </c>
      <c r="BK169" s="142">
        <f>ROUND(I169*H169,2)</f>
        <v>0</v>
      </c>
      <c r="BL169" s="18" t="s">
        <v>217</v>
      </c>
      <c r="BM169" s="141" t="s">
        <v>315</v>
      </c>
    </row>
    <row r="170" spans="2:51" s="12" customFormat="1" ht="11.25">
      <c r="B170" s="147"/>
      <c r="D170" s="148" t="s">
        <v>138</v>
      </c>
      <c r="E170" s="149" t="s">
        <v>3</v>
      </c>
      <c r="F170" s="150" t="s">
        <v>316</v>
      </c>
      <c r="H170" s="151">
        <v>638</v>
      </c>
      <c r="I170" s="152"/>
      <c r="L170" s="147"/>
      <c r="M170" s="153"/>
      <c r="T170" s="154"/>
      <c r="AT170" s="149" t="s">
        <v>138</v>
      </c>
      <c r="AU170" s="149" t="s">
        <v>77</v>
      </c>
      <c r="AV170" s="12" t="s">
        <v>81</v>
      </c>
      <c r="AW170" s="12" t="s">
        <v>33</v>
      </c>
      <c r="AX170" s="12" t="s">
        <v>77</v>
      </c>
      <c r="AY170" s="149" t="s">
        <v>129</v>
      </c>
    </row>
    <row r="171" spans="2:65" s="1" customFormat="1" ht="44.25" customHeight="1">
      <c r="B171" s="129"/>
      <c r="C171" s="130" t="s">
        <v>317</v>
      </c>
      <c r="D171" s="130" t="s">
        <v>131</v>
      </c>
      <c r="E171" s="131" t="s">
        <v>318</v>
      </c>
      <c r="F171" s="132" t="s">
        <v>319</v>
      </c>
      <c r="G171" s="133" t="s">
        <v>142</v>
      </c>
      <c r="H171" s="134">
        <v>2</v>
      </c>
      <c r="I171" s="135"/>
      <c r="J171" s="136">
        <f>ROUND(I171*H171,2)</f>
        <v>0</v>
      </c>
      <c r="K171" s="132" t="s">
        <v>134</v>
      </c>
      <c r="L171" s="33"/>
      <c r="M171" s="137" t="s">
        <v>3</v>
      </c>
      <c r="N171" s="138" t="s">
        <v>43</v>
      </c>
      <c r="P171" s="139">
        <f>O171*H171</f>
        <v>0</v>
      </c>
      <c r="Q171" s="139">
        <v>0.01281</v>
      </c>
      <c r="R171" s="139">
        <f>Q171*H171</f>
        <v>0.02562</v>
      </c>
      <c r="S171" s="139">
        <v>0</v>
      </c>
      <c r="T171" s="140">
        <f>S171*H171</f>
        <v>0</v>
      </c>
      <c r="AR171" s="141" t="s">
        <v>217</v>
      </c>
      <c r="AT171" s="141" t="s">
        <v>131</v>
      </c>
      <c r="AU171" s="141" t="s">
        <v>77</v>
      </c>
      <c r="AY171" s="18" t="s">
        <v>129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8" t="s">
        <v>77</v>
      </c>
      <c r="BK171" s="142">
        <f>ROUND(I171*H171,2)</f>
        <v>0</v>
      </c>
      <c r="BL171" s="18" t="s">
        <v>217</v>
      </c>
      <c r="BM171" s="141" t="s">
        <v>320</v>
      </c>
    </row>
    <row r="172" spans="2:47" s="1" customFormat="1" ht="11.25">
      <c r="B172" s="33"/>
      <c r="D172" s="143" t="s">
        <v>136</v>
      </c>
      <c r="F172" s="144" t="s">
        <v>321</v>
      </c>
      <c r="I172" s="145"/>
      <c r="L172" s="33"/>
      <c r="M172" s="146"/>
      <c r="T172" s="54"/>
      <c r="AT172" s="18" t="s">
        <v>136</v>
      </c>
      <c r="AU172" s="18" t="s">
        <v>77</v>
      </c>
    </row>
    <row r="173" spans="2:65" s="1" customFormat="1" ht="44.25" customHeight="1">
      <c r="B173" s="129"/>
      <c r="C173" s="130" t="s">
        <v>322</v>
      </c>
      <c r="D173" s="130" t="s">
        <v>131</v>
      </c>
      <c r="E173" s="131" t="s">
        <v>323</v>
      </c>
      <c r="F173" s="132" t="s">
        <v>324</v>
      </c>
      <c r="G173" s="133" t="s">
        <v>142</v>
      </c>
      <c r="H173" s="134">
        <v>5</v>
      </c>
      <c r="I173" s="135"/>
      <c r="J173" s="136">
        <f>ROUND(I173*H173,2)</f>
        <v>0</v>
      </c>
      <c r="K173" s="132" t="s">
        <v>134</v>
      </c>
      <c r="L173" s="33"/>
      <c r="M173" s="137" t="s">
        <v>3</v>
      </c>
      <c r="N173" s="138" t="s">
        <v>43</v>
      </c>
      <c r="P173" s="139">
        <f>O173*H173</f>
        <v>0</v>
      </c>
      <c r="Q173" s="139">
        <v>0.02135</v>
      </c>
      <c r="R173" s="139">
        <f>Q173*H173</f>
        <v>0.10675000000000001</v>
      </c>
      <c r="S173" s="139">
        <v>0</v>
      </c>
      <c r="T173" s="140">
        <f>S173*H173</f>
        <v>0</v>
      </c>
      <c r="AR173" s="141" t="s">
        <v>217</v>
      </c>
      <c r="AT173" s="141" t="s">
        <v>131</v>
      </c>
      <c r="AU173" s="141" t="s">
        <v>77</v>
      </c>
      <c r="AY173" s="18" t="s">
        <v>129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8" t="s">
        <v>77</v>
      </c>
      <c r="BK173" s="142">
        <f>ROUND(I173*H173,2)</f>
        <v>0</v>
      </c>
      <c r="BL173" s="18" t="s">
        <v>217</v>
      </c>
      <c r="BM173" s="141" t="s">
        <v>325</v>
      </c>
    </row>
    <row r="174" spans="2:47" s="1" customFormat="1" ht="11.25">
      <c r="B174" s="33"/>
      <c r="D174" s="143" t="s">
        <v>136</v>
      </c>
      <c r="F174" s="144" t="s">
        <v>326</v>
      </c>
      <c r="I174" s="145"/>
      <c r="L174" s="33"/>
      <c r="M174" s="146"/>
      <c r="T174" s="54"/>
      <c r="AT174" s="18" t="s">
        <v>136</v>
      </c>
      <c r="AU174" s="18" t="s">
        <v>77</v>
      </c>
    </row>
    <row r="175" spans="2:65" s="1" customFormat="1" ht="37.9" customHeight="1">
      <c r="B175" s="129"/>
      <c r="C175" s="130" t="s">
        <v>327</v>
      </c>
      <c r="D175" s="130" t="s">
        <v>131</v>
      </c>
      <c r="E175" s="131" t="s">
        <v>328</v>
      </c>
      <c r="F175" s="132" t="s">
        <v>329</v>
      </c>
      <c r="G175" s="133" t="s">
        <v>95</v>
      </c>
      <c r="H175" s="134">
        <v>93</v>
      </c>
      <c r="I175" s="135"/>
      <c r="J175" s="136">
        <f>ROUND(I175*H175,2)</f>
        <v>0</v>
      </c>
      <c r="K175" s="132" t="s">
        <v>134</v>
      </c>
      <c r="L175" s="33"/>
      <c r="M175" s="137" t="s">
        <v>3</v>
      </c>
      <c r="N175" s="138" t="s">
        <v>43</v>
      </c>
      <c r="P175" s="139">
        <f>O175*H175</f>
        <v>0</v>
      </c>
      <c r="Q175" s="139">
        <v>0.03167</v>
      </c>
      <c r="R175" s="139">
        <f>Q175*H175</f>
        <v>2.9453099999999997</v>
      </c>
      <c r="S175" s="139">
        <v>0.037</v>
      </c>
      <c r="T175" s="140">
        <f>S175*H175</f>
        <v>3.441</v>
      </c>
      <c r="AR175" s="141" t="s">
        <v>217</v>
      </c>
      <c r="AT175" s="141" t="s">
        <v>131</v>
      </c>
      <c r="AU175" s="141" t="s">
        <v>77</v>
      </c>
      <c r="AY175" s="18" t="s">
        <v>129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8" t="s">
        <v>77</v>
      </c>
      <c r="BK175" s="142">
        <f>ROUND(I175*H175,2)</f>
        <v>0</v>
      </c>
      <c r="BL175" s="18" t="s">
        <v>217</v>
      </c>
      <c r="BM175" s="141" t="s">
        <v>330</v>
      </c>
    </row>
    <row r="176" spans="2:47" s="1" customFormat="1" ht="11.25">
      <c r="B176" s="33"/>
      <c r="D176" s="143" t="s">
        <v>136</v>
      </c>
      <c r="F176" s="144" t="s">
        <v>331</v>
      </c>
      <c r="I176" s="145"/>
      <c r="L176" s="33"/>
      <c r="M176" s="146"/>
      <c r="T176" s="54"/>
      <c r="AT176" s="18" t="s">
        <v>136</v>
      </c>
      <c r="AU176" s="18" t="s">
        <v>77</v>
      </c>
    </row>
    <row r="177" spans="2:51" s="12" customFormat="1" ht="11.25">
      <c r="B177" s="147"/>
      <c r="D177" s="148" t="s">
        <v>138</v>
      </c>
      <c r="E177" s="149" t="s">
        <v>3</v>
      </c>
      <c r="F177" s="150" t="s">
        <v>332</v>
      </c>
      <c r="H177" s="151">
        <v>18</v>
      </c>
      <c r="I177" s="152"/>
      <c r="L177" s="147"/>
      <c r="M177" s="153"/>
      <c r="T177" s="154"/>
      <c r="AT177" s="149" t="s">
        <v>138</v>
      </c>
      <c r="AU177" s="149" t="s">
        <v>77</v>
      </c>
      <c r="AV177" s="12" t="s">
        <v>81</v>
      </c>
      <c r="AW177" s="12" t="s">
        <v>33</v>
      </c>
      <c r="AX177" s="12" t="s">
        <v>72</v>
      </c>
      <c r="AY177" s="149" t="s">
        <v>129</v>
      </c>
    </row>
    <row r="178" spans="2:51" s="12" customFormat="1" ht="11.25">
      <c r="B178" s="147"/>
      <c r="D178" s="148" t="s">
        <v>138</v>
      </c>
      <c r="E178" s="149" t="s">
        <v>3</v>
      </c>
      <c r="F178" s="150" t="s">
        <v>333</v>
      </c>
      <c r="H178" s="151">
        <v>75</v>
      </c>
      <c r="I178" s="152"/>
      <c r="L178" s="147"/>
      <c r="M178" s="153"/>
      <c r="T178" s="154"/>
      <c r="AT178" s="149" t="s">
        <v>138</v>
      </c>
      <c r="AU178" s="149" t="s">
        <v>77</v>
      </c>
      <c r="AV178" s="12" t="s">
        <v>81</v>
      </c>
      <c r="AW178" s="12" t="s">
        <v>33</v>
      </c>
      <c r="AX178" s="12" t="s">
        <v>72</v>
      </c>
      <c r="AY178" s="149" t="s">
        <v>129</v>
      </c>
    </row>
    <row r="179" spans="2:51" s="14" customFormat="1" ht="11.25">
      <c r="B179" s="172"/>
      <c r="D179" s="148" t="s">
        <v>138</v>
      </c>
      <c r="E179" s="173" t="s">
        <v>3</v>
      </c>
      <c r="F179" s="174" t="s">
        <v>310</v>
      </c>
      <c r="H179" s="175">
        <v>93</v>
      </c>
      <c r="I179" s="176"/>
      <c r="L179" s="172"/>
      <c r="M179" s="177"/>
      <c r="T179" s="178"/>
      <c r="AT179" s="173" t="s">
        <v>138</v>
      </c>
      <c r="AU179" s="173" t="s">
        <v>77</v>
      </c>
      <c r="AV179" s="14" t="s">
        <v>87</v>
      </c>
      <c r="AW179" s="14" t="s">
        <v>33</v>
      </c>
      <c r="AX179" s="14" t="s">
        <v>77</v>
      </c>
      <c r="AY179" s="173" t="s">
        <v>129</v>
      </c>
    </row>
    <row r="180" spans="2:65" s="1" customFormat="1" ht="24.2" customHeight="1">
      <c r="B180" s="129"/>
      <c r="C180" s="130" t="s">
        <v>334</v>
      </c>
      <c r="D180" s="130" t="s">
        <v>131</v>
      </c>
      <c r="E180" s="131" t="s">
        <v>335</v>
      </c>
      <c r="F180" s="132" t="s">
        <v>336</v>
      </c>
      <c r="G180" s="133" t="s">
        <v>95</v>
      </c>
      <c r="H180" s="134">
        <v>340</v>
      </c>
      <c r="I180" s="135"/>
      <c r="J180" s="136">
        <f>ROUND(I180*H180,2)</f>
        <v>0</v>
      </c>
      <c r="K180" s="132" t="s">
        <v>134</v>
      </c>
      <c r="L180" s="33"/>
      <c r="M180" s="137" t="s">
        <v>3</v>
      </c>
      <c r="N180" s="138" t="s">
        <v>43</v>
      </c>
      <c r="P180" s="139">
        <f>O180*H180</f>
        <v>0</v>
      </c>
      <c r="Q180" s="139">
        <v>0.108</v>
      </c>
      <c r="R180" s="139">
        <f>Q180*H180</f>
        <v>36.72</v>
      </c>
      <c r="S180" s="139">
        <v>0</v>
      </c>
      <c r="T180" s="140">
        <f>S180*H180</f>
        <v>0</v>
      </c>
      <c r="AR180" s="141" t="s">
        <v>217</v>
      </c>
      <c r="AT180" s="141" t="s">
        <v>131</v>
      </c>
      <c r="AU180" s="141" t="s">
        <v>77</v>
      </c>
      <c r="AY180" s="18" t="s">
        <v>129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8" t="s">
        <v>77</v>
      </c>
      <c r="BK180" s="142">
        <f>ROUND(I180*H180,2)</f>
        <v>0</v>
      </c>
      <c r="BL180" s="18" t="s">
        <v>217</v>
      </c>
      <c r="BM180" s="141" t="s">
        <v>337</v>
      </c>
    </row>
    <row r="181" spans="2:47" s="1" customFormat="1" ht="11.25">
      <c r="B181" s="33"/>
      <c r="D181" s="143" t="s">
        <v>136</v>
      </c>
      <c r="F181" s="144" t="s">
        <v>338</v>
      </c>
      <c r="I181" s="145"/>
      <c r="L181" s="33"/>
      <c r="M181" s="146"/>
      <c r="T181" s="54"/>
      <c r="AT181" s="18" t="s">
        <v>136</v>
      </c>
      <c r="AU181" s="18" t="s">
        <v>77</v>
      </c>
    </row>
    <row r="182" spans="2:51" s="12" customFormat="1" ht="11.25">
      <c r="B182" s="147"/>
      <c r="D182" s="148" t="s">
        <v>138</v>
      </c>
      <c r="E182" s="149" t="s">
        <v>3</v>
      </c>
      <c r="F182" s="150" t="s">
        <v>339</v>
      </c>
      <c r="H182" s="151">
        <v>162</v>
      </c>
      <c r="I182" s="152"/>
      <c r="L182" s="147"/>
      <c r="M182" s="153"/>
      <c r="T182" s="154"/>
      <c r="AT182" s="149" t="s">
        <v>138</v>
      </c>
      <c r="AU182" s="149" t="s">
        <v>77</v>
      </c>
      <c r="AV182" s="12" t="s">
        <v>81</v>
      </c>
      <c r="AW182" s="12" t="s">
        <v>33</v>
      </c>
      <c r="AX182" s="12" t="s">
        <v>72</v>
      </c>
      <c r="AY182" s="149" t="s">
        <v>129</v>
      </c>
    </row>
    <row r="183" spans="2:51" s="12" customFormat="1" ht="11.25">
      <c r="B183" s="147"/>
      <c r="D183" s="148" t="s">
        <v>138</v>
      </c>
      <c r="E183" s="149" t="s">
        <v>3</v>
      </c>
      <c r="F183" s="150" t="s">
        <v>340</v>
      </c>
      <c r="H183" s="151">
        <v>178</v>
      </c>
      <c r="I183" s="152"/>
      <c r="L183" s="147"/>
      <c r="M183" s="153"/>
      <c r="T183" s="154"/>
      <c r="AT183" s="149" t="s">
        <v>138</v>
      </c>
      <c r="AU183" s="149" t="s">
        <v>77</v>
      </c>
      <c r="AV183" s="12" t="s">
        <v>81</v>
      </c>
      <c r="AW183" s="12" t="s">
        <v>33</v>
      </c>
      <c r="AX183" s="12" t="s">
        <v>72</v>
      </c>
      <c r="AY183" s="149" t="s">
        <v>129</v>
      </c>
    </row>
    <row r="184" spans="2:51" s="14" customFormat="1" ht="11.25">
      <c r="B184" s="172"/>
      <c r="D184" s="148" t="s">
        <v>138</v>
      </c>
      <c r="E184" s="173" t="s">
        <v>3</v>
      </c>
      <c r="F184" s="174" t="s">
        <v>310</v>
      </c>
      <c r="H184" s="175">
        <v>340</v>
      </c>
      <c r="I184" s="176"/>
      <c r="L184" s="172"/>
      <c r="M184" s="177"/>
      <c r="T184" s="178"/>
      <c r="AT184" s="173" t="s">
        <v>138</v>
      </c>
      <c r="AU184" s="173" t="s">
        <v>77</v>
      </c>
      <c r="AV184" s="14" t="s">
        <v>87</v>
      </c>
      <c r="AW184" s="14" t="s">
        <v>33</v>
      </c>
      <c r="AX184" s="14" t="s">
        <v>77</v>
      </c>
      <c r="AY184" s="173" t="s">
        <v>129</v>
      </c>
    </row>
    <row r="185" spans="2:65" s="1" customFormat="1" ht="33" customHeight="1">
      <c r="B185" s="129"/>
      <c r="C185" s="155" t="s">
        <v>341</v>
      </c>
      <c r="D185" s="155" t="s">
        <v>171</v>
      </c>
      <c r="E185" s="156" t="s">
        <v>342</v>
      </c>
      <c r="F185" s="157" t="s">
        <v>343</v>
      </c>
      <c r="G185" s="158" t="s">
        <v>344</v>
      </c>
      <c r="H185" s="159">
        <v>112.2</v>
      </c>
      <c r="I185" s="160"/>
      <c r="J185" s="161">
        <f>ROUND(I185*H185,2)</f>
        <v>0</v>
      </c>
      <c r="K185" s="157" t="s">
        <v>156</v>
      </c>
      <c r="L185" s="162"/>
      <c r="M185" s="163" t="s">
        <v>3</v>
      </c>
      <c r="N185" s="164" t="s">
        <v>43</v>
      </c>
      <c r="P185" s="139">
        <f>O185*H185</f>
        <v>0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AR185" s="141" t="s">
        <v>305</v>
      </c>
      <c r="AT185" s="141" t="s">
        <v>171</v>
      </c>
      <c r="AU185" s="141" t="s">
        <v>77</v>
      </c>
      <c r="AY185" s="18" t="s">
        <v>129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8" t="s">
        <v>77</v>
      </c>
      <c r="BK185" s="142">
        <f>ROUND(I185*H185,2)</f>
        <v>0</v>
      </c>
      <c r="BL185" s="18" t="s">
        <v>217</v>
      </c>
      <c r="BM185" s="141" t="s">
        <v>345</v>
      </c>
    </row>
    <row r="186" spans="2:51" s="12" customFormat="1" ht="11.25">
      <c r="B186" s="147"/>
      <c r="D186" s="148" t="s">
        <v>138</v>
      </c>
      <c r="E186" s="149" t="s">
        <v>3</v>
      </c>
      <c r="F186" s="150" t="s">
        <v>346</v>
      </c>
      <c r="H186" s="151">
        <v>340</v>
      </c>
      <c r="I186" s="152"/>
      <c r="L186" s="147"/>
      <c r="M186" s="153"/>
      <c r="T186" s="154"/>
      <c r="AT186" s="149" t="s">
        <v>138</v>
      </c>
      <c r="AU186" s="149" t="s">
        <v>77</v>
      </c>
      <c r="AV186" s="12" t="s">
        <v>81</v>
      </c>
      <c r="AW186" s="12" t="s">
        <v>33</v>
      </c>
      <c r="AX186" s="12" t="s">
        <v>77</v>
      </c>
      <c r="AY186" s="149" t="s">
        <v>129</v>
      </c>
    </row>
    <row r="187" spans="2:51" s="12" customFormat="1" ht="11.25">
      <c r="B187" s="147"/>
      <c r="D187" s="148" t="s">
        <v>138</v>
      </c>
      <c r="F187" s="150" t="s">
        <v>347</v>
      </c>
      <c r="H187" s="151">
        <v>112.2</v>
      </c>
      <c r="I187" s="152"/>
      <c r="L187" s="147"/>
      <c r="M187" s="153"/>
      <c r="T187" s="154"/>
      <c r="AT187" s="149" t="s">
        <v>138</v>
      </c>
      <c r="AU187" s="149" t="s">
        <v>77</v>
      </c>
      <c r="AV187" s="12" t="s">
        <v>81</v>
      </c>
      <c r="AW187" s="12" t="s">
        <v>4</v>
      </c>
      <c r="AX187" s="12" t="s">
        <v>77</v>
      </c>
      <c r="AY187" s="149" t="s">
        <v>129</v>
      </c>
    </row>
    <row r="188" spans="2:65" s="1" customFormat="1" ht="44.25" customHeight="1">
      <c r="B188" s="129"/>
      <c r="C188" s="130" t="s">
        <v>348</v>
      </c>
      <c r="D188" s="130" t="s">
        <v>131</v>
      </c>
      <c r="E188" s="131" t="s">
        <v>349</v>
      </c>
      <c r="F188" s="132" t="s">
        <v>350</v>
      </c>
      <c r="G188" s="133" t="s">
        <v>95</v>
      </c>
      <c r="H188" s="134">
        <v>340</v>
      </c>
      <c r="I188" s="135"/>
      <c r="J188" s="136">
        <f>ROUND(I188*H188,2)</f>
        <v>0</v>
      </c>
      <c r="K188" s="132" t="s">
        <v>134</v>
      </c>
      <c r="L188" s="33"/>
      <c r="M188" s="137" t="s">
        <v>3</v>
      </c>
      <c r="N188" s="138" t="s">
        <v>43</v>
      </c>
      <c r="P188" s="139">
        <f>O188*H188</f>
        <v>0</v>
      </c>
      <c r="Q188" s="139">
        <v>0</v>
      </c>
      <c r="R188" s="139">
        <f>Q188*H188</f>
        <v>0</v>
      </c>
      <c r="S188" s="139">
        <v>0.355</v>
      </c>
      <c r="T188" s="140">
        <f>S188*H188</f>
        <v>120.69999999999999</v>
      </c>
      <c r="AR188" s="141" t="s">
        <v>217</v>
      </c>
      <c r="AT188" s="141" t="s">
        <v>131</v>
      </c>
      <c r="AU188" s="141" t="s">
        <v>77</v>
      </c>
      <c r="AY188" s="18" t="s">
        <v>129</v>
      </c>
      <c r="BE188" s="142">
        <f>IF(N188="základní",J188,0)</f>
        <v>0</v>
      </c>
      <c r="BF188" s="142">
        <f>IF(N188="snížená",J188,0)</f>
        <v>0</v>
      </c>
      <c r="BG188" s="142">
        <f>IF(N188="zákl. přenesená",J188,0)</f>
        <v>0</v>
      </c>
      <c r="BH188" s="142">
        <f>IF(N188="sníž. přenesená",J188,0)</f>
        <v>0</v>
      </c>
      <c r="BI188" s="142">
        <f>IF(N188="nulová",J188,0)</f>
        <v>0</v>
      </c>
      <c r="BJ188" s="18" t="s">
        <v>77</v>
      </c>
      <c r="BK188" s="142">
        <f>ROUND(I188*H188,2)</f>
        <v>0</v>
      </c>
      <c r="BL188" s="18" t="s">
        <v>217</v>
      </c>
      <c r="BM188" s="141" t="s">
        <v>351</v>
      </c>
    </row>
    <row r="189" spans="2:47" s="1" customFormat="1" ht="11.25">
      <c r="B189" s="33"/>
      <c r="D189" s="143" t="s">
        <v>136</v>
      </c>
      <c r="F189" s="144" t="s">
        <v>352</v>
      </c>
      <c r="I189" s="145"/>
      <c r="L189" s="33"/>
      <c r="M189" s="146"/>
      <c r="T189" s="54"/>
      <c r="AT189" s="18" t="s">
        <v>136</v>
      </c>
      <c r="AU189" s="18" t="s">
        <v>77</v>
      </c>
    </row>
    <row r="190" spans="2:51" s="12" customFormat="1" ht="11.25">
      <c r="B190" s="147"/>
      <c r="D190" s="148" t="s">
        <v>138</v>
      </c>
      <c r="E190" s="149" t="s">
        <v>3</v>
      </c>
      <c r="F190" s="150" t="s">
        <v>346</v>
      </c>
      <c r="H190" s="151">
        <v>340</v>
      </c>
      <c r="I190" s="152"/>
      <c r="L190" s="147"/>
      <c r="M190" s="153"/>
      <c r="T190" s="154"/>
      <c r="AT190" s="149" t="s">
        <v>138</v>
      </c>
      <c r="AU190" s="149" t="s">
        <v>77</v>
      </c>
      <c r="AV190" s="12" t="s">
        <v>81</v>
      </c>
      <c r="AW190" s="12" t="s">
        <v>33</v>
      </c>
      <c r="AX190" s="12" t="s">
        <v>77</v>
      </c>
      <c r="AY190" s="149" t="s">
        <v>129</v>
      </c>
    </row>
    <row r="191" spans="2:65" s="1" customFormat="1" ht="44.25" customHeight="1">
      <c r="B191" s="129"/>
      <c r="C191" s="130" t="s">
        <v>353</v>
      </c>
      <c r="D191" s="130" t="s">
        <v>131</v>
      </c>
      <c r="E191" s="131" t="s">
        <v>354</v>
      </c>
      <c r="F191" s="132" t="s">
        <v>355</v>
      </c>
      <c r="G191" s="133" t="s">
        <v>203</v>
      </c>
      <c r="H191" s="134">
        <v>17</v>
      </c>
      <c r="I191" s="135"/>
      <c r="J191" s="136">
        <f>ROUND(I191*H191,2)</f>
        <v>0</v>
      </c>
      <c r="K191" s="132" t="s">
        <v>134</v>
      </c>
      <c r="L191" s="33"/>
      <c r="M191" s="137" t="s">
        <v>3</v>
      </c>
      <c r="N191" s="138" t="s">
        <v>43</v>
      </c>
      <c r="P191" s="139">
        <f>O191*H191</f>
        <v>0</v>
      </c>
      <c r="Q191" s="139">
        <v>0</v>
      </c>
      <c r="R191" s="139">
        <f>Q191*H191</f>
        <v>0</v>
      </c>
      <c r="S191" s="139">
        <v>2</v>
      </c>
      <c r="T191" s="140">
        <f>S191*H191</f>
        <v>34</v>
      </c>
      <c r="AR191" s="141" t="s">
        <v>217</v>
      </c>
      <c r="AT191" s="141" t="s">
        <v>131</v>
      </c>
      <c r="AU191" s="141" t="s">
        <v>77</v>
      </c>
      <c r="AY191" s="18" t="s">
        <v>129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8" t="s">
        <v>77</v>
      </c>
      <c r="BK191" s="142">
        <f>ROUND(I191*H191,2)</f>
        <v>0</v>
      </c>
      <c r="BL191" s="18" t="s">
        <v>217</v>
      </c>
      <c r="BM191" s="141" t="s">
        <v>356</v>
      </c>
    </row>
    <row r="192" spans="2:47" s="1" customFormat="1" ht="11.25">
      <c r="B192" s="33"/>
      <c r="D192" s="143" t="s">
        <v>136</v>
      </c>
      <c r="F192" s="144" t="s">
        <v>357</v>
      </c>
      <c r="I192" s="145"/>
      <c r="L192" s="33"/>
      <c r="M192" s="146"/>
      <c r="T192" s="54"/>
      <c r="AT192" s="18" t="s">
        <v>136</v>
      </c>
      <c r="AU192" s="18" t="s">
        <v>77</v>
      </c>
    </row>
    <row r="193" spans="2:47" s="1" customFormat="1" ht="19.5">
      <c r="B193" s="33"/>
      <c r="D193" s="148" t="s">
        <v>222</v>
      </c>
      <c r="F193" s="171" t="s">
        <v>358</v>
      </c>
      <c r="I193" s="145"/>
      <c r="L193" s="33"/>
      <c r="M193" s="146"/>
      <c r="T193" s="54"/>
      <c r="AT193" s="18" t="s">
        <v>222</v>
      </c>
      <c r="AU193" s="18" t="s">
        <v>77</v>
      </c>
    </row>
    <row r="194" spans="2:51" s="13" customFormat="1" ht="11.25">
      <c r="B194" s="165"/>
      <c r="D194" s="148" t="s">
        <v>138</v>
      </c>
      <c r="E194" s="166" t="s">
        <v>3</v>
      </c>
      <c r="F194" s="167" t="s">
        <v>359</v>
      </c>
      <c r="H194" s="166" t="s">
        <v>3</v>
      </c>
      <c r="I194" s="168"/>
      <c r="L194" s="165"/>
      <c r="M194" s="169"/>
      <c r="T194" s="170"/>
      <c r="AT194" s="166" t="s">
        <v>138</v>
      </c>
      <c r="AU194" s="166" t="s">
        <v>77</v>
      </c>
      <c r="AV194" s="13" t="s">
        <v>77</v>
      </c>
      <c r="AW194" s="13" t="s">
        <v>33</v>
      </c>
      <c r="AX194" s="13" t="s">
        <v>72</v>
      </c>
      <c r="AY194" s="166" t="s">
        <v>129</v>
      </c>
    </row>
    <row r="195" spans="2:51" s="12" customFormat="1" ht="11.25">
      <c r="B195" s="147"/>
      <c r="D195" s="148" t="s">
        <v>138</v>
      </c>
      <c r="E195" s="149" t="s">
        <v>3</v>
      </c>
      <c r="F195" s="150" t="s">
        <v>360</v>
      </c>
      <c r="H195" s="151">
        <v>17</v>
      </c>
      <c r="I195" s="152"/>
      <c r="L195" s="147"/>
      <c r="M195" s="153"/>
      <c r="T195" s="154"/>
      <c r="AT195" s="149" t="s">
        <v>138</v>
      </c>
      <c r="AU195" s="149" t="s">
        <v>77</v>
      </c>
      <c r="AV195" s="12" t="s">
        <v>81</v>
      </c>
      <c r="AW195" s="12" t="s">
        <v>33</v>
      </c>
      <c r="AX195" s="12" t="s">
        <v>77</v>
      </c>
      <c r="AY195" s="149" t="s">
        <v>129</v>
      </c>
    </row>
    <row r="196" spans="2:65" s="1" customFormat="1" ht="37.9" customHeight="1">
      <c r="B196" s="129"/>
      <c r="C196" s="130" t="s">
        <v>361</v>
      </c>
      <c r="D196" s="130" t="s">
        <v>131</v>
      </c>
      <c r="E196" s="131" t="s">
        <v>362</v>
      </c>
      <c r="F196" s="132" t="s">
        <v>363</v>
      </c>
      <c r="G196" s="133" t="s">
        <v>95</v>
      </c>
      <c r="H196" s="134">
        <v>1325.75</v>
      </c>
      <c r="I196" s="135"/>
      <c r="J196" s="136">
        <f>ROUND(I196*H196,2)</f>
        <v>0</v>
      </c>
      <c r="K196" s="132" t="s">
        <v>134</v>
      </c>
      <c r="L196" s="33"/>
      <c r="M196" s="137" t="s">
        <v>3</v>
      </c>
      <c r="N196" s="138" t="s">
        <v>43</v>
      </c>
      <c r="P196" s="139">
        <f>O196*H196</f>
        <v>0</v>
      </c>
      <c r="Q196" s="139">
        <v>0.00022</v>
      </c>
      <c r="R196" s="139">
        <f>Q196*H196</f>
        <v>0.291665</v>
      </c>
      <c r="S196" s="139">
        <v>0.002</v>
      </c>
      <c r="T196" s="140">
        <f>S196*H196</f>
        <v>2.6515</v>
      </c>
      <c r="AR196" s="141" t="s">
        <v>217</v>
      </c>
      <c r="AT196" s="141" t="s">
        <v>131</v>
      </c>
      <c r="AU196" s="141" t="s">
        <v>77</v>
      </c>
      <c r="AY196" s="18" t="s">
        <v>129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8" t="s">
        <v>77</v>
      </c>
      <c r="BK196" s="142">
        <f>ROUND(I196*H196,2)</f>
        <v>0</v>
      </c>
      <c r="BL196" s="18" t="s">
        <v>217</v>
      </c>
      <c r="BM196" s="141" t="s">
        <v>364</v>
      </c>
    </row>
    <row r="197" spans="2:47" s="1" customFormat="1" ht="11.25">
      <c r="B197" s="33"/>
      <c r="D197" s="143" t="s">
        <v>136</v>
      </c>
      <c r="F197" s="144" t="s">
        <v>365</v>
      </c>
      <c r="I197" s="145"/>
      <c r="L197" s="33"/>
      <c r="M197" s="146"/>
      <c r="T197" s="54"/>
      <c r="AT197" s="18" t="s">
        <v>136</v>
      </c>
      <c r="AU197" s="18" t="s">
        <v>77</v>
      </c>
    </row>
    <row r="198" spans="2:51" s="13" customFormat="1" ht="11.25">
      <c r="B198" s="165"/>
      <c r="D198" s="148" t="s">
        <v>138</v>
      </c>
      <c r="E198" s="166" t="s">
        <v>3</v>
      </c>
      <c r="F198" s="167" t="s">
        <v>366</v>
      </c>
      <c r="H198" s="166" t="s">
        <v>3</v>
      </c>
      <c r="I198" s="168"/>
      <c r="L198" s="165"/>
      <c r="M198" s="169"/>
      <c r="T198" s="170"/>
      <c r="AT198" s="166" t="s">
        <v>138</v>
      </c>
      <c r="AU198" s="166" t="s">
        <v>77</v>
      </c>
      <c r="AV198" s="13" t="s">
        <v>77</v>
      </c>
      <c r="AW198" s="13" t="s">
        <v>33</v>
      </c>
      <c r="AX198" s="13" t="s">
        <v>72</v>
      </c>
      <c r="AY198" s="166" t="s">
        <v>129</v>
      </c>
    </row>
    <row r="199" spans="2:51" s="12" customFormat="1" ht="11.25">
      <c r="B199" s="147"/>
      <c r="D199" s="148" t="s">
        <v>138</v>
      </c>
      <c r="E199" s="149" t="s">
        <v>3</v>
      </c>
      <c r="F199" s="150" t="s">
        <v>367</v>
      </c>
      <c r="H199" s="151">
        <v>357</v>
      </c>
      <c r="I199" s="152"/>
      <c r="L199" s="147"/>
      <c r="M199" s="153"/>
      <c r="T199" s="154"/>
      <c r="AT199" s="149" t="s">
        <v>138</v>
      </c>
      <c r="AU199" s="149" t="s">
        <v>77</v>
      </c>
      <c r="AV199" s="12" t="s">
        <v>81</v>
      </c>
      <c r="AW199" s="12" t="s">
        <v>33</v>
      </c>
      <c r="AX199" s="12" t="s">
        <v>72</v>
      </c>
      <c r="AY199" s="149" t="s">
        <v>129</v>
      </c>
    </row>
    <row r="200" spans="2:51" s="12" customFormat="1" ht="11.25">
      <c r="B200" s="147"/>
      <c r="D200" s="148" t="s">
        <v>138</v>
      </c>
      <c r="E200" s="149" t="s">
        <v>3</v>
      </c>
      <c r="F200" s="150" t="s">
        <v>309</v>
      </c>
      <c r="H200" s="151">
        <v>79.75</v>
      </c>
      <c r="I200" s="152"/>
      <c r="L200" s="147"/>
      <c r="M200" s="153"/>
      <c r="T200" s="154"/>
      <c r="AT200" s="149" t="s">
        <v>138</v>
      </c>
      <c r="AU200" s="149" t="s">
        <v>77</v>
      </c>
      <c r="AV200" s="12" t="s">
        <v>81</v>
      </c>
      <c r="AW200" s="12" t="s">
        <v>33</v>
      </c>
      <c r="AX200" s="12" t="s">
        <v>72</v>
      </c>
      <c r="AY200" s="149" t="s">
        <v>129</v>
      </c>
    </row>
    <row r="201" spans="2:51" s="13" customFormat="1" ht="11.25">
      <c r="B201" s="165"/>
      <c r="D201" s="148" t="s">
        <v>138</v>
      </c>
      <c r="E201" s="166" t="s">
        <v>3</v>
      </c>
      <c r="F201" s="167" t="s">
        <v>368</v>
      </c>
      <c r="H201" s="166" t="s">
        <v>3</v>
      </c>
      <c r="I201" s="168"/>
      <c r="L201" s="165"/>
      <c r="M201" s="169"/>
      <c r="T201" s="170"/>
      <c r="AT201" s="166" t="s">
        <v>138</v>
      </c>
      <c r="AU201" s="166" t="s">
        <v>77</v>
      </c>
      <c r="AV201" s="13" t="s">
        <v>77</v>
      </c>
      <c r="AW201" s="13" t="s">
        <v>33</v>
      </c>
      <c r="AX201" s="13" t="s">
        <v>72</v>
      </c>
      <c r="AY201" s="166" t="s">
        <v>129</v>
      </c>
    </row>
    <row r="202" spans="2:51" s="12" customFormat="1" ht="11.25">
      <c r="B202" s="147"/>
      <c r="D202" s="148" t="s">
        <v>138</v>
      </c>
      <c r="E202" s="149" t="s">
        <v>3</v>
      </c>
      <c r="F202" s="150" t="s">
        <v>369</v>
      </c>
      <c r="H202" s="151">
        <v>449</v>
      </c>
      <c r="I202" s="152"/>
      <c r="L202" s="147"/>
      <c r="M202" s="153"/>
      <c r="T202" s="154"/>
      <c r="AT202" s="149" t="s">
        <v>138</v>
      </c>
      <c r="AU202" s="149" t="s">
        <v>77</v>
      </c>
      <c r="AV202" s="12" t="s">
        <v>81</v>
      </c>
      <c r="AW202" s="12" t="s">
        <v>33</v>
      </c>
      <c r="AX202" s="12" t="s">
        <v>72</v>
      </c>
      <c r="AY202" s="149" t="s">
        <v>129</v>
      </c>
    </row>
    <row r="203" spans="2:51" s="12" customFormat="1" ht="11.25">
      <c r="B203" s="147"/>
      <c r="D203" s="148" t="s">
        <v>138</v>
      </c>
      <c r="E203" s="149" t="s">
        <v>3</v>
      </c>
      <c r="F203" s="150" t="s">
        <v>370</v>
      </c>
      <c r="H203" s="151">
        <v>162</v>
      </c>
      <c r="I203" s="152"/>
      <c r="L203" s="147"/>
      <c r="M203" s="153"/>
      <c r="T203" s="154"/>
      <c r="AT203" s="149" t="s">
        <v>138</v>
      </c>
      <c r="AU203" s="149" t="s">
        <v>77</v>
      </c>
      <c r="AV203" s="12" t="s">
        <v>81</v>
      </c>
      <c r="AW203" s="12" t="s">
        <v>33</v>
      </c>
      <c r="AX203" s="12" t="s">
        <v>72</v>
      </c>
      <c r="AY203" s="149" t="s">
        <v>129</v>
      </c>
    </row>
    <row r="204" spans="2:51" s="12" customFormat="1" ht="11.25">
      <c r="B204" s="147"/>
      <c r="D204" s="148" t="s">
        <v>138</v>
      </c>
      <c r="E204" s="149" t="s">
        <v>3</v>
      </c>
      <c r="F204" s="150" t="s">
        <v>340</v>
      </c>
      <c r="H204" s="151">
        <v>178</v>
      </c>
      <c r="I204" s="152"/>
      <c r="L204" s="147"/>
      <c r="M204" s="153"/>
      <c r="T204" s="154"/>
      <c r="AT204" s="149" t="s">
        <v>138</v>
      </c>
      <c r="AU204" s="149" t="s">
        <v>77</v>
      </c>
      <c r="AV204" s="12" t="s">
        <v>81</v>
      </c>
      <c r="AW204" s="12" t="s">
        <v>33</v>
      </c>
      <c r="AX204" s="12" t="s">
        <v>72</v>
      </c>
      <c r="AY204" s="149" t="s">
        <v>129</v>
      </c>
    </row>
    <row r="205" spans="2:51" s="12" customFormat="1" ht="11.25">
      <c r="B205" s="147"/>
      <c r="D205" s="148" t="s">
        <v>138</v>
      </c>
      <c r="E205" s="149" t="s">
        <v>3</v>
      </c>
      <c r="F205" s="150" t="s">
        <v>371</v>
      </c>
      <c r="H205" s="151">
        <v>100</v>
      </c>
      <c r="I205" s="152"/>
      <c r="L205" s="147"/>
      <c r="M205" s="153"/>
      <c r="T205" s="154"/>
      <c r="AT205" s="149" t="s">
        <v>138</v>
      </c>
      <c r="AU205" s="149" t="s">
        <v>77</v>
      </c>
      <c r="AV205" s="12" t="s">
        <v>81</v>
      </c>
      <c r="AW205" s="12" t="s">
        <v>33</v>
      </c>
      <c r="AX205" s="12" t="s">
        <v>72</v>
      </c>
      <c r="AY205" s="149" t="s">
        <v>129</v>
      </c>
    </row>
    <row r="206" spans="2:51" s="14" customFormat="1" ht="11.25">
      <c r="B206" s="172"/>
      <c r="D206" s="148" t="s">
        <v>138</v>
      </c>
      <c r="E206" s="173" t="s">
        <v>3</v>
      </c>
      <c r="F206" s="174" t="s">
        <v>310</v>
      </c>
      <c r="H206" s="175">
        <v>1325.75</v>
      </c>
      <c r="I206" s="176"/>
      <c r="L206" s="172"/>
      <c r="M206" s="177"/>
      <c r="T206" s="178"/>
      <c r="AT206" s="173" t="s">
        <v>138</v>
      </c>
      <c r="AU206" s="173" t="s">
        <v>77</v>
      </c>
      <c r="AV206" s="14" t="s">
        <v>87</v>
      </c>
      <c r="AW206" s="14" t="s">
        <v>33</v>
      </c>
      <c r="AX206" s="14" t="s">
        <v>77</v>
      </c>
      <c r="AY206" s="173" t="s">
        <v>129</v>
      </c>
    </row>
    <row r="207" spans="2:65" s="1" customFormat="1" ht="24.2" customHeight="1">
      <c r="B207" s="129"/>
      <c r="C207" s="130" t="s">
        <v>372</v>
      </c>
      <c r="D207" s="130" t="s">
        <v>131</v>
      </c>
      <c r="E207" s="131" t="s">
        <v>373</v>
      </c>
      <c r="F207" s="132" t="s">
        <v>374</v>
      </c>
      <c r="G207" s="133" t="s">
        <v>155</v>
      </c>
      <c r="H207" s="134">
        <v>1</v>
      </c>
      <c r="I207" s="135"/>
      <c r="J207" s="136">
        <f>ROUND(I207*H207,2)</f>
        <v>0</v>
      </c>
      <c r="K207" s="132" t="s">
        <v>156</v>
      </c>
      <c r="L207" s="33"/>
      <c r="M207" s="179" t="s">
        <v>3</v>
      </c>
      <c r="N207" s="180" t="s">
        <v>43</v>
      </c>
      <c r="O207" s="181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AR207" s="141" t="s">
        <v>217</v>
      </c>
      <c r="AT207" s="141" t="s">
        <v>131</v>
      </c>
      <c r="AU207" s="141" t="s">
        <v>77</v>
      </c>
      <c r="AY207" s="18" t="s">
        <v>129</v>
      </c>
      <c r="BE207" s="142">
        <f>IF(N207="základní",J207,0)</f>
        <v>0</v>
      </c>
      <c r="BF207" s="142">
        <f>IF(N207="snížená",J207,0)</f>
        <v>0</v>
      </c>
      <c r="BG207" s="142">
        <f>IF(N207="zákl. přenesená",J207,0)</f>
        <v>0</v>
      </c>
      <c r="BH207" s="142">
        <f>IF(N207="sníž. přenesená",J207,0)</f>
        <v>0</v>
      </c>
      <c r="BI207" s="142">
        <f>IF(N207="nulová",J207,0)</f>
        <v>0</v>
      </c>
      <c r="BJ207" s="18" t="s">
        <v>77</v>
      </c>
      <c r="BK207" s="142">
        <f>ROUND(I207*H207,2)</f>
        <v>0</v>
      </c>
      <c r="BL207" s="18" t="s">
        <v>217</v>
      </c>
      <c r="BM207" s="141" t="s">
        <v>375</v>
      </c>
    </row>
    <row r="208" spans="2:12" s="1" customFormat="1" ht="6.95" customHeight="1"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33"/>
    </row>
  </sheetData>
  <autoFilter ref="C87:K20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2/111211101"/>
    <hyperlink ref="F95" r:id="rId2" display="https://podminky.urs.cz/item/CS_URS_2023_02/112151014"/>
    <hyperlink ref="F97" r:id="rId3" display="https://podminky.urs.cz/item/CS_URS_2023_02/112151314"/>
    <hyperlink ref="F99" r:id="rId4" display="https://podminky.urs.cz/item/CS_URS_2023_02/112201114"/>
    <hyperlink ref="F103" r:id="rId5" display="https://podminky.urs.cz/item/CS_URS_2023_02/183101114"/>
    <hyperlink ref="F105" r:id="rId6" display="https://podminky.urs.cz/item/CS_URS_2023_02/184102311"/>
    <hyperlink ref="F108" r:id="rId7" display="https://podminky.urs.cz/item/CS_URS_2023_02/184215111"/>
    <hyperlink ref="F112" r:id="rId8" display="https://podminky.urs.cz/item/CS_URS_2023_02/181111131"/>
    <hyperlink ref="F115" r:id="rId9" display="https://podminky.urs.cz/item/CS_URS_2023_02/181411151"/>
    <hyperlink ref="F120" r:id="rId10" display="https://podminky.urs.cz/item/CS_URS_2023_02/185804311"/>
    <hyperlink ref="F125" r:id="rId11" display="https://podminky.urs.cz/item/CS_URS_2023_02/113202111"/>
    <hyperlink ref="F128" r:id="rId12" display="https://podminky.urs.cz/item/CS_URS_2023_02/113106051"/>
    <hyperlink ref="F131" r:id="rId13" display="https://podminky.urs.cz/item/CS_URS_2023_02/113107022"/>
    <hyperlink ref="F134" r:id="rId14" display="https://podminky.urs.cz/item/CS_URS_2023_02/997013501"/>
    <hyperlink ref="F136" r:id="rId15" display="https://podminky.urs.cz/item/CS_URS_2023_02/997013509"/>
    <hyperlink ref="F139" r:id="rId16" display="https://podminky.urs.cz/item/CS_URS_2023_02/997013873"/>
    <hyperlink ref="F142" r:id="rId17" display="https://podminky.urs.cz/item/CS_URS_2023_02/914511111"/>
    <hyperlink ref="F144" r:id="rId18" display="https://podminky.urs.cz/item/CS_URS_2023_02/914531111"/>
    <hyperlink ref="F146" r:id="rId19" display="https://podminky.urs.cz/item/CS_URS_2023_02/966006132"/>
    <hyperlink ref="F148" r:id="rId20" display="https://podminky.urs.cz/item/CS_URS_2023_02/119003215"/>
    <hyperlink ref="F150" r:id="rId21" display="https://podminky.urs.cz/item/CS_URS_2023_02/119003216"/>
    <hyperlink ref="F152" r:id="rId22" display="https://podminky.urs.cz/item/CS_URS_2023_02/916241213"/>
    <hyperlink ref="F156" r:id="rId23" display="https://podminky.urs.cz/item/CS_URS_2023_02/591411111"/>
    <hyperlink ref="F161" r:id="rId24" display="https://podminky.urs.cz/item/CS_URS_2023_02/566901143R"/>
    <hyperlink ref="F164" r:id="rId25" display="https://podminky.urs.cz/item/CS_URS_2023_02/998011001"/>
    <hyperlink ref="F172" r:id="rId26" display="https://podminky.urs.cz/item/CS_URS_2023_02/184818231"/>
    <hyperlink ref="F174" r:id="rId27" display="https://podminky.urs.cz/item/CS_URS_2023_02/184818232"/>
    <hyperlink ref="F176" r:id="rId28" display="https://podminky.urs.cz/item/CS_URS_2023_02/619996135"/>
    <hyperlink ref="F181" r:id="rId29" display="https://podminky.urs.cz/item/CS_URS_2023_02/291211111"/>
    <hyperlink ref="F189" r:id="rId30" display="https://podminky.urs.cz/item/CS_URS_2023_02/113151111"/>
    <hyperlink ref="F192" r:id="rId31" display="https://podminky.urs.cz/item/CS_URS_2023_02/113152111"/>
    <hyperlink ref="F197" r:id="rId32" display="https://podminky.urs.cz/item/CS_URS_2023_02/61999614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6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83</v>
      </c>
      <c r="AZ2" s="86" t="s">
        <v>376</v>
      </c>
      <c r="BA2" s="86" t="s">
        <v>377</v>
      </c>
      <c r="BB2" s="86" t="s">
        <v>378</v>
      </c>
      <c r="BC2" s="86" t="s">
        <v>379</v>
      </c>
      <c r="BD2" s="86" t="s">
        <v>84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  <c r="AZ3" s="86" t="s">
        <v>380</v>
      </c>
      <c r="BA3" s="86" t="s">
        <v>381</v>
      </c>
      <c r="BB3" s="86" t="s">
        <v>95</v>
      </c>
      <c r="BC3" s="86" t="s">
        <v>382</v>
      </c>
      <c r="BD3" s="86" t="s">
        <v>84</v>
      </c>
    </row>
    <row r="4" spans="2:56" ht="24.95" customHeight="1">
      <c r="B4" s="21"/>
      <c r="D4" s="22" t="s">
        <v>97</v>
      </c>
      <c r="L4" s="21"/>
      <c r="M4" s="87" t="s">
        <v>11</v>
      </c>
      <c r="AT4" s="18" t="s">
        <v>4</v>
      </c>
      <c r="AZ4" s="86" t="s">
        <v>383</v>
      </c>
      <c r="BA4" s="86" t="s">
        <v>384</v>
      </c>
      <c r="BB4" s="86" t="s">
        <v>95</v>
      </c>
      <c r="BC4" s="86" t="s">
        <v>385</v>
      </c>
      <c r="BD4" s="86" t="s">
        <v>84</v>
      </c>
    </row>
    <row r="5" spans="2:56" ht="6.95" customHeight="1">
      <c r="B5" s="21"/>
      <c r="L5" s="21"/>
      <c r="AZ5" s="86" t="s">
        <v>386</v>
      </c>
      <c r="BA5" s="86" t="s">
        <v>387</v>
      </c>
      <c r="BB5" s="86" t="s">
        <v>95</v>
      </c>
      <c r="BC5" s="86" t="s">
        <v>388</v>
      </c>
      <c r="BD5" s="86" t="s">
        <v>84</v>
      </c>
    </row>
    <row r="6" spans="2:56" ht="12" customHeight="1">
      <c r="B6" s="21"/>
      <c r="D6" s="28" t="s">
        <v>17</v>
      </c>
      <c r="L6" s="21"/>
      <c r="AZ6" s="86" t="s">
        <v>389</v>
      </c>
      <c r="BA6" s="86" t="s">
        <v>390</v>
      </c>
      <c r="BB6" s="86" t="s">
        <v>95</v>
      </c>
      <c r="BC6" s="86" t="s">
        <v>391</v>
      </c>
      <c r="BD6" s="86" t="s">
        <v>84</v>
      </c>
    </row>
    <row r="7" spans="2:56" ht="16.5" customHeight="1">
      <c r="B7" s="21"/>
      <c r="E7" s="326" t="str">
        <f>'Rekapitulace stavby'!K6</f>
        <v>Rekonstrukce zpívající fontány v Mar. Lázní_rev</v>
      </c>
      <c r="F7" s="327"/>
      <c r="G7" s="327"/>
      <c r="H7" s="327"/>
      <c r="L7" s="21"/>
      <c r="AZ7" s="86" t="s">
        <v>392</v>
      </c>
      <c r="BA7" s="86" t="s">
        <v>393</v>
      </c>
      <c r="BB7" s="86" t="s">
        <v>95</v>
      </c>
      <c r="BC7" s="86" t="s">
        <v>394</v>
      </c>
      <c r="BD7" s="86" t="s">
        <v>84</v>
      </c>
    </row>
    <row r="8" spans="2:56" s="1" customFormat="1" ht="12" customHeight="1">
      <c r="B8" s="33"/>
      <c r="D8" s="28" t="s">
        <v>98</v>
      </c>
      <c r="L8" s="33"/>
      <c r="AZ8" s="86" t="s">
        <v>395</v>
      </c>
      <c r="BA8" s="86" t="s">
        <v>396</v>
      </c>
      <c r="BB8" s="86" t="s">
        <v>95</v>
      </c>
      <c r="BC8" s="86" t="s">
        <v>397</v>
      </c>
      <c r="BD8" s="86" t="s">
        <v>84</v>
      </c>
    </row>
    <row r="9" spans="2:56" s="1" customFormat="1" ht="16.5" customHeight="1">
      <c r="B9" s="33"/>
      <c r="E9" s="288" t="s">
        <v>398</v>
      </c>
      <c r="F9" s="328"/>
      <c r="G9" s="328"/>
      <c r="H9" s="328"/>
      <c r="L9" s="33"/>
      <c r="AZ9" s="86" t="s">
        <v>399</v>
      </c>
      <c r="BA9" s="86" t="s">
        <v>400</v>
      </c>
      <c r="BB9" s="86" t="s">
        <v>95</v>
      </c>
      <c r="BC9" s="86" t="s">
        <v>382</v>
      </c>
      <c r="BD9" s="86" t="s">
        <v>84</v>
      </c>
    </row>
    <row r="10" spans="2:56" s="1" customFormat="1" ht="11.25">
      <c r="B10" s="33"/>
      <c r="L10" s="33"/>
      <c r="AZ10" s="86" t="s">
        <v>401</v>
      </c>
      <c r="BA10" s="86" t="s">
        <v>402</v>
      </c>
      <c r="BB10" s="86" t="s">
        <v>95</v>
      </c>
      <c r="BC10" s="86" t="s">
        <v>403</v>
      </c>
      <c r="BD10" s="86" t="s">
        <v>84</v>
      </c>
    </row>
    <row r="11" spans="2:56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  <c r="AZ11" s="86" t="s">
        <v>404</v>
      </c>
      <c r="BA11" s="86" t="s">
        <v>405</v>
      </c>
      <c r="BB11" s="86" t="s">
        <v>95</v>
      </c>
      <c r="BC11" s="86" t="s">
        <v>406</v>
      </c>
      <c r="BD11" s="86" t="s">
        <v>84</v>
      </c>
    </row>
    <row r="12" spans="2:56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27. 10. 2023</v>
      </c>
      <c r="L12" s="33"/>
      <c r="AZ12" s="86" t="s">
        <v>407</v>
      </c>
      <c r="BA12" s="86" t="s">
        <v>408</v>
      </c>
      <c r="BB12" s="86" t="s">
        <v>95</v>
      </c>
      <c r="BC12" s="86" t="s">
        <v>409</v>
      </c>
      <c r="BD12" s="86" t="s">
        <v>84</v>
      </c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12" s="1" customFormat="1" ht="18" customHeight="1">
      <c r="B15" s="33"/>
      <c r="E15" s="26" t="str">
        <f>IF('Rekapitulace stavby'!E11="","",'Rekapitulace stavby'!E11)</f>
        <v xml:space="preserve"> </v>
      </c>
      <c r="I15" s="28" t="s">
        <v>28</v>
      </c>
      <c r="J15" s="26" t="str">
        <f>IF('Rekapitulace stavby'!AN11="","",'Rekapitulace stavby'!AN11)</f>
        <v/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9" t="str">
        <f>'Rekapitulace stavby'!E14</f>
        <v>Vyplň údaj</v>
      </c>
      <c r="F18" s="309"/>
      <c r="G18" s="309"/>
      <c r="H18" s="309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3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3</v>
      </c>
      <c r="L23" s="33"/>
    </row>
    <row r="24" spans="2:12" s="1" customFormat="1" ht="18" customHeight="1">
      <c r="B24" s="33"/>
      <c r="E24" s="26" t="s">
        <v>100</v>
      </c>
      <c r="I24" s="28" t="s">
        <v>28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71.25" customHeight="1">
      <c r="B27" s="88"/>
      <c r="E27" s="314" t="s">
        <v>37</v>
      </c>
      <c r="F27" s="314"/>
      <c r="G27" s="314"/>
      <c r="H27" s="314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38</v>
      </c>
      <c r="J30" s="64">
        <f>ROUND(J111,2)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90">
        <f>ROUND((SUM(BE111:BE678)),2)</f>
        <v>0</v>
      </c>
      <c r="I33" s="91">
        <v>0.21</v>
      </c>
      <c r="J33" s="90">
        <f>ROUND(((SUM(BE111:BE678))*I33),2)</f>
        <v>0</v>
      </c>
      <c r="L33" s="33"/>
    </row>
    <row r="34" spans="2:12" s="1" customFormat="1" ht="14.45" customHeight="1">
      <c r="B34" s="33"/>
      <c r="E34" s="28" t="s">
        <v>44</v>
      </c>
      <c r="F34" s="90">
        <f>ROUND((SUM(BF111:BF678)),2)</f>
        <v>0</v>
      </c>
      <c r="I34" s="91">
        <v>0.12</v>
      </c>
      <c r="J34" s="90">
        <f>ROUND(((SUM(BF111:BF678))*I34),2)</f>
        <v>0</v>
      </c>
      <c r="L34" s="33"/>
    </row>
    <row r="35" spans="2:12" s="1" customFormat="1" ht="14.45" customHeight="1" hidden="1">
      <c r="B35" s="33"/>
      <c r="E35" s="28" t="s">
        <v>45</v>
      </c>
      <c r="F35" s="90">
        <f>ROUND((SUM(BG111:BG678)),2)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90">
        <f>ROUND((SUM(BH111:BH678)),2)</f>
        <v>0</v>
      </c>
      <c r="I36" s="91">
        <v>0.12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90">
        <f>ROUND((SUM(BI111:BI678)),2)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48</v>
      </c>
      <c r="E39" s="55"/>
      <c r="F39" s="55"/>
      <c r="G39" s="94" t="s">
        <v>49</v>
      </c>
      <c r="H39" s="95" t="s">
        <v>50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101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6" t="str">
        <f>E7</f>
        <v>Rekonstrukce zpívající fontány v Mar. Lázní_rev</v>
      </c>
      <c r="F48" s="327"/>
      <c r="G48" s="327"/>
      <c r="H48" s="327"/>
      <c r="L48" s="33"/>
    </row>
    <row r="49" spans="2:12" s="1" customFormat="1" ht="12" customHeight="1">
      <c r="B49" s="33"/>
      <c r="C49" s="28" t="s">
        <v>98</v>
      </c>
      <c r="L49" s="33"/>
    </row>
    <row r="50" spans="2:12" s="1" customFormat="1" ht="16.5" customHeight="1">
      <c r="B50" s="33"/>
      <c r="E50" s="288" t="str">
        <f>E9</f>
        <v>2 - Bourací a stavební práce</v>
      </c>
      <c r="F50" s="328"/>
      <c r="G50" s="328"/>
      <c r="H50" s="328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st.p. 28/3, 28/2, ppč. 200/2, 78/1 k.ú. ML</v>
      </c>
      <c r="I52" s="28" t="s">
        <v>23</v>
      </c>
      <c r="J52" s="50" t="str">
        <f>IF(J12="","",J12)</f>
        <v>27. 10. 2023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 xml:space="preserve"> </v>
      </c>
      <c r="I54" s="28" t="s">
        <v>31</v>
      </c>
      <c r="J54" s="31" t="str">
        <f>E21</f>
        <v xml:space="preserve">Prokon s.r.o. 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Ing. Tomáš Hrdlička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70</v>
      </c>
      <c r="J59" s="64">
        <f>J111</f>
        <v>0</v>
      </c>
      <c r="L59" s="33"/>
      <c r="AU59" s="18" t="s">
        <v>104</v>
      </c>
    </row>
    <row r="60" spans="2:12" s="8" customFormat="1" ht="24.95" customHeight="1">
      <c r="B60" s="101"/>
      <c r="D60" s="102" t="s">
        <v>105</v>
      </c>
      <c r="E60" s="103"/>
      <c r="F60" s="103"/>
      <c r="G60" s="103"/>
      <c r="H60" s="103"/>
      <c r="I60" s="103"/>
      <c r="J60" s="104">
        <f>J112</f>
        <v>0</v>
      </c>
      <c r="L60" s="101"/>
    </row>
    <row r="61" spans="2:12" s="9" customFormat="1" ht="19.9" customHeight="1">
      <c r="B61" s="105"/>
      <c r="D61" s="106" t="s">
        <v>106</v>
      </c>
      <c r="E61" s="107"/>
      <c r="F61" s="107"/>
      <c r="G61" s="107"/>
      <c r="H61" s="107"/>
      <c r="I61" s="107"/>
      <c r="J61" s="108">
        <f>J113</f>
        <v>0</v>
      </c>
      <c r="L61" s="105"/>
    </row>
    <row r="62" spans="2:12" s="9" customFormat="1" ht="14.85" customHeight="1">
      <c r="B62" s="105"/>
      <c r="D62" s="106" t="s">
        <v>410</v>
      </c>
      <c r="E62" s="107"/>
      <c r="F62" s="107"/>
      <c r="G62" s="107"/>
      <c r="H62" s="107"/>
      <c r="I62" s="107"/>
      <c r="J62" s="108">
        <f>J114</f>
        <v>0</v>
      </c>
      <c r="L62" s="105"/>
    </row>
    <row r="63" spans="2:12" s="9" customFormat="1" ht="14.85" customHeight="1">
      <c r="B63" s="105"/>
      <c r="D63" s="106" t="s">
        <v>411</v>
      </c>
      <c r="E63" s="107"/>
      <c r="F63" s="107"/>
      <c r="G63" s="107"/>
      <c r="H63" s="107"/>
      <c r="I63" s="107"/>
      <c r="J63" s="108">
        <f>J128</f>
        <v>0</v>
      </c>
      <c r="L63" s="105"/>
    </row>
    <row r="64" spans="2:12" s="9" customFormat="1" ht="14.85" customHeight="1">
      <c r="B64" s="105"/>
      <c r="D64" s="106" t="s">
        <v>412</v>
      </c>
      <c r="E64" s="107"/>
      <c r="F64" s="107"/>
      <c r="G64" s="107"/>
      <c r="H64" s="107"/>
      <c r="I64" s="107"/>
      <c r="J64" s="108">
        <f>J136</f>
        <v>0</v>
      </c>
      <c r="L64" s="105"/>
    </row>
    <row r="65" spans="2:12" s="9" customFormat="1" ht="19.9" customHeight="1">
      <c r="B65" s="105"/>
      <c r="D65" s="106" t="s">
        <v>413</v>
      </c>
      <c r="E65" s="107"/>
      <c r="F65" s="107"/>
      <c r="G65" s="107"/>
      <c r="H65" s="107"/>
      <c r="I65" s="107"/>
      <c r="J65" s="108">
        <f>J150</f>
        <v>0</v>
      </c>
      <c r="L65" s="105"/>
    </row>
    <row r="66" spans="2:12" s="9" customFormat="1" ht="14.85" customHeight="1">
      <c r="B66" s="105"/>
      <c r="D66" s="106" t="s">
        <v>414</v>
      </c>
      <c r="E66" s="107"/>
      <c r="F66" s="107"/>
      <c r="G66" s="107"/>
      <c r="H66" s="107"/>
      <c r="I66" s="107"/>
      <c r="J66" s="108">
        <f>J151</f>
        <v>0</v>
      </c>
      <c r="L66" s="105"/>
    </row>
    <row r="67" spans="2:12" s="9" customFormat="1" ht="14.85" customHeight="1">
      <c r="B67" s="105"/>
      <c r="D67" s="106" t="s">
        <v>415</v>
      </c>
      <c r="E67" s="107"/>
      <c r="F67" s="107"/>
      <c r="G67" s="107"/>
      <c r="H67" s="107"/>
      <c r="I67" s="107"/>
      <c r="J67" s="108">
        <f>J156</f>
        <v>0</v>
      </c>
      <c r="L67" s="105"/>
    </row>
    <row r="68" spans="2:12" s="9" customFormat="1" ht="19.9" customHeight="1">
      <c r="B68" s="105"/>
      <c r="D68" s="106" t="s">
        <v>416</v>
      </c>
      <c r="E68" s="107"/>
      <c r="F68" s="107"/>
      <c r="G68" s="107"/>
      <c r="H68" s="107"/>
      <c r="I68" s="107"/>
      <c r="J68" s="108">
        <f>J181</f>
        <v>0</v>
      </c>
      <c r="L68" s="105"/>
    </row>
    <row r="69" spans="2:12" s="9" customFormat="1" ht="19.9" customHeight="1">
      <c r="B69" s="105"/>
      <c r="D69" s="106" t="s">
        <v>417</v>
      </c>
      <c r="E69" s="107"/>
      <c r="F69" s="107"/>
      <c r="G69" s="107"/>
      <c r="H69" s="107"/>
      <c r="I69" s="107"/>
      <c r="J69" s="108">
        <f>J192</f>
        <v>0</v>
      </c>
      <c r="L69" s="105"/>
    </row>
    <row r="70" spans="2:12" s="9" customFormat="1" ht="14.85" customHeight="1">
      <c r="B70" s="105"/>
      <c r="D70" s="106" t="s">
        <v>418</v>
      </c>
      <c r="E70" s="107"/>
      <c r="F70" s="107"/>
      <c r="G70" s="107"/>
      <c r="H70" s="107"/>
      <c r="I70" s="107"/>
      <c r="J70" s="108">
        <f>J217</f>
        <v>0</v>
      </c>
      <c r="L70" s="105"/>
    </row>
    <row r="71" spans="2:12" s="9" customFormat="1" ht="19.9" customHeight="1">
      <c r="B71" s="105"/>
      <c r="D71" s="106" t="s">
        <v>419</v>
      </c>
      <c r="E71" s="107"/>
      <c r="F71" s="107"/>
      <c r="G71" s="107"/>
      <c r="H71" s="107"/>
      <c r="I71" s="107"/>
      <c r="J71" s="108">
        <f>J226</f>
        <v>0</v>
      </c>
      <c r="L71" s="105"/>
    </row>
    <row r="72" spans="2:12" s="9" customFormat="1" ht="14.85" customHeight="1">
      <c r="B72" s="105"/>
      <c r="D72" s="106" t="s">
        <v>420</v>
      </c>
      <c r="E72" s="107"/>
      <c r="F72" s="107"/>
      <c r="G72" s="107"/>
      <c r="H72" s="107"/>
      <c r="I72" s="107"/>
      <c r="J72" s="108">
        <f>J241</f>
        <v>0</v>
      </c>
      <c r="L72" s="105"/>
    </row>
    <row r="73" spans="2:12" s="9" customFormat="1" ht="21.75" customHeight="1">
      <c r="B73" s="105"/>
      <c r="D73" s="106" t="s">
        <v>421</v>
      </c>
      <c r="E73" s="107"/>
      <c r="F73" s="107"/>
      <c r="G73" s="107"/>
      <c r="H73" s="107"/>
      <c r="I73" s="107"/>
      <c r="J73" s="108">
        <f>J242</f>
        <v>0</v>
      </c>
      <c r="L73" s="105"/>
    </row>
    <row r="74" spans="2:12" s="9" customFormat="1" ht="21.75" customHeight="1">
      <c r="B74" s="105"/>
      <c r="D74" s="106" t="s">
        <v>422</v>
      </c>
      <c r="E74" s="107"/>
      <c r="F74" s="107"/>
      <c r="G74" s="107"/>
      <c r="H74" s="107"/>
      <c r="I74" s="107"/>
      <c r="J74" s="108">
        <f>J270</f>
        <v>0</v>
      </c>
      <c r="L74" s="105"/>
    </row>
    <row r="75" spans="2:12" s="9" customFormat="1" ht="19.9" customHeight="1">
      <c r="B75" s="105"/>
      <c r="D75" s="106" t="s">
        <v>111</v>
      </c>
      <c r="E75" s="107"/>
      <c r="F75" s="107"/>
      <c r="G75" s="107"/>
      <c r="H75" s="107"/>
      <c r="I75" s="107"/>
      <c r="J75" s="108">
        <f>J283</f>
        <v>0</v>
      </c>
      <c r="L75" s="105"/>
    </row>
    <row r="76" spans="2:12" s="9" customFormat="1" ht="19.9" customHeight="1">
      <c r="B76" s="105"/>
      <c r="D76" s="106" t="s">
        <v>423</v>
      </c>
      <c r="E76" s="107"/>
      <c r="F76" s="107"/>
      <c r="G76" s="107"/>
      <c r="H76" s="107"/>
      <c r="I76" s="107"/>
      <c r="J76" s="108">
        <f>J292</f>
        <v>0</v>
      </c>
      <c r="L76" s="105"/>
    </row>
    <row r="77" spans="2:12" s="9" customFormat="1" ht="19.9" customHeight="1">
      <c r="B77" s="105"/>
      <c r="D77" s="106" t="s">
        <v>109</v>
      </c>
      <c r="E77" s="107"/>
      <c r="F77" s="107"/>
      <c r="G77" s="107"/>
      <c r="H77" s="107"/>
      <c r="I77" s="107"/>
      <c r="J77" s="108">
        <f>J296</f>
        <v>0</v>
      </c>
      <c r="L77" s="105"/>
    </row>
    <row r="78" spans="2:12" s="9" customFormat="1" ht="14.85" customHeight="1">
      <c r="B78" s="105"/>
      <c r="D78" s="106" t="s">
        <v>424</v>
      </c>
      <c r="E78" s="107"/>
      <c r="F78" s="107"/>
      <c r="G78" s="107"/>
      <c r="H78" s="107"/>
      <c r="I78" s="107"/>
      <c r="J78" s="108">
        <f>J297</f>
        <v>0</v>
      </c>
      <c r="L78" s="105"/>
    </row>
    <row r="79" spans="2:12" s="9" customFormat="1" ht="14.85" customHeight="1">
      <c r="B79" s="105"/>
      <c r="D79" s="106" t="s">
        <v>425</v>
      </c>
      <c r="E79" s="107"/>
      <c r="F79" s="107"/>
      <c r="G79" s="107"/>
      <c r="H79" s="107"/>
      <c r="I79" s="107"/>
      <c r="J79" s="108">
        <f>J353</f>
        <v>0</v>
      </c>
      <c r="L79" s="105"/>
    </row>
    <row r="80" spans="2:12" s="9" customFormat="1" ht="14.85" customHeight="1">
      <c r="B80" s="105"/>
      <c r="D80" s="106" t="s">
        <v>110</v>
      </c>
      <c r="E80" s="107"/>
      <c r="F80" s="107"/>
      <c r="G80" s="107"/>
      <c r="H80" s="107"/>
      <c r="I80" s="107"/>
      <c r="J80" s="108">
        <f>J425</f>
        <v>0</v>
      </c>
      <c r="L80" s="105"/>
    </row>
    <row r="81" spans="2:12" s="9" customFormat="1" ht="19.9" customHeight="1">
      <c r="B81" s="105"/>
      <c r="D81" s="106" t="s">
        <v>112</v>
      </c>
      <c r="E81" s="107"/>
      <c r="F81" s="107"/>
      <c r="G81" s="107"/>
      <c r="H81" s="107"/>
      <c r="I81" s="107"/>
      <c r="J81" s="108">
        <f>J443</f>
        <v>0</v>
      </c>
      <c r="L81" s="105"/>
    </row>
    <row r="82" spans="2:12" s="8" customFormat="1" ht="24.95" customHeight="1">
      <c r="B82" s="101"/>
      <c r="D82" s="102" t="s">
        <v>426</v>
      </c>
      <c r="E82" s="103"/>
      <c r="F82" s="103"/>
      <c r="G82" s="103"/>
      <c r="H82" s="103"/>
      <c r="I82" s="103"/>
      <c r="J82" s="104">
        <f>J450</f>
        <v>0</v>
      </c>
      <c r="L82" s="101"/>
    </row>
    <row r="83" spans="2:12" s="9" customFormat="1" ht="19.9" customHeight="1">
      <c r="B83" s="105"/>
      <c r="D83" s="106" t="s">
        <v>427</v>
      </c>
      <c r="E83" s="107"/>
      <c r="F83" s="107"/>
      <c r="G83" s="107"/>
      <c r="H83" s="107"/>
      <c r="I83" s="107"/>
      <c r="J83" s="108">
        <f>J451</f>
        <v>0</v>
      </c>
      <c r="L83" s="105"/>
    </row>
    <row r="84" spans="2:12" s="9" customFormat="1" ht="14.85" customHeight="1">
      <c r="B84" s="105"/>
      <c r="D84" s="106" t="s">
        <v>428</v>
      </c>
      <c r="E84" s="107"/>
      <c r="F84" s="107"/>
      <c r="G84" s="107"/>
      <c r="H84" s="107"/>
      <c r="I84" s="107"/>
      <c r="J84" s="108">
        <f>J454</f>
        <v>0</v>
      </c>
      <c r="L84" s="105"/>
    </row>
    <row r="85" spans="2:12" s="9" customFormat="1" ht="14.85" customHeight="1">
      <c r="B85" s="105"/>
      <c r="D85" s="106" t="s">
        <v>429</v>
      </c>
      <c r="E85" s="107"/>
      <c r="F85" s="107"/>
      <c r="G85" s="107"/>
      <c r="H85" s="107"/>
      <c r="I85" s="107"/>
      <c r="J85" s="108">
        <f>J498</f>
        <v>0</v>
      </c>
      <c r="L85" s="105"/>
    </row>
    <row r="86" spans="2:12" s="9" customFormat="1" ht="19.9" customHeight="1">
      <c r="B86" s="105"/>
      <c r="D86" s="106" t="s">
        <v>430</v>
      </c>
      <c r="E86" s="107"/>
      <c r="F86" s="107"/>
      <c r="G86" s="107"/>
      <c r="H86" s="107"/>
      <c r="I86" s="107"/>
      <c r="J86" s="108">
        <f>J554</f>
        <v>0</v>
      </c>
      <c r="L86" s="105"/>
    </row>
    <row r="87" spans="2:12" s="9" customFormat="1" ht="19.9" customHeight="1">
      <c r="B87" s="105"/>
      <c r="D87" s="106" t="s">
        <v>431</v>
      </c>
      <c r="E87" s="107"/>
      <c r="F87" s="107"/>
      <c r="G87" s="107"/>
      <c r="H87" s="107"/>
      <c r="I87" s="107"/>
      <c r="J87" s="108">
        <f>J578</f>
        <v>0</v>
      </c>
      <c r="L87" s="105"/>
    </row>
    <row r="88" spans="2:12" s="9" customFormat="1" ht="19.9" customHeight="1">
      <c r="B88" s="105"/>
      <c r="D88" s="106" t="s">
        <v>432</v>
      </c>
      <c r="E88" s="107"/>
      <c r="F88" s="107"/>
      <c r="G88" s="107"/>
      <c r="H88" s="107"/>
      <c r="I88" s="107"/>
      <c r="J88" s="108">
        <f>J585</f>
        <v>0</v>
      </c>
      <c r="L88" s="105"/>
    </row>
    <row r="89" spans="2:12" s="9" customFormat="1" ht="14.85" customHeight="1">
      <c r="B89" s="105"/>
      <c r="D89" s="106" t="s">
        <v>433</v>
      </c>
      <c r="E89" s="107"/>
      <c r="F89" s="107"/>
      <c r="G89" s="107"/>
      <c r="H89" s="107"/>
      <c r="I89" s="107"/>
      <c r="J89" s="108">
        <f>J591</f>
        <v>0</v>
      </c>
      <c r="L89" s="105"/>
    </row>
    <row r="90" spans="2:12" s="9" customFormat="1" ht="19.9" customHeight="1">
      <c r="B90" s="105"/>
      <c r="D90" s="106" t="s">
        <v>434</v>
      </c>
      <c r="E90" s="107"/>
      <c r="F90" s="107"/>
      <c r="G90" s="107"/>
      <c r="H90" s="107"/>
      <c r="I90" s="107"/>
      <c r="J90" s="108">
        <f>J628</f>
        <v>0</v>
      </c>
      <c r="L90" s="105"/>
    </row>
    <row r="91" spans="2:12" s="9" customFormat="1" ht="19.9" customHeight="1">
      <c r="B91" s="105"/>
      <c r="D91" s="106" t="s">
        <v>435</v>
      </c>
      <c r="E91" s="107"/>
      <c r="F91" s="107"/>
      <c r="G91" s="107"/>
      <c r="H91" s="107"/>
      <c r="I91" s="107"/>
      <c r="J91" s="108">
        <f>J654</f>
        <v>0</v>
      </c>
      <c r="L91" s="105"/>
    </row>
    <row r="92" spans="2:12" s="1" customFormat="1" ht="21.75" customHeight="1">
      <c r="B92" s="33"/>
      <c r="L92" s="33"/>
    </row>
    <row r="93" spans="2:12" s="1" customFormat="1" ht="6.9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33"/>
    </row>
    <row r="97" spans="2:12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33"/>
    </row>
    <row r="98" spans="2:12" s="1" customFormat="1" ht="24.95" customHeight="1">
      <c r="B98" s="33"/>
      <c r="C98" s="22" t="s">
        <v>114</v>
      </c>
      <c r="L98" s="33"/>
    </row>
    <row r="99" spans="2:12" s="1" customFormat="1" ht="6.95" customHeight="1">
      <c r="B99" s="33"/>
      <c r="L99" s="33"/>
    </row>
    <row r="100" spans="2:12" s="1" customFormat="1" ht="12" customHeight="1">
      <c r="B100" s="33"/>
      <c r="C100" s="28" t="s">
        <v>17</v>
      </c>
      <c r="L100" s="33"/>
    </row>
    <row r="101" spans="2:12" s="1" customFormat="1" ht="16.5" customHeight="1">
      <c r="B101" s="33"/>
      <c r="E101" s="326" t="str">
        <f>E7</f>
        <v>Rekonstrukce zpívající fontány v Mar. Lázní_rev</v>
      </c>
      <c r="F101" s="327"/>
      <c r="G101" s="327"/>
      <c r="H101" s="327"/>
      <c r="L101" s="33"/>
    </row>
    <row r="102" spans="2:12" s="1" customFormat="1" ht="12" customHeight="1">
      <c r="B102" s="33"/>
      <c r="C102" s="28" t="s">
        <v>98</v>
      </c>
      <c r="L102" s="33"/>
    </row>
    <row r="103" spans="2:12" s="1" customFormat="1" ht="16.5" customHeight="1">
      <c r="B103" s="33"/>
      <c r="E103" s="288" t="str">
        <f>E9</f>
        <v>2 - Bourací a stavební práce</v>
      </c>
      <c r="F103" s="328"/>
      <c r="G103" s="328"/>
      <c r="H103" s="328"/>
      <c r="L103" s="33"/>
    </row>
    <row r="104" spans="2:12" s="1" customFormat="1" ht="6.95" customHeight="1">
      <c r="B104" s="33"/>
      <c r="L104" s="33"/>
    </row>
    <row r="105" spans="2:12" s="1" customFormat="1" ht="12" customHeight="1">
      <c r="B105" s="33"/>
      <c r="C105" s="28" t="s">
        <v>21</v>
      </c>
      <c r="F105" s="26" t="str">
        <f>F12</f>
        <v>st.p. 28/3, 28/2, ppč. 200/2, 78/1 k.ú. ML</v>
      </c>
      <c r="I105" s="28" t="s">
        <v>23</v>
      </c>
      <c r="J105" s="50" t="str">
        <f>IF(J12="","",J12)</f>
        <v>27. 10. 2023</v>
      </c>
      <c r="L105" s="33"/>
    </row>
    <row r="106" spans="2:12" s="1" customFormat="1" ht="6.95" customHeight="1">
      <c r="B106" s="33"/>
      <c r="L106" s="33"/>
    </row>
    <row r="107" spans="2:12" s="1" customFormat="1" ht="15.2" customHeight="1">
      <c r="B107" s="33"/>
      <c r="C107" s="28" t="s">
        <v>25</v>
      </c>
      <c r="F107" s="26" t="str">
        <f>E15</f>
        <v xml:space="preserve"> </v>
      </c>
      <c r="I107" s="28" t="s">
        <v>31</v>
      </c>
      <c r="J107" s="31" t="str">
        <f>E21</f>
        <v xml:space="preserve">Prokon s.r.o. </v>
      </c>
      <c r="L107" s="33"/>
    </row>
    <row r="108" spans="2:12" s="1" customFormat="1" ht="15.2" customHeight="1">
      <c r="B108" s="33"/>
      <c r="C108" s="28" t="s">
        <v>29</v>
      </c>
      <c r="F108" s="26" t="str">
        <f>IF(E18="","",E18)</f>
        <v>Vyplň údaj</v>
      </c>
      <c r="I108" s="28" t="s">
        <v>34</v>
      </c>
      <c r="J108" s="31" t="str">
        <f>E24</f>
        <v>Ing. Tomáš Hrdlička</v>
      </c>
      <c r="L108" s="33"/>
    </row>
    <row r="109" spans="2:12" s="1" customFormat="1" ht="10.35" customHeight="1">
      <c r="B109" s="33"/>
      <c r="L109" s="33"/>
    </row>
    <row r="110" spans="2:20" s="10" customFormat="1" ht="29.25" customHeight="1">
      <c r="B110" s="109"/>
      <c r="C110" s="110" t="s">
        <v>115</v>
      </c>
      <c r="D110" s="111" t="s">
        <v>57</v>
      </c>
      <c r="E110" s="111" t="s">
        <v>53</v>
      </c>
      <c r="F110" s="111" t="s">
        <v>54</v>
      </c>
      <c r="G110" s="111" t="s">
        <v>116</v>
      </c>
      <c r="H110" s="111" t="s">
        <v>117</v>
      </c>
      <c r="I110" s="111" t="s">
        <v>118</v>
      </c>
      <c r="J110" s="111" t="s">
        <v>103</v>
      </c>
      <c r="K110" s="112" t="s">
        <v>119</v>
      </c>
      <c r="L110" s="109"/>
      <c r="M110" s="57" t="s">
        <v>3</v>
      </c>
      <c r="N110" s="58" t="s">
        <v>42</v>
      </c>
      <c r="O110" s="58" t="s">
        <v>120</v>
      </c>
      <c r="P110" s="58" t="s">
        <v>121</v>
      </c>
      <c r="Q110" s="58" t="s">
        <v>122</v>
      </c>
      <c r="R110" s="58" t="s">
        <v>123</v>
      </c>
      <c r="S110" s="58" t="s">
        <v>124</v>
      </c>
      <c r="T110" s="59" t="s">
        <v>125</v>
      </c>
    </row>
    <row r="111" spans="2:63" s="1" customFormat="1" ht="22.9" customHeight="1">
      <c r="B111" s="33"/>
      <c r="C111" s="62" t="s">
        <v>126</v>
      </c>
      <c r="J111" s="113">
        <f>BK111</f>
        <v>0</v>
      </c>
      <c r="L111" s="33"/>
      <c r="M111" s="60"/>
      <c r="N111" s="51"/>
      <c r="O111" s="51"/>
      <c r="P111" s="114">
        <f>P112+P450</f>
        <v>0</v>
      </c>
      <c r="Q111" s="51"/>
      <c r="R111" s="114">
        <f>R112+R450</f>
        <v>459.873036184236</v>
      </c>
      <c r="S111" s="51"/>
      <c r="T111" s="115">
        <f>T112+T450</f>
        <v>300.41908600000005</v>
      </c>
      <c r="AT111" s="18" t="s">
        <v>71</v>
      </c>
      <c r="AU111" s="18" t="s">
        <v>104</v>
      </c>
      <c r="BK111" s="116">
        <f>BK112+BK450</f>
        <v>0</v>
      </c>
    </row>
    <row r="112" spans="2:63" s="11" customFormat="1" ht="25.9" customHeight="1">
      <c r="B112" s="117"/>
      <c r="D112" s="118" t="s">
        <v>71</v>
      </c>
      <c r="E112" s="119" t="s">
        <v>127</v>
      </c>
      <c r="F112" s="119" t="s">
        <v>128</v>
      </c>
      <c r="I112" s="120"/>
      <c r="J112" s="121">
        <f>BK112</f>
        <v>0</v>
      </c>
      <c r="L112" s="117"/>
      <c r="M112" s="122"/>
      <c r="P112" s="123">
        <f>P113+P150+P181+P192+P226+P283+P292+P296+P443</f>
        <v>0</v>
      </c>
      <c r="R112" s="123">
        <f>R113+R150+R181+R192+R226+R283+R292+R296+R443</f>
        <v>448.106680114516</v>
      </c>
      <c r="T112" s="124">
        <f>T113+T150+T181+T192+T226+T283+T292+T296+T443</f>
        <v>299.37216000000006</v>
      </c>
      <c r="AR112" s="118" t="s">
        <v>77</v>
      </c>
      <c r="AT112" s="125" t="s">
        <v>71</v>
      </c>
      <c r="AU112" s="125" t="s">
        <v>72</v>
      </c>
      <c r="AY112" s="118" t="s">
        <v>129</v>
      </c>
      <c r="BK112" s="126">
        <f>BK113+BK150+BK181+BK192+BK226+BK283+BK292+BK296+BK443</f>
        <v>0</v>
      </c>
    </row>
    <row r="113" spans="2:63" s="11" customFormat="1" ht="22.9" customHeight="1">
      <c r="B113" s="117"/>
      <c r="D113" s="118" t="s">
        <v>71</v>
      </c>
      <c r="E113" s="127" t="s">
        <v>77</v>
      </c>
      <c r="F113" s="127" t="s">
        <v>130</v>
      </c>
      <c r="I113" s="120"/>
      <c r="J113" s="128">
        <f>BK113</f>
        <v>0</v>
      </c>
      <c r="L113" s="117"/>
      <c r="M113" s="122"/>
      <c r="P113" s="123">
        <f>P114+P128+P136</f>
        <v>0</v>
      </c>
      <c r="R113" s="123">
        <f>R114+R128+R136</f>
        <v>0</v>
      </c>
      <c r="T113" s="124">
        <f>T114+T128+T136</f>
        <v>0</v>
      </c>
      <c r="AR113" s="118" t="s">
        <v>77</v>
      </c>
      <c r="AT113" s="125" t="s">
        <v>71</v>
      </c>
      <c r="AU113" s="125" t="s">
        <v>77</v>
      </c>
      <c r="AY113" s="118" t="s">
        <v>129</v>
      </c>
      <c r="BK113" s="126">
        <f>BK114+BK128+BK136</f>
        <v>0</v>
      </c>
    </row>
    <row r="114" spans="2:63" s="11" customFormat="1" ht="20.85" customHeight="1">
      <c r="B114" s="117"/>
      <c r="D114" s="118" t="s">
        <v>71</v>
      </c>
      <c r="E114" s="127" t="s">
        <v>9</v>
      </c>
      <c r="F114" s="127" t="s">
        <v>436</v>
      </c>
      <c r="I114" s="120"/>
      <c r="J114" s="128">
        <f>BK114</f>
        <v>0</v>
      </c>
      <c r="L114" s="117"/>
      <c r="M114" s="122"/>
      <c r="P114" s="123">
        <f>SUM(P115:P127)</f>
        <v>0</v>
      </c>
      <c r="R114" s="123">
        <f>SUM(R115:R127)</f>
        <v>0</v>
      </c>
      <c r="T114" s="124">
        <f>SUM(T115:T127)</f>
        <v>0</v>
      </c>
      <c r="AR114" s="118" t="s">
        <v>77</v>
      </c>
      <c r="AT114" s="125" t="s">
        <v>71</v>
      </c>
      <c r="AU114" s="125" t="s">
        <v>81</v>
      </c>
      <c r="AY114" s="118" t="s">
        <v>129</v>
      </c>
      <c r="BK114" s="126">
        <f>SUM(BK115:BK127)</f>
        <v>0</v>
      </c>
    </row>
    <row r="115" spans="2:65" s="1" customFormat="1" ht="44.25" customHeight="1">
      <c r="B115" s="129"/>
      <c r="C115" s="130" t="s">
        <v>77</v>
      </c>
      <c r="D115" s="130" t="s">
        <v>131</v>
      </c>
      <c r="E115" s="131" t="s">
        <v>437</v>
      </c>
      <c r="F115" s="132" t="s">
        <v>438</v>
      </c>
      <c r="G115" s="133" t="s">
        <v>203</v>
      </c>
      <c r="H115" s="134">
        <v>20</v>
      </c>
      <c r="I115" s="135"/>
      <c r="J115" s="136">
        <f>ROUND(I115*H115,2)</f>
        <v>0</v>
      </c>
      <c r="K115" s="132" t="s">
        <v>134</v>
      </c>
      <c r="L115" s="33"/>
      <c r="M115" s="137" t="s">
        <v>3</v>
      </c>
      <c r="N115" s="138" t="s">
        <v>43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41" t="s">
        <v>87</v>
      </c>
      <c r="AT115" s="141" t="s">
        <v>131</v>
      </c>
      <c r="AU115" s="141" t="s">
        <v>84</v>
      </c>
      <c r="AY115" s="18" t="s">
        <v>129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8" t="s">
        <v>77</v>
      </c>
      <c r="BK115" s="142">
        <f>ROUND(I115*H115,2)</f>
        <v>0</v>
      </c>
      <c r="BL115" s="18" t="s">
        <v>87</v>
      </c>
      <c r="BM115" s="141" t="s">
        <v>439</v>
      </c>
    </row>
    <row r="116" spans="2:47" s="1" customFormat="1" ht="11.25">
      <c r="B116" s="33"/>
      <c r="D116" s="143" t="s">
        <v>136</v>
      </c>
      <c r="F116" s="144" t="s">
        <v>440</v>
      </c>
      <c r="I116" s="145"/>
      <c r="L116" s="33"/>
      <c r="M116" s="146"/>
      <c r="T116" s="54"/>
      <c r="AT116" s="18" t="s">
        <v>136</v>
      </c>
      <c r="AU116" s="18" t="s">
        <v>84</v>
      </c>
    </row>
    <row r="117" spans="2:51" s="13" customFormat="1" ht="11.25">
      <c r="B117" s="165"/>
      <c r="D117" s="148" t="s">
        <v>138</v>
      </c>
      <c r="E117" s="166" t="s">
        <v>3</v>
      </c>
      <c r="F117" s="167" t="s">
        <v>441</v>
      </c>
      <c r="H117" s="166" t="s">
        <v>3</v>
      </c>
      <c r="I117" s="168"/>
      <c r="L117" s="165"/>
      <c r="M117" s="169"/>
      <c r="T117" s="170"/>
      <c r="AT117" s="166" t="s">
        <v>138</v>
      </c>
      <c r="AU117" s="166" t="s">
        <v>84</v>
      </c>
      <c r="AV117" s="13" t="s">
        <v>77</v>
      </c>
      <c r="AW117" s="13" t="s">
        <v>33</v>
      </c>
      <c r="AX117" s="13" t="s">
        <v>72</v>
      </c>
      <c r="AY117" s="166" t="s">
        <v>129</v>
      </c>
    </row>
    <row r="118" spans="2:51" s="12" customFormat="1" ht="11.25">
      <c r="B118" s="147"/>
      <c r="D118" s="148" t="s">
        <v>138</v>
      </c>
      <c r="E118" s="149" t="s">
        <v>3</v>
      </c>
      <c r="F118" s="150" t="s">
        <v>241</v>
      </c>
      <c r="H118" s="151">
        <v>20</v>
      </c>
      <c r="I118" s="152"/>
      <c r="L118" s="147"/>
      <c r="M118" s="153"/>
      <c r="T118" s="154"/>
      <c r="AT118" s="149" t="s">
        <v>138</v>
      </c>
      <c r="AU118" s="149" t="s">
        <v>84</v>
      </c>
      <c r="AV118" s="12" t="s">
        <v>81</v>
      </c>
      <c r="AW118" s="12" t="s">
        <v>33</v>
      </c>
      <c r="AX118" s="12" t="s">
        <v>77</v>
      </c>
      <c r="AY118" s="149" t="s">
        <v>129</v>
      </c>
    </row>
    <row r="119" spans="2:65" s="1" customFormat="1" ht="44.25" customHeight="1">
      <c r="B119" s="129"/>
      <c r="C119" s="130" t="s">
        <v>81</v>
      </c>
      <c r="D119" s="130" t="s">
        <v>131</v>
      </c>
      <c r="E119" s="131" t="s">
        <v>442</v>
      </c>
      <c r="F119" s="132" t="s">
        <v>443</v>
      </c>
      <c r="G119" s="133" t="s">
        <v>203</v>
      </c>
      <c r="H119" s="134">
        <v>2.333</v>
      </c>
      <c r="I119" s="135"/>
      <c r="J119" s="136">
        <f>ROUND(I119*H119,2)</f>
        <v>0</v>
      </c>
      <c r="K119" s="132" t="s">
        <v>134</v>
      </c>
      <c r="L119" s="33"/>
      <c r="M119" s="137" t="s">
        <v>3</v>
      </c>
      <c r="N119" s="138" t="s">
        <v>43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AR119" s="141" t="s">
        <v>87</v>
      </c>
      <c r="AT119" s="141" t="s">
        <v>131</v>
      </c>
      <c r="AU119" s="141" t="s">
        <v>84</v>
      </c>
      <c r="AY119" s="18" t="s">
        <v>129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8" t="s">
        <v>77</v>
      </c>
      <c r="BK119" s="142">
        <f>ROUND(I119*H119,2)</f>
        <v>0</v>
      </c>
      <c r="BL119" s="18" t="s">
        <v>87</v>
      </c>
      <c r="BM119" s="141" t="s">
        <v>444</v>
      </c>
    </row>
    <row r="120" spans="2:47" s="1" customFormat="1" ht="11.25">
      <c r="B120" s="33"/>
      <c r="D120" s="143" t="s">
        <v>136</v>
      </c>
      <c r="F120" s="144" t="s">
        <v>445</v>
      </c>
      <c r="I120" s="145"/>
      <c r="L120" s="33"/>
      <c r="M120" s="146"/>
      <c r="T120" s="54"/>
      <c r="AT120" s="18" t="s">
        <v>136</v>
      </c>
      <c r="AU120" s="18" t="s">
        <v>84</v>
      </c>
    </row>
    <row r="121" spans="2:51" s="12" customFormat="1" ht="11.25">
      <c r="B121" s="147"/>
      <c r="D121" s="148" t="s">
        <v>138</v>
      </c>
      <c r="E121" s="149" t="s">
        <v>3</v>
      </c>
      <c r="F121" s="150" t="s">
        <v>446</v>
      </c>
      <c r="H121" s="151">
        <v>2</v>
      </c>
      <c r="I121" s="152"/>
      <c r="L121" s="147"/>
      <c r="M121" s="153"/>
      <c r="T121" s="154"/>
      <c r="AT121" s="149" t="s">
        <v>138</v>
      </c>
      <c r="AU121" s="149" t="s">
        <v>84</v>
      </c>
      <c r="AV121" s="12" t="s">
        <v>81</v>
      </c>
      <c r="AW121" s="12" t="s">
        <v>33</v>
      </c>
      <c r="AX121" s="12" t="s">
        <v>72</v>
      </c>
      <c r="AY121" s="149" t="s">
        <v>129</v>
      </c>
    </row>
    <row r="122" spans="2:51" s="12" customFormat="1" ht="11.25">
      <c r="B122" s="147"/>
      <c r="D122" s="148" t="s">
        <v>138</v>
      </c>
      <c r="E122" s="149" t="s">
        <v>3</v>
      </c>
      <c r="F122" s="150" t="s">
        <v>447</v>
      </c>
      <c r="H122" s="151">
        <v>0.333</v>
      </c>
      <c r="I122" s="152"/>
      <c r="L122" s="147"/>
      <c r="M122" s="153"/>
      <c r="T122" s="154"/>
      <c r="AT122" s="149" t="s">
        <v>138</v>
      </c>
      <c r="AU122" s="149" t="s">
        <v>84</v>
      </c>
      <c r="AV122" s="12" t="s">
        <v>81</v>
      </c>
      <c r="AW122" s="12" t="s">
        <v>33</v>
      </c>
      <c r="AX122" s="12" t="s">
        <v>72</v>
      </c>
      <c r="AY122" s="149" t="s">
        <v>129</v>
      </c>
    </row>
    <row r="123" spans="2:51" s="14" customFormat="1" ht="11.25">
      <c r="B123" s="172"/>
      <c r="D123" s="148" t="s">
        <v>138</v>
      </c>
      <c r="E123" s="173" t="s">
        <v>3</v>
      </c>
      <c r="F123" s="174" t="s">
        <v>310</v>
      </c>
      <c r="H123" s="175">
        <v>2.333</v>
      </c>
      <c r="I123" s="176"/>
      <c r="L123" s="172"/>
      <c r="M123" s="177"/>
      <c r="T123" s="178"/>
      <c r="AT123" s="173" t="s">
        <v>138</v>
      </c>
      <c r="AU123" s="173" t="s">
        <v>84</v>
      </c>
      <c r="AV123" s="14" t="s">
        <v>87</v>
      </c>
      <c r="AW123" s="14" t="s">
        <v>33</v>
      </c>
      <c r="AX123" s="14" t="s">
        <v>77</v>
      </c>
      <c r="AY123" s="173" t="s">
        <v>129</v>
      </c>
    </row>
    <row r="124" spans="2:65" s="1" customFormat="1" ht="37.9" customHeight="1">
      <c r="B124" s="129"/>
      <c r="C124" s="130" t="s">
        <v>84</v>
      </c>
      <c r="D124" s="130" t="s">
        <v>131</v>
      </c>
      <c r="E124" s="131" t="s">
        <v>448</v>
      </c>
      <c r="F124" s="132" t="s">
        <v>449</v>
      </c>
      <c r="G124" s="133" t="s">
        <v>203</v>
      </c>
      <c r="H124" s="134">
        <v>7</v>
      </c>
      <c r="I124" s="135"/>
      <c r="J124" s="136">
        <f>ROUND(I124*H124,2)</f>
        <v>0</v>
      </c>
      <c r="K124" s="132" t="s">
        <v>134</v>
      </c>
      <c r="L124" s="33"/>
      <c r="M124" s="137" t="s">
        <v>3</v>
      </c>
      <c r="N124" s="138" t="s">
        <v>43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87</v>
      </c>
      <c r="AT124" s="141" t="s">
        <v>131</v>
      </c>
      <c r="AU124" s="141" t="s">
        <v>84</v>
      </c>
      <c r="AY124" s="18" t="s">
        <v>129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8" t="s">
        <v>77</v>
      </c>
      <c r="BK124" s="142">
        <f>ROUND(I124*H124,2)</f>
        <v>0</v>
      </c>
      <c r="BL124" s="18" t="s">
        <v>87</v>
      </c>
      <c r="BM124" s="141" t="s">
        <v>450</v>
      </c>
    </row>
    <row r="125" spans="2:47" s="1" customFormat="1" ht="11.25">
      <c r="B125" s="33"/>
      <c r="D125" s="143" t="s">
        <v>136</v>
      </c>
      <c r="F125" s="144" t="s">
        <v>451</v>
      </c>
      <c r="I125" s="145"/>
      <c r="L125" s="33"/>
      <c r="M125" s="146"/>
      <c r="T125" s="54"/>
      <c r="AT125" s="18" t="s">
        <v>136</v>
      </c>
      <c r="AU125" s="18" t="s">
        <v>84</v>
      </c>
    </row>
    <row r="126" spans="2:51" s="13" customFormat="1" ht="11.25">
      <c r="B126" s="165"/>
      <c r="D126" s="148" t="s">
        <v>138</v>
      </c>
      <c r="E126" s="166" t="s">
        <v>3</v>
      </c>
      <c r="F126" s="167" t="s">
        <v>452</v>
      </c>
      <c r="H126" s="166" t="s">
        <v>3</v>
      </c>
      <c r="I126" s="168"/>
      <c r="L126" s="165"/>
      <c r="M126" s="169"/>
      <c r="T126" s="170"/>
      <c r="AT126" s="166" t="s">
        <v>138</v>
      </c>
      <c r="AU126" s="166" t="s">
        <v>84</v>
      </c>
      <c r="AV126" s="13" t="s">
        <v>77</v>
      </c>
      <c r="AW126" s="13" t="s">
        <v>33</v>
      </c>
      <c r="AX126" s="13" t="s">
        <v>72</v>
      </c>
      <c r="AY126" s="166" t="s">
        <v>129</v>
      </c>
    </row>
    <row r="127" spans="2:51" s="12" customFormat="1" ht="11.25">
      <c r="B127" s="147"/>
      <c r="D127" s="148" t="s">
        <v>138</v>
      </c>
      <c r="E127" s="149" t="s">
        <v>3</v>
      </c>
      <c r="F127" s="150" t="s">
        <v>453</v>
      </c>
      <c r="H127" s="151">
        <v>7</v>
      </c>
      <c r="I127" s="152"/>
      <c r="L127" s="147"/>
      <c r="M127" s="153"/>
      <c r="T127" s="154"/>
      <c r="AT127" s="149" t="s">
        <v>138</v>
      </c>
      <c r="AU127" s="149" t="s">
        <v>84</v>
      </c>
      <c r="AV127" s="12" t="s">
        <v>81</v>
      </c>
      <c r="AW127" s="12" t="s">
        <v>33</v>
      </c>
      <c r="AX127" s="12" t="s">
        <v>77</v>
      </c>
      <c r="AY127" s="149" t="s">
        <v>129</v>
      </c>
    </row>
    <row r="128" spans="2:63" s="11" customFormat="1" ht="20.85" customHeight="1">
      <c r="B128" s="117"/>
      <c r="D128" s="118" t="s">
        <v>71</v>
      </c>
      <c r="E128" s="127" t="s">
        <v>195</v>
      </c>
      <c r="F128" s="127" t="s">
        <v>454</v>
      </c>
      <c r="I128" s="120"/>
      <c r="J128" s="128">
        <f>BK128</f>
        <v>0</v>
      </c>
      <c r="L128" s="117"/>
      <c r="M128" s="122"/>
      <c r="P128" s="123">
        <f>SUM(P129:P135)</f>
        <v>0</v>
      </c>
      <c r="R128" s="123">
        <f>SUM(R129:R135)</f>
        <v>0</v>
      </c>
      <c r="T128" s="124">
        <f>SUM(T129:T135)</f>
        <v>0</v>
      </c>
      <c r="AR128" s="118" t="s">
        <v>77</v>
      </c>
      <c r="AT128" s="125" t="s">
        <v>71</v>
      </c>
      <c r="AU128" s="125" t="s">
        <v>81</v>
      </c>
      <c r="AY128" s="118" t="s">
        <v>129</v>
      </c>
      <c r="BK128" s="126">
        <f>SUM(BK129:BK135)</f>
        <v>0</v>
      </c>
    </row>
    <row r="129" spans="2:65" s="1" customFormat="1" ht="44.25" customHeight="1">
      <c r="B129" s="129"/>
      <c r="C129" s="130" t="s">
        <v>87</v>
      </c>
      <c r="D129" s="130" t="s">
        <v>131</v>
      </c>
      <c r="E129" s="131" t="s">
        <v>455</v>
      </c>
      <c r="F129" s="132" t="s">
        <v>456</v>
      </c>
      <c r="G129" s="133" t="s">
        <v>203</v>
      </c>
      <c r="H129" s="134">
        <v>12</v>
      </c>
      <c r="I129" s="135"/>
      <c r="J129" s="136">
        <f>ROUND(I129*H129,2)</f>
        <v>0</v>
      </c>
      <c r="K129" s="132" t="s">
        <v>134</v>
      </c>
      <c r="L129" s="33"/>
      <c r="M129" s="137" t="s">
        <v>3</v>
      </c>
      <c r="N129" s="138" t="s">
        <v>43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87</v>
      </c>
      <c r="AT129" s="141" t="s">
        <v>131</v>
      </c>
      <c r="AU129" s="141" t="s">
        <v>84</v>
      </c>
      <c r="AY129" s="18" t="s">
        <v>129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8" t="s">
        <v>77</v>
      </c>
      <c r="BK129" s="142">
        <f>ROUND(I129*H129,2)</f>
        <v>0</v>
      </c>
      <c r="BL129" s="18" t="s">
        <v>87</v>
      </c>
      <c r="BM129" s="141" t="s">
        <v>457</v>
      </c>
    </row>
    <row r="130" spans="2:47" s="1" customFormat="1" ht="11.25">
      <c r="B130" s="33"/>
      <c r="D130" s="143" t="s">
        <v>136</v>
      </c>
      <c r="F130" s="144" t="s">
        <v>458</v>
      </c>
      <c r="I130" s="145"/>
      <c r="L130" s="33"/>
      <c r="M130" s="146"/>
      <c r="T130" s="54"/>
      <c r="AT130" s="18" t="s">
        <v>136</v>
      </c>
      <c r="AU130" s="18" t="s">
        <v>84</v>
      </c>
    </row>
    <row r="131" spans="2:51" s="12" customFormat="1" ht="11.25">
      <c r="B131" s="147"/>
      <c r="D131" s="148" t="s">
        <v>138</v>
      </c>
      <c r="E131" s="149" t="s">
        <v>3</v>
      </c>
      <c r="F131" s="150" t="s">
        <v>459</v>
      </c>
      <c r="H131" s="151">
        <v>12</v>
      </c>
      <c r="I131" s="152"/>
      <c r="L131" s="147"/>
      <c r="M131" s="153"/>
      <c r="T131" s="154"/>
      <c r="AT131" s="149" t="s">
        <v>138</v>
      </c>
      <c r="AU131" s="149" t="s">
        <v>84</v>
      </c>
      <c r="AV131" s="12" t="s">
        <v>81</v>
      </c>
      <c r="AW131" s="12" t="s">
        <v>33</v>
      </c>
      <c r="AX131" s="12" t="s">
        <v>77</v>
      </c>
      <c r="AY131" s="149" t="s">
        <v>129</v>
      </c>
    </row>
    <row r="132" spans="2:65" s="1" customFormat="1" ht="55.5" customHeight="1">
      <c r="B132" s="129"/>
      <c r="C132" s="130" t="s">
        <v>90</v>
      </c>
      <c r="D132" s="130" t="s">
        <v>131</v>
      </c>
      <c r="E132" s="131" t="s">
        <v>460</v>
      </c>
      <c r="F132" s="132" t="s">
        <v>461</v>
      </c>
      <c r="G132" s="133" t="s">
        <v>203</v>
      </c>
      <c r="H132" s="134">
        <v>12</v>
      </c>
      <c r="I132" s="135"/>
      <c r="J132" s="136">
        <f>ROUND(I132*H132,2)</f>
        <v>0</v>
      </c>
      <c r="K132" s="132" t="s">
        <v>134</v>
      </c>
      <c r="L132" s="33"/>
      <c r="M132" s="137" t="s">
        <v>3</v>
      </c>
      <c r="N132" s="138" t="s">
        <v>43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87</v>
      </c>
      <c r="AT132" s="141" t="s">
        <v>131</v>
      </c>
      <c r="AU132" s="141" t="s">
        <v>84</v>
      </c>
      <c r="AY132" s="18" t="s">
        <v>129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8" t="s">
        <v>77</v>
      </c>
      <c r="BK132" s="142">
        <f>ROUND(I132*H132,2)</f>
        <v>0</v>
      </c>
      <c r="BL132" s="18" t="s">
        <v>87</v>
      </c>
      <c r="BM132" s="141" t="s">
        <v>462</v>
      </c>
    </row>
    <row r="133" spans="2:47" s="1" customFormat="1" ht="11.25">
      <c r="B133" s="33"/>
      <c r="D133" s="143" t="s">
        <v>136</v>
      </c>
      <c r="F133" s="144" t="s">
        <v>463</v>
      </c>
      <c r="I133" s="145"/>
      <c r="L133" s="33"/>
      <c r="M133" s="146"/>
      <c r="T133" s="54"/>
      <c r="AT133" s="18" t="s">
        <v>136</v>
      </c>
      <c r="AU133" s="18" t="s">
        <v>84</v>
      </c>
    </row>
    <row r="134" spans="2:65" s="1" customFormat="1" ht="44.25" customHeight="1">
      <c r="B134" s="129"/>
      <c r="C134" s="130" t="s">
        <v>160</v>
      </c>
      <c r="D134" s="130" t="s">
        <v>131</v>
      </c>
      <c r="E134" s="131" t="s">
        <v>464</v>
      </c>
      <c r="F134" s="132" t="s">
        <v>465</v>
      </c>
      <c r="G134" s="133" t="s">
        <v>203</v>
      </c>
      <c r="H134" s="134">
        <v>12</v>
      </c>
      <c r="I134" s="135"/>
      <c r="J134" s="136">
        <f>ROUND(I134*H134,2)</f>
        <v>0</v>
      </c>
      <c r="K134" s="132" t="s">
        <v>134</v>
      </c>
      <c r="L134" s="33"/>
      <c r="M134" s="137" t="s">
        <v>3</v>
      </c>
      <c r="N134" s="138" t="s">
        <v>43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87</v>
      </c>
      <c r="AT134" s="141" t="s">
        <v>131</v>
      </c>
      <c r="AU134" s="141" t="s">
        <v>84</v>
      </c>
      <c r="AY134" s="18" t="s">
        <v>129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8" t="s">
        <v>77</v>
      </c>
      <c r="BK134" s="142">
        <f>ROUND(I134*H134,2)</f>
        <v>0</v>
      </c>
      <c r="BL134" s="18" t="s">
        <v>87</v>
      </c>
      <c r="BM134" s="141" t="s">
        <v>466</v>
      </c>
    </row>
    <row r="135" spans="2:47" s="1" customFormat="1" ht="11.25">
      <c r="B135" s="33"/>
      <c r="D135" s="143" t="s">
        <v>136</v>
      </c>
      <c r="F135" s="144" t="s">
        <v>467</v>
      </c>
      <c r="I135" s="145"/>
      <c r="L135" s="33"/>
      <c r="M135" s="146"/>
      <c r="T135" s="54"/>
      <c r="AT135" s="18" t="s">
        <v>136</v>
      </c>
      <c r="AU135" s="18" t="s">
        <v>84</v>
      </c>
    </row>
    <row r="136" spans="2:63" s="11" customFormat="1" ht="20.85" customHeight="1">
      <c r="B136" s="117"/>
      <c r="D136" s="118" t="s">
        <v>71</v>
      </c>
      <c r="E136" s="127" t="s">
        <v>210</v>
      </c>
      <c r="F136" s="127" t="s">
        <v>468</v>
      </c>
      <c r="I136" s="120"/>
      <c r="J136" s="128">
        <f>BK136</f>
        <v>0</v>
      </c>
      <c r="L136" s="117"/>
      <c r="M136" s="122"/>
      <c r="P136" s="123">
        <f>SUM(P137:P149)</f>
        <v>0</v>
      </c>
      <c r="R136" s="123">
        <f>SUM(R137:R149)</f>
        <v>0</v>
      </c>
      <c r="T136" s="124">
        <f>SUM(T137:T149)</f>
        <v>0</v>
      </c>
      <c r="AR136" s="118" t="s">
        <v>77</v>
      </c>
      <c r="AT136" s="125" t="s">
        <v>71</v>
      </c>
      <c r="AU136" s="125" t="s">
        <v>81</v>
      </c>
      <c r="AY136" s="118" t="s">
        <v>129</v>
      </c>
      <c r="BK136" s="126">
        <f>SUM(BK137:BK149)</f>
        <v>0</v>
      </c>
    </row>
    <row r="137" spans="2:65" s="1" customFormat="1" ht="62.65" customHeight="1">
      <c r="B137" s="129"/>
      <c r="C137" s="130" t="s">
        <v>165</v>
      </c>
      <c r="D137" s="130" t="s">
        <v>131</v>
      </c>
      <c r="E137" s="131" t="s">
        <v>469</v>
      </c>
      <c r="F137" s="132" t="s">
        <v>470</v>
      </c>
      <c r="G137" s="133" t="s">
        <v>203</v>
      </c>
      <c r="H137" s="134">
        <v>17.33</v>
      </c>
      <c r="I137" s="135"/>
      <c r="J137" s="136">
        <f>ROUND(I137*H137,2)</f>
        <v>0</v>
      </c>
      <c r="K137" s="132" t="s">
        <v>134</v>
      </c>
      <c r="L137" s="33"/>
      <c r="M137" s="137" t="s">
        <v>3</v>
      </c>
      <c r="N137" s="138" t="s">
        <v>43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87</v>
      </c>
      <c r="AT137" s="141" t="s">
        <v>131</v>
      </c>
      <c r="AU137" s="141" t="s">
        <v>84</v>
      </c>
      <c r="AY137" s="18" t="s">
        <v>129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8" t="s">
        <v>77</v>
      </c>
      <c r="BK137" s="142">
        <f>ROUND(I137*H137,2)</f>
        <v>0</v>
      </c>
      <c r="BL137" s="18" t="s">
        <v>87</v>
      </c>
      <c r="BM137" s="141" t="s">
        <v>471</v>
      </c>
    </row>
    <row r="138" spans="2:47" s="1" customFormat="1" ht="11.25">
      <c r="B138" s="33"/>
      <c r="D138" s="143" t="s">
        <v>136</v>
      </c>
      <c r="F138" s="144" t="s">
        <v>472</v>
      </c>
      <c r="I138" s="145"/>
      <c r="L138" s="33"/>
      <c r="M138" s="146"/>
      <c r="T138" s="54"/>
      <c r="AT138" s="18" t="s">
        <v>136</v>
      </c>
      <c r="AU138" s="18" t="s">
        <v>84</v>
      </c>
    </row>
    <row r="139" spans="2:51" s="13" customFormat="1" ht="11.25">
      <c r="B139" s="165"/>
      <c r="D139" s="148" t="s">
        <v>138</v>
      </c>
      <c r="E139" s="166" t="s">
        <v>3</v>
      </c>
      <c r="F139" s="167" t="s">
        <v>473</v>
      </c>
      <c r="H139" s="166" t="s">
        <v>3</v>
      </c>
      <c r="I139" s="168"/>
      <c r="L139" s="165"/>
      <c r="M139" s="169"/>
      <c r="T139" s="170"/>
      <c r="AT139" s="166" t="s">
        <v>138</v>
      </c>
      <c r="AU139" s="166" t="s">
        <v>84</v>
      </c>
      <c r="AV139" s="13" t="s">
        <v>77</v>
      </c>
      <c r="AW139" s="13" t="s">
        <v>33</v>
      </c>
      <c r="AX139" s="13" t="s">
        <v>72</v>
      </c>
      <c r="AY139" s="166" t="s">
        <v>129</v>
      </c>
    </row>
    <row r="140" spans="2:51" s="13" customFormat="1" ht="11.25">
      <c r="B140" s="165"/>
      <c r="D140" s="148" t="s">
        <v>138</v>
      </c>
      <c r="E140" s="166" t="s">
        <v>3</v>
      </c>
      <c r="F140" s="167" t="s">
        <v>474</v>
      </c>
      <c r="H140" s="166" t="s">
        <v>3</v>
      </c>
      <c r="I140" s="168"/>
      <c r="L140" s="165"/>
      <c r="M140" s="169"/>
      <c r="T140" s="170"/>
      <c r="AT140" s="166" t="s">
        <v>138</v>
      </c>
      <c r="AU140" s="166" t="s">
        <v>84</v>
      </c>
      <c r="AV140" s="13" t="s">
        <v>77</v>
      </c>
      <c r="AW140" s="13" t="s">
        <v>33</v>
      </c>
      <c r="AX140" s="13" t="s">
        <v>72</v>
      </c>
      <c r="AY140" s="166" t="s">
        <v>129</v>
      </c>
    </row>
    <row r="141" spans="2:51" s="12" customFormat="1" ht="11.25">
      <c r="B141" s="147"/>
      <c r="D141" s="148" t="s">
        <v>138</v>
      </c>
      <c r="E141" s="149" t="s">
        <v>3</v>
      </c>
      <c r="F141" s="150" t="s">
        <v>475</v>
      </c>
      <c r="H141" s="151">
        <v>29.33</v>
      </c>
      <c r="I141" s="152"/>
      <c r="L141" s="147"/>
      <c r="M141" s="153"/>
      <c r="T141" s="154"/>
      <c r="AT141" s="149" t="s">
        <v>138</v>
      </c>
      <c r="AU141" s="149" t="s">
        <v>84</v>
      </c>
      <c r="AV141" s="12" t="s">
        <v>81</v>
      </c>
      <c r="AW141" s="12" t="s">
        <v>33</v>
      </c>
      <c r="AX141" s="12" t="s">
        <v>72</v>
      </c>
      <c r="AY141" s="149" t="s">
        <v>129</v>
      </c>
    </row>
    <row r="142" spans="2:51" s="12" customFormat="1" ht="11.25">
      <c r="B142" s="147"/>
      <c r="D142" s="148" t="s">
        <v>138</v>
      </c>
      <c r="E142" s="149" t="s">
        <v>3</v>
      </c>
      <c r="F142" s="150" t="s">
        <v>476</v>
      </c>
      <c r="H142" s="151">
        <v>-12</v>
      </c>
      <c r="I142" s="152"/>
      <c r="L142" s="147"/>
      <c r="M142" s="153"/>
      <c r="T142" s="154"/>
      <c r="AT142" s="149" t="s">
        <v>138</v>
      </c>
      <c r="AU142" s="149" t="s">
        <v>84</v>
      </c>
      <c r="AV142" s="12" t="s">
        <v>81</v>
      </c>
      <c r="AW142" s="12" t="s">
        <v>33</v>
      </c>
      <c r="AX142" s="12" t="s">
        <v>72</v>
      </c>
      <c r="AY142" s="149" t="s">
        <v>129</v>
      </c>
    </row>
    <row r="143" spans="2:51" s="14" customFormat="1" ht="11.25">
      <c r="B143" s="172"/>
      <c r="D143" s="148" t="s">
        <v>138</v>
      </c>
      <c r="E143" s="173" t="s">
        <v>3</v>
      </c>
      <c r="F143" s="174" t="s">
        <v>310</v>
      </c>
      <c r="H143" s="175">
        <v>17.33</v>
      </c>
      <c r="I143" s="176"/>
      <c r="L143" s="172"/>
      <c r="M143" s="177"/>
      <c r="T143" s="178"/>
      <c r="AT143" s="173" t="s">
        <v>138</v>
      </c>
      <c r="AU143" s="173" t="s">
        <v>84</v>
      </c>
      <c r="AV143" s="14" t="s">
        <v>87</v>
      </c>
      <c r="AW143" s="14" t="s">
        <v>33</v>
      </c>
      <c r="AX143" s="14" t="s">
        <v>77</v>
      </c>
      <c r="AY143" s="173" t="s">
        <v>129</v>
      </c>
    </row>
    <row r="144" spans="2:65" s="1" customFormat="1" ht="66.75" customHeight="1">
      <c r="B144" s="129"/>
      <c r="C144" s="130" t="s">
        <v>170</v>
      </c>
      <c r="D144" s="130" t="s">
        <v>131</v>
      </c>
      <c r="E144" s="131" t="s">
        <v>477</v>
      </c>
      <c r="F144" s="132" t="s">
        <v>478</v>
      </c>
      <c r="G144" s="133" t="s">
        <v>203</v>
      </c>
      <c r="H144" s="134">
        <v>86.65</v>
      </c>
      <c r="I144" s="135"/>
      <c r="J144" s="136">
        <f>ROUND(I144*H144,2)</f>
        <v>0</v>
      </c>
      <c r="K144" s="132" t="s">
        <v>134</v>
      </c>
      <c r="L144" s="33"/>
      <c r="M144" s="137" t="s">
        <v>3</v>
      </c>
      <c r="N144" s="138" t="s">
        <v>43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87</v>
      </c>
      <c r="AT144" s="141" t="s">
        <v>131</v>
      </c>
      <c r="AU144" s="141" t="s">
        <v>84</v>
      </c>
      <c r="AY144" s="18" t="s">
        <v>129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8" t="s">
        <v>77</v>
      </c>
      <c r="BK144" s="142">
        <f>ROUND(I144*H144,2)</f>
        <v>0</v>
      </c>
      <c r="BL144" s="18" t="s">
        <v>87</v>
      </c>
      <c r="BM144" s="141" t="s">
        <v>479</v>
      </c>
    </row>
    <row r="145" spans="2:47" s="1" customFormat="1" ht="11.25">
      <c r="B145" s="33"/>
      <c r="D145" s="143" t="s">
        <v>136</v>
      </c>
      <c r="F145" s="144" t="s">
        <v>480</v>
      </c>
      <c r="I145" s="145"/>
      <c r="L145" s="33"/>
      <c r="M145" s="146"/>
      <c r="T145" s="54"/>
      <c r="AT145" s="18" t="s">
        <v>136</v>
      </c>
      <c r="AU145" s="18" t="s">
        <v>84</v>
      </c>
    </row>
    <row r="146" spans="2:51" s="12" customFormat="1" ht="11.25">
      <c r="B146" s="147"/>
      <c r="D146" s="148" t="s">
        <v>138</v>
      </c>
      <c r="F146" s="150" t="s">
        <v>481</v>
      </c>
      <c r="H146" s="151">
        <v>86.65</v>
      </c>
      <c r="I146" s="152"/>
      <c r="L146" s="147"/>
      <c r="M146" s="153"/>
      <c r="T146" s="154"/>
      <c r="AT146" s="149" t="s">
        <v>138</v>
      </c>
      <c r="AU146" s="149" t="s">
        <v>84</v>
      </c>
      <c r="AV146" s="12" t="s">
        <v>81</v>
      </c>
      <c r="AW146" s="12" t="s">
        <v>4</v>
      </c>
      <c r="AX146" s="12" t="s">
        <v>77</v>
      </c>
      <c r="AY146" s="149" t="s">
        <v>129</v>
      </c>
    </row>
    <row r="147" spans="2:65" s="1" customFormat="1" ht="44.25" customHeight="1">
      <c r="B147" s="129"/>
      <c r="C147" s="130" t="s">
        <v>175</v>
      </c>
      <c r="D147" s="130" t="s">
        <v>131</v>
      </c>
      <c r="E147" s="131" t="s">
        <v>242</v>
      </c>
      <c r="F147" s="132" t="s">
        <v>243</v>
      </c>
      <c r="G147" s="133" t="s">
        <v>233</v>
      </c>
      <c r="H147" s="134">
        <v>27.728</v>
      </c>
      <c r="I147" s="135"/>
      <c r="J147" s="136">
        <f>ROUND(I147*H147,2)</f>
        <v>0</v>
      </c>
      <c r="K147" s="132" t="s">
        <v>134</v>
      </c>
      <c r="L147" s="33"/>
      <c r="M147" s="137" t="s">
        <v>3</v>
      </c>
      <c r="N147" s="138" t="s">
        <v>43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87</v>
      </c>
      <c r="AT147" s="141" t="s">
        <v>131</v>
      </c>
      <c r="AU147" s="141" t="s">
        <v>84</v>
      </c>
      <c r="AY147" s="18" t="s">
        <v>129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8" t="s">
        <v>77</v>
      </c>
      <c r="BK147" s="142">
        <f>ROUND(I147*H147,2)</f>
        <v>0</v>
      </c>
      <c r="BL147" s="18" t="s">
        <v>87</v>
      </c>
      <c r="BM147" s="141" t="s">
        <v>482</v>
      </c>
    </row>
    <row r="148" spans="2:47" s="1" customFormat="1" ht="11.25">
      <c r="B148" s="33"/>
      <c r="D148" s="143" t="s">
        <v>136</v>
      </c>
      <c r="F148" s="144" t="s">
        <v>245</v>
      </c>
      <c r="I148" s="145"/>
      <c r="L148" s="33"/>
      <c r="M148" s="146"/>
      <c r="T148" s="54"/>
      <c r="AT148" s="18" t="s">
        <v>136</v>
      </c>
      <c r="AU148" s="18" t="s">
        <v>84</v>
      </c>
    </row>
    <row r="149" spans="2:51" s="12" customFormat="1" ht="11.25">
      <c r="B149" s="147"/>
      <c r="D149" s="148" t="s">
        <v>138</v>
      </c>
      <c r="F149" s="150" t="s">
        <v>483</v>
      </c>
      <c r="H149" s="151">
        <v>27.728</v>
      </c>
      <c r="I149" s="152"/>
      <c r="L149" s="147"/>
      <c r="M149" s="153"/>
      <c r="T149" s="154"/>
      <c r="AT149" s="149" t="s">
        <v>138</v>
      </c>
      <c r="AU149" s="149" t="s">
        <v>84</v>
      </c>
      <c r="AV149" s="12" t="s">
        <v>81</v>
      </c>
      <c r="AW149" s="12" t="s">
        <v>4</v>
      </c>
      <c r="AX149" s="12" t="s">
        <v>77</v>
      </c>
      <c r="AY149" s="149" t="s">
        <v>129</v>
      </c>
    </row>
    <row r="150" spans="2:63" s="11" customFormat="1" ht="22.9" customHeight="1">
      <c r="B150" s="117"/>
      <c r="D150" s="118" t="s">
        <v>71</v>
      </c>
      <c r="E150" s="127" t="s">
        <v>81</v>
      </c>
      <c r="F150" s="127" t="s">
        <v>484</v>
      </c>
      <c r="I150" s="120"/>
      <c r="J150" s="128">
        <f>BK150</f>
        <v>0</v>
      </c>
      <c r="L150" s="117"/>
      <c r="M150" s="122"/>
      <c r="P150" s="123">
        <f>P151+P156</f>
        <v>0</v>
      </c>
      <c r="R150" s="123">
        <f>R151+R156</f>
        <v>27.844339467691995</v>
      </c>
      <c r="T150" s="124">
        <f>T151+T156</f>
        <v>0</v>
      </c>
      <c r="AR150" s="118" t="s">
        <v>77</v>
      </c>
      <c r="AT150" s="125" t="s">
        <v>71</v>
      </c>
      <c r="AU150" s="125" t="s">
        <v>77</v>
      </c>
      <c r="AY150" s="118" t="s">
        <v>129</v>
      </c>
      <c r="BK150" s="126">
        <f>BK151+BK156</f>
        <v>0</v>
      </c>
    </row>
    <row r="151" spans="2:63" s="11" customFormat="1" ht="20.85" customHeight="1">
      <c r="B151" s="117"/>
      <c r="D151" s="118" t="s">
        <v>71</v>
      </c>
      <c r="E151" s="127" t="s">
        <v>485</v>
      </c>
      <c r="F151" s="127" t="s">
        <v>486</v>
      </c>
      <c r="I151" s="120"/>
      <c r="J151" s="128">
        <f>BK151</f>
        <v>0</v>
      </c>
      <c r="L151" s="117"/>
      <c r="M151" s="122"/>
      <c r="P151" s="123">
        <f>SUM(P152:P155)</f>
        <v>0</v>
      </c>
      <c r="R151" s="123">
        <f>SUM(R152:R155)</f>
        <v>1.78848</v>
      </c>
      <c r="T151" s="124">
        <f>SUM(T152:T155)</f>
        <v>0</v>
      </c>
      <c r="AR151" s="118" t="s">
        <v>77</v>
      </c>
      <c r="AT151" s="125" t="s">
        <v>71</v>
      </c>
      <c r="AU151" s="125" t="s">
        <v>81</v>
      </c>
      <c r="AY151" s="118" t="s">
        <v>129</v>
      </c>
      <c r="BK151" s="126">
        <f>SUM(BK152:BK155)</f>
        <v>0</v>
      </c>
    </row>
    <row r="152" spans="2:65" s="1" customFormat="1" ht="37.9" customHeight="1">
      <c r="B152" s="129"/>
      <c r="C152" s="130" t="s">
        <v>180</v>
      </c>
      <c r="D152" s="130" t="s">
        <v>131</v>
      </c>
      <c r="E152" s="131" t="s">
        <v>487</v>
      </c>
      <c r="F152" s="132" t="s">
        <v>488</v>
      </c>
      <c r="G152" s="133" t="s">
        <v>203</v>
      </c>
      <c r="H152" s="134">
        <v>0.828</v>
      </c>
      <c r="I152" s="135"/>
      <c r="J152" s="136">
        <f>ROUND(I152*H152,2)</f>
        <v>0</v>
      </c>
      <c r="K152" s="132" t="s">
        <v>134</v>
      </c>
      <c r="L152" s="33"/>
      <c r="M152" s="137" t="s">
        <v>3</v>
      </c>
      <c r="N152" s="138" t="s">
        <v>43</v>
      </c>
      <c r="P152" s="139">
        <f>O152*H152</f>
        <v>0</v>
      </c>
      <c r="Q152" s="139">
        <v>2.16</v>
      </c>
      <c r="R152" s="139">
        <f>Q152*H152</f>
        <v>1.78848</v>
      </c>
      <c r="S152" s="139">
        <v>0</v>
      </c>
      <c r="T152" s="140">
        <f>S152*H152</f>
        <v>0</v>
      </c>
      <c r="AR152" s="141" t="s">
        <v>87</v>
      </c>
      <c r="AT152" s="141" t="s">
        <v>131</v>
      </c>
      <c r="AU152" s="141" t="s">
        <v>84</v>
      </c>
      <c r="AY152" s="18" t="s">
        <v>129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8" t="s">
        <v>77</v>
      </c>
      <c r="BK152" s="142">
        <f>ROUND(I152*H152,2)</f>
        <v>0</v>
      </c>
      <c r="BL152" s="18" t="s">
        <v>87</v>
      </c>
      <c r="BM152" s="141" t="s">
        <v>489</v>
      </c>
    </row>
    <row r="153" spans="2:47" s="1" customFormat="1" ht="11.25">
      <c r="B153" s="33"/>
      <c r="D153" s="143" t="s">
        <v>136</v>
      </c>
      <c r="F153" s="144" t="s">
        <v>490</v>
      </c>
      <c r="I153" s="145"/>
      <c r="L153" s="33"/>
      <c r="M153" s="146"/>
      <c r="T153" s="54"/>
      <c r="AT153" s="18" t="s">
        <v>136</v>
      </c>
      <c r="AU153" s="18" t="s">
        <v>84</v>
      </c>
    </row>
    <row r="154" spans="2:51" s="13" customFormat="1" ht="11.25">
      <c r="B154" s="165"/>
      <c r="D154" s="148" t="s">
        <v>138</v>
      </c>
      <c r="E154" s="166" t="s">
        <v>3</v>
      </c>
      <c r="F154" s="167" t="s">
        <v>491</v>
      </c>
      <c r="H154" s="166" t="s">
        <v>3</v>
      </c>
      <c r="I154" s="168"/>
      <c r="L154" s="165"/>
      <c r="M154" s="169"/>
      <c r="T154" s="170"/>
      <c r="AT154" s="166" t="s">
        <v>138</v>
      </c>
      <c r="AU154" s="166" t="s">
        <v>84</v>
      </c>
      <c r="AV154" s="13" t="s">
        <v>77</v>
      </c>
      <c r="AW154" s="13" t="s">
        <v>33</v>
      </c>
      <c r="AX154" s="13" t="s">
        <v>72</v>
      </c>
      <c r="AY154" s="166" t="s">
        <v>129</v>
      </c>
    </row>
    <row r="155" spans="2:51" s="12" customFormat="1" ht="11.25">
      <c r="B155" s="147"/>
      <c r="D155" s="148" t="s">
        <v>138</v>
      </c>
      <c r="E155" s="149" t="s">
        <v>3</v>
      </c>
      <c r="F155" s="150" t="s">
        <v>492</v>
      </c>
      <c r="H155" s="151">
        <v>0.828</v>
      </c>
      <c r="I155" s="152"/>
      <c r="L155" s="147"/>
      <c r="M155" s="153"/>
      <c r="T155" s="154"/>
      <c r="AT155" s="149" t="s">
        <v>138</v>
      </c>
      <c r="AU155" s="149" t="s">
        <v>84</v>
      </c>
      <c r="AV155" s="12" t="s">
        <v>81</v>
      </c>
      <c r="AW155" s="12" t="s">
        <v>33</v>
      </c>
      <c r="AX155" s="12" t="s">
        <v>77</v>
      </c>
      <c r="AY155" s="149" t="s">
        <v>129</v>
      </c>
    </row>
    <row r="156" spans="2:63" s="11" customFormat="1" ht="20.85" customHeight="1">
      <c r="B156" s="117"/>
      <c r="D156" s="118" t="s">
        <v>71</v>
      </c>
      <c r="E156" s="127" t="s">
        <v>251</v>
      </c>
      <c r="F156" s="127" t="s">
        <v>493</v>
      </c>
      <c r="I156" s="120"/>
      <c r="J156" s="128">
        <f>BK156</f>
        <v>0</v>
      </c>
      <c r="L156" s="117"/>
      <c r="M156" s="122"/>
      <c r="P156" s="123">
        <f>SUM(P157:P180)</f>
        <v>0</v>
      </c>
      <c r="R156" s="123">
        <f>SUM(R157:R180)</f>
        <v>26.055859467691995</v>
      </c>
      <c r="T156" s="124">
        <f>SUM(T157:T180)</f>
        <v>0</v>
      </c>
      <c r="AR156" s="118" t="s">
        <v>77</v>
      </c>
      <c r="AT156" s="125" t="s">
        <v>71</v>
      </c>
      <c r="AU156" s="125" t="s">
        <v>81</v>
      </c>
      <c r="AY156" s="118" t="s">
        <v>129</v>
      </c>
      <c r="BK156" s="126">
        <f>SUM(BK157:BK180)</f>
        <v>0</v>
      </c>
    </row>
    <row r="157" spans="2:65" s="1" customFormat="1" ht="24.2" customHeight="1">
      <c r="B157" s="129"/>
      <c r="C157" s="130" t="s">
        <v>186</v>
      </c>
      <c r="D157" s="130" t="s">
        <v>131</v>
      </c>
      <c r="E157" s="131" t="s">
        <v>494</v>
      </c>
      <c r="F157" s="132" t="s">
        <v>495</v>
      </c>
      <c r="G157" s="133" t="s">
        <v>203</v>
      </c>
      <c r="H157" s="134">
        <v>7</v>
      </c>
      <c r="I157" s="135"/>
      <c r="J157" s="136">
        <f>ROUND(I157*H157,2)</f>
        <v>0</v>
      </c>
      <c r="K157" s="132" t="s">
        <v>134</v>
      </c>
      <c r="L157" s="33"/>
      <c r="M157" s="137" t="s">
        <v>3</v>
      </c>
      <c r="N157" s="138" t="s">
        <v>43</v>
      </c>
      <c r="P157" s="139">
        <f>O157*H157</f>
        <v>0</v>
      </c>
      <c r="Q157" s="139">
        <v>2.50187</v>
      </c>
      <c r="R157" s="139">
        <f>Q157*H157</f>
        <v>17.51309</v>
      </c>
      <c r="S157" s="139">
        <v>0</v>
      </c>
      <c r="T157" s="140">
        <f>S157*H157</f>
        <v>0</v>
      </c>
      <c r="AR157" s="141" t="s">
        <v>87</v>
      </c>
      <c r="AT157" s="141" t="s">
        <v>131</v>
      </c>
      <c r="AU157" s="141" t="s">
        <v>84</v>
      </c>
      <c r="AY157" s="18" t="s">
        <v>129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8" t="s">
        <v>77</v>
      </c>
      <c r="BK157" s="142">
        <f>ROUND(I157*H157,2)</f>
        <v>0</v>
      </c>
      <c r="BL157" s="18" t="s">
        <v>87</v>
      </c>
      <c r="BM157" s="141" t="s">
        <v>496</v>
      </c>
    </row>
    <row r="158" spans="2:47" s="1" customFormat="1" ht="11.25">
      <c r="B158" s="33"/>
      <c r="D158" s="143" t="s">
        <v>136</v>
      </c>
      <c r="F158" s="144" t="s">
        <v>497</v>
      </c>
      <c r="I158" s="145"/>
      <c r="L158" s="33"/>
      <c r="M158" s="146"/>
      <c r="T158" s="54"/>
      <c r="AT158" s="18" t="s">
        <v>136</v>
      </c>
      <c r="AU158" s="18" t="s">
        <v>84</v>
      </c>
    </row>
    <row r="159" spans="2:51" s="13" customFormat="1" ht="11.25">
      <c r="B159" s="165"/>
      <c r="D159" s="148" t="s">
        <v>138</v>
      </c>
      <c r="E159" s="166" t="s">
        <v>3</v>
      </c>
      <c r="F159" s="167" t="s">
        <v>452</v>
      </c>
      <c r="H159" s="166" t="s">
        <v>3</v>
      </c>
      <c r="I159" s="168"/>
      <c r="L159" s="165"/>
      <c r="M159" s="169"/>
      <c r="T159" s="170"/>
      <c r="AT159" s="166" t="s">
        <v>138</v>
      </c>
      <c r="AU159" s="166" t="s">
        <v>84</v>
      </c>
      <c r="AV159" s="13" t="s">
        <v>77</v>
      </c>
      <c r="AW159" s="13" t="s">
        <v>33</v>
      </c>
      <c r="AX159" s="13" t="s">
        <v>72</v>
      </c>
      <c r="AY159" s="166" t="s">
        <v>129</v>
      </c>
    </row>
    <row r="160" spans="2:51" s="12" customFormat="1" ht="11.25">
      <c r="B160" s="147"/>
      <c r="D160" s="148" t="s">
        <v>138</v>
      </c>
      <c r="E160" s="149" t="s">
        <v>3</v>
      </c>
      <c r="F160" s="150" t="s">
        <v>453</v>
      </c>
      <c r="H160" s="151">
        <v>7</v>
      </c>
      <c r="I160" s="152"/>
      <c r="L160" s="147"/>
      <c r="M160" s="153"/>
      <c r="T160" s="154"/>
      <c r="AT160" s="149" t="s">
        <v>138</v>
      </c>
      <c r="AU160" s="149" t="s">
        <v>84</v>
      </c>
      <c r="AV160" s="12" t="s">
        <v>81</v>
      </c>
      <c r="AW160" s="12" t="s">
        <v>33</v>
      </c>
      <c r="AX160" s="12" t="s">
        <v>77</v>
      </c>
      <c r="AY160" s="149" t="s">
        <v>129</v>
      </c>
    </row>
    <row r="161" spans="2:65" s="1" customFormat="1" ht="24.2" customHeight="1">
      <c r="B161" s="129"/>
      <c r="C161" s="130" t="s">
        <v>9</v>
      </c>
      <c r="D161" s="130" t="s">
        <v>131</v>
      </c>
      <c r="E161" s="131" t="s">
        <v>498</v>
      </c>
      <c r="F161" s="132" t="s">
        <v>499</v>
      </c>
      <c r="G161" s="133" t="s">
        <v>203</v>
      </c>
      <c r="H161" s="134">
        <v>0.333</v>
      </c>
      <c r="I161" s="135"/>
      <c r="J161" s="136">
        <f>ROUND(I161*H161,2)</f>
        <v>0</v>
      </c>
      <c r="K161" s="132" t="s">
        <v>134</v>
      </c>
      <c r="L161" s="33"/>
      <c r="M161" s="137" t="s">
        <v>3</v>
      </c>
      <c r="N161" s="138" t="s">
        <v>43</v>
      </c>
      <c r="P161" s="139">
        <f>O161*H161</f>
        <v>0</v>
      </c>
      <c r="Q161" s="139">
        <v>2.501872204</v>
      </c>
      <c r="R161" s="139">
        <f>Q161*H161</f>
        <v>0.8331234439320001</v>
      </c>
      <c r="S161" s="139">
        <v>0</v>
      </c>
      <c r="T161" s="140">
        <f>S161*H161</f>
        <v>0</v>
      </c>
      <c r="AR161" s="141" t="s">
        <v>87</v>
      </c>
      <c r="AT161" s="141" t="s">
        <v>131</v>
      </c>
      <c r="AU161" s="141" t="s">
        <v>84</v>
      </c>
      <c r="AY161" s="18" t="s">
        <v>129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8" t="s">
        <v>77</v>
      </c>
      <c r="BK161" s="142">
        <f>ROUND(I161*H161,2)</f>
        <v>0</v>
      </c>
      <c r="BL161" s="18" t="s">
        <v>87</v>
      </c>
      <c r="BM161" s="141" t="s">
        <v>500</v>
      </c>
    </row>
    <row r="162" spans="2:47" s="1" customFormat="1" ht="11.25">
      <c r="B162" s="33"/>
      <c r="D162" s="143" t="s">
        <v>136</v>
      </c>
      <c r="F162" s="144" t="s">
        <v>501</v>
      </c>
      <c r="I162" s="145"/>
      <c r="L162" s="33"/>
      <c r="M162" s="146"/>
      <c r="T162" s="54"/>
      <c r="AT162" s="18" t="s">
        <v>136</v>
      </c>
      <c r="AU162" s="18" t="s">
        <v>84</v>
      </c>
    </row>
    <row r="163" spans="2:51" s="12" customFormat="1" ht="11.25">
      <c r="B163" s="147"/>
      <c r="D163" s="148" t="s">
        <v>138</v>
      </c>
      <c r="E163" s="149" t="s">
        <v>3</v>
      </c>
      <c r="F163" s="150" t="s">
        <v>447</v>
      </c>
      <c r="H163" s="151">
        <v>0.333</v>
      </c>
      <c r="I163" s="152"/>
      <c r="L163" s="147"/>
      <c r="M163" s="153"/>
      <c r="T163" s="154"/>
      <c r="AT163" s="149" t="s">
        <v>138</v>
      </c>
      <c r="AU163" s="149" t="s">
        <v>84</v>
      </c>
      <c r="AV163" s="12" t="s">
        <v>81</v>
      </c>
      <c r="AW163" s="12" t="s">
        <v>33</v>
      </c>
      <c r="AX163" s="12" t="s">
        <v>77</v>
      </c>
      <c r="AY163" s="149" t="s">
        <v>129</v>
      </c>
    </row>
    <row r="164" spans="2:65" s="1" customFormat="1" ht="16.5" customHeight="1">
      <c r="B164" s="129"/>
      <c r="C164" s="130" t="s">
        <v>195</v>
      </c>
      <c r="D164" s="130" t="s">
        <v>131</v>
      </c>
      <c r="E164" s="131" t="s">
        <v>502</v>
      </c>
      <c r="F164" s="132" t="s">
        <v>503</v>
      </c>
      <c r="G164" s="133" t="s">
        <v>95</v>
      </c>
      <c r="H164" s="134">
        <v>0.6</v>
      </c>
      <c r="I164" s="135"/>
      <c r="J164" s="136">
        <f>ROUND(I164*H164,2)</f>
        <v>0</v>
      </c>
      <c r="K164" s="132" t="s">
        <v>134</v>
      </c>
      <c r="L164" s="33"/>
      <c r="M164" s="137" t="s">
        <v>3</v>
      </c>
      <c r="N164" s="138" t="s">
        <v>43</v>
      </c>
      <c r="P164" s="139">
        <f>O164*H164</f>
        <v>0</v>
      </c>
      <c r="Q164" s="139">
        <v>0.0026919</v>
      </c>
      <c r="R164" s="139">
        <f>Q164*H164</f>
        <v>0.00161514</v>
      </c>
      <c r="S164" s="139">
        <v>0</v>
      </c>
      <c r="T164" s="140">
        <f>S164*H164</f>
        <v>0</v>
      </c>
      <c r="AR164" s="141" t="s">
        <v>87</v>
      </c>
      <c r="AT164" s="141" t="s">
        <v>131</v>
      </c>
      <c r="AU164" s="141" t="s">
        <v>84</v>
      </c>
      <c r="AY164" s="18" t="s">
        <v>129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8" t="s">
        <v>77</v>
      </c>
      <c r="BK164" s="142">
        <f>ROUND(I164*H164,2)</f>
        <v>0</v>
      </c>
      <c r="BL164" s="18" t="s">
        <v>87</v>
      </c>
      <c r="BM164" s="141" t="s">
        <v>504</v>
      </c>
    </row>
    <row r="165" spans="2:47" s="1" customFormat="1" ht="11.25">
      <c r="B165" s="33"/>
      <c r="D165" s="143" t="s">
        <v>136</v>
      </c>
      <c r="F165" s="144" t="s">
        <v>505</v>
      </c>
      <c r="I165" s="145"/>
      <c r="L165" s="33"/>
      <c r="M165" s="146"/>
      <c r="T165" s="54"/>
      <c r="AT165" s="18" t="s">
        <v>136</v>
      </c>
      <c r="AU165" s="18" t="s">
        <v>84</v>
      </c>
    </row>
    <row r="166" spans="2:51" s="12" customFormat="1" ht="11.25">
      <c r="B166" s="147"/>
      <c r="D166" s="148" t="s">
        <v>138</v>
      </c>
      <c r="E166" s="149" t="s">
        <v>3</v>
      </c>
      <c r="F166" s="150" t="s">
        <v>506</v>
      </c>
      <c r="H166" s="151">
        <v>0.6</v>
      </c>
      <c r="I166" s="152"/>
      <c r="L166" s="147"/>
      <c r="M166" s="153"/>
      <c r="T166" s="154"/>
      <c r="AT166" s="149" t="s">
        <v>138</v>
      </c>
      <c r="AU166" s="149" t="s">
        <v>84</v>
      </c>
      <c r="AV166" s="12" t="s">
        <v>81</v>
      </c>
      <c r="AW166" s="12" t="s">
        <v>33</v>
      </c>
      <c r="AX166" s="12" t="s">
        <v>77</v>
      </c>
      <c r="AY166" s="149" t="s">
        <v>129</v>
      </c>
    </row>
    <row r="167" spans="2:65" s="1" customFormat="1" ht="16.5" customHeight="1">
      <c r="B167" s="129"/>
      <c r="C167" s="130" t="s">
        <v>200</v>
      </c>
      <c r="D167" s="130" t="s">
        <v>131</v>
      </c>
      <c r="E167" s="131" t="s">
        <v>507</v>
      </c>
      <c r="F167" s="132" t="s">
        <v>508</v>
      </c>
      <c r="G167" s="133" t="s">
        <v>95</v>
      </c>
      <c r="H167" s="134">
        <v>0.6</v>
      </c>
      <c r="I167" s="135"/>
      <c r="J167" s="136">
        <f>ROUND(I167*H167,2)</f>
        <v>0</v>
      </c>
      <c r="K167" s="132" t="s">
        <v>134</v>
      </c>
      <c r="L167" s="33"/>
      <c r="M167" s="137" t="s">
        <v>3</v>
      </c>
      <c r="N167" s="138" t="s">
        <v>43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87</v>
      </c>
      <c r="AT167" s="141" t="s">
        <v>131</v>
      </c>
      <c r="AU167" s="141" t="s">
        <v>84</v>
      </c>
      <c r="AY167" s="18" t="s">
        <v>129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8" t="s">
        <v>77</v>
      </c>
      <c r="BK167" s="142">
        <f>ROUND(I167*H167,2)</f>
        <v>0</v>
      </c>
      <c r="BL167" s="18" t="s">
        <v>87</v>
      </c>
      <c r="BM167" s="141" t="s">
        <v>509</v>
      </c>
    </row>
    <row r="168" spans="2:47" s="1" customFormat="1" ht="11.25">
      <c r="B168" s="33"/>
      <c r="D168" s="143" t="s">
        <v>136</v>
      </c>
      <c r="F168" s="144" t="s">
        <v>510</v>
      </c>
      <c r="I168" s="145"/>
      <c r="L168" s="33"/>
      <c r="M168" s="146"/>
      <c r="T168" s="54"/>
      <c r="AT168" s="18" t="s">
        <v>136</v>
      </c>
      <c r="AU168" s="18" t="s">
        <v>84</v>
      </c>
    </row>
    <row r="169" spans="2:65" s="1" customFormat="1" ht="44.25" customHeight="1">
      <c r="B169" s="129"/>
      <c r="C169" s="130" t="s">
        <v>210</v>
      </c>
      <c r="D169" s="130" t="s">
        <v>131</v>
      </c>
      <c r="E169" s="131" t="s">
        <v>511</v>
      </c>
      <c r="F169" s="132" t="s">
        <v>512</v>
      </c>
      <c r="G169" s="133" t="s">
        <v>95</v>
      </c>
      <c r="H169" s="134">
        <v>7.4</v>
      </c>
      <c r="I169" s="135"/>
      <c r="J169" s="136">
        <f>ROUND(I169*H169,2)</f>
        <v>0</v>
      </c>
      <c r="K169" s="132" t="s">
        <v>134</v>
      </c>
      <c r="L169" s="33"/>
      <c r="M169" s="137" t="s">
        <v>3</v>
      </c>
      <c r="N169" s="138" t="s">
        <v>43</v>
      </c>
      <c r="P169" s="139">
        <f>O169*H169</f>
        <v>0</v>
      </c>
      <c r="Q169" s="139">
        <v>1.02036055</v>
      </c>
      <c r="R169" s="139">
        <f>Q169*H169</f>
        <v>7.5506680699999995</v>
      </c>
      <c r="S169" s="139">
        <v>0</v>
      </c>
      <c r="T169" s="140">
        <f>S169*H169</f>
        <v>0</v>
      </c>
      <c r="AR169" s="141" t="s">
        <v>87</v>
      </c>
      <c r="AT169" s="141" t="s">
        <v>131</v>
      </c>
      <c r="AU169" s="141" t="s">
        <v>84</v>
      </c>
      <c r="AY169" s="18" t="s">
        <v>129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8" t="s">
        <v>77</v>
      </c>
      <c r="BK169" s="142">
        <f>ROUND(I169*H169,2)</f>
        <v>0</v>
      </c>
      <c r="BL169" s="18" t="s">
        <v>87</v>
      </c>
      <c r="BM169" s="141" t="s">
        <v>513</v>
      </c>
    </row>
    <row r="170" spans="2:47" s="1" customFormat="1" ht="11.25">
      <c r="B170" s="33"/>
      <c r="D170" s="143" t="s">
        <v>136</v>
      </c>
      <c r="F170" s="144" t="s">
        <v>514</v>
      </c>
      <c r="I170" s="145"/>
      <c r="L170" s="33"/>
      <c r="M170" s="146"/>
      <c r="T170" s="54"/>
      <c r="AT170" s="18" t="s">
        <v>136</v>
      </c>
      <c r="AU170" s="18" t="s">
        <v>84</v>
      </c>
    </row>
    <row r="171" spans="2:51" s="12" customFormat="1" ht="11.25">
      <c r="B171" s="147"/>
      <c r="D171" s="148" t="s">
        <v>138</v>
      </c>
      <c r="E171" s="149" t="s">
        <v>3</v>
      </c>
      <c r="F171" s="150" t="s">
        <v>515</v>
      </c>
      <c r="H171" s="151">
        <v>7.4</v>
      </c>
      <c r="I171" s="152"/>
      <c r="L171" s="147"/>
      <c r="M171" s="153"/>
      <c r="T171" s="154"/>
      <c r="AT171" s="149" t="s">
        <v>138</v>
      </c>
      <c r="AU171" s="149" t="s">
        <v>84</v>
      </c>
      <c r="AV171" s="12" t="s">
        <v>81</v>
      </c>
      <c r="AW171" s="12" t="s">
        <v>33</v>
      </c>
      <c r="AX171" s="12" t="s">
        <v>77</v>
      </c>
      <c r="AY171" s="149" t="s">
        <v>129</v>
      </c>
    </row>
    <row r="172" spans="2:65" s="1" customFormat="1" ht="55.5" customHeight="1">
      <c r="B172" s="129"/>
      <c r="C172" s="130" t="s">
        <v>217</v>
      </c>
      <c r="D172" s="130" t="s">
        <v>131</v>
      </c>
      <c r="E172" s="131" t="s">
        <v>516</v>
      </c>
      <c r="F172" s="132" t="s">
        <v>517</v>
      </c>
      <c r="G172" s="133" t="s">
        <v>233</v>
      </c>
      <c r="H172" s="134">
        <v>0.148</v>
      </c>
      <c r="I172" s="135"/>
      <c r="J172" s="136">
        <f>ROUND(I172*H172,2)</f>
        <v>0</v>
      </c>
      <c r="K172" s="132" t="s">
        <v>134</v>
      </c>
      <c r="L172" s="33"/>
      <c r="M172" s="137" t="s">
        <v>3</v>
      </c>
      <c r="N172" s="138" t="s">
        <v>43</v>
      </c>
      <c r="P172" s="139">
        <f>O172*H172</f>
        <v>0</v>
      </c>
      <c r="Q172" s="139">
        <v>1.05940312</v>
      </c>
      <c r="R172" s="139">
        <f>Q172*H172</f>
        <v>0.15679166176</v>
      </c>
      <c r="S172" s="139">
        <v>0</v>
      </c>
      <c r="T172" s="140">
        <f>S172*H172</f>
        <v>0</v>
      </c>
      <c r="AR172" s="141" t="s">
        <v>87</v>
      </c>
      <c r="AT172" s="141" t="s">
        <v>131</v>
      </c>
      <c r="AU172" s="141" t="s">
        <v>84</v>
      </c>
      <c r="AY172" s="18" t="s">
        <v>129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8" t="s">
        <v>77</v>
      </c>
      <c r="BK172" s="142">
        <f>ROUND(I172*H172,2)</f>
        <v>0</v>
      </c>
      <c r="BL172" s="18" t="s">
        <v>87</v>
      </c>
      <c r="BM172" s="141" t="s">
        <v>518</v>
      </c>
    </row>
    <row r="173" spans="2:47" s="1" customFormat="1" ht="11.25">
      <c r="B173" s="33"/>
      <c r="D173" s="143" t="s">
        <v>136</v>
      </c>
      <c r="F173" s="144" t="s">
        <v>519</v>
      </c>
      <c r="I173" s="145"/>
      <c r="L173" s="33"/>
      <c r="M173" s="146"/>
      <c r="T173" s="54"/>
      <c r="AT173" s="18" t="s">
        <v>136</v>
      </c>
      <c r="AU173" s="18" t="s">
        <v>84</v>
      </c>
    </row>
    <row r="174" spans="2:51" s="13" customFormat="1" ht="11.25">
      <c r="B174" s="165"/>
      <c r="D174" s="148" t="s">
        <v>138</v>
      </c>
      <c r="E174" s="166" t="s">
        <v>3</v>
      </c>
      <c r="F174" s="167" t="s">
        <v>520</v>
      </c>
      <c r="H174" s="166" t="s">
        <v>3</v>
      </c>
      <c r="I174" s="168"/>
      <c r="L174" s="165"/>
      <c r="M174" s="169"/>
      <c r="T174" s="170"/>
      <c r="AT174" s="166" t="s">
        <v>138</v>
      </c>
      <c r="AU174" s="166" t="s">
        <v>84</v>
      </c>
      <c r="AV174" s="13" t="s">
        <v>77</v>
      </c>
      <c r="AW174" s="13" t="s">
        <v>33</v>
      </c>
      <c r="AX174" s="13" t="s">
        <v>72</v>
      </c>
      <c r="AY174" s="166" t="s">
        <v>129</v>
      </c>
    </row>
    <row r="175" spans="2:51" s="12" customFormat="1" ht="11.25">
      <c r="B175" s="147"/>
      <c r="D175" s="148" t="s">
        <v>138</v>
      </c>
      <c r="E175" s="149" t="s">
        <v>3</v>
      </c>
      <c r="F175" s="150" t="s">
        <v>521</v>
      </c>
      <c r="H175" s="151">
        <v>0.148</v>
      </c>
      <c r="I175" s="152"/>
      <c r="L175" s="147"/>
      <c r="M175" s="153"/>
      <c r="T175" s="154"/>
      <c r="AT175" s="149" t="s">
        <v>138</v>
      </c>
      <c r="AU175" s="149" t="s">
        <v>84</v>
      </c>
      <c r="AV175" s="12" t="s">
        <v>81</v>
      </c>
      <c r="AW175" s="12" t="s">
        <v>33</v>
      </c>
      <c r="AX175" s="12" t="s">
        <v>77</v>
      </c>
      <c r="AY175" s="149" t="s">
        <v>129</v>
      </c>
    </row>
    <row r="176" spans="2:65" s="1" customFormat="1" ht="37.9" customHeight="1">
      <c r="B176" s="129"/>
      <c r="C176" s="130" t="s">
        <v>224</v>
      </c>
      <c r="D176" s="130" t="s">
        <v>131</v>
      </c>
      <c r="E176" s="131" t="s">
        <v>522</v>
      </c>
      <c r="F176" s="132" t="s">
        <v>523</v>
      </c>
      <c r="G176" s="133" t="s">
        <v>142</v>
      </c>
      <c r="H176" s="134">
        <v>40</v>
      </c>
      <c r="I176" s="135"/>
      <c r="J176" s="136">
        <f>ROUND(I176*H176,2)</f>
        <v>0</v>
      </c>
      <c r="K176" s="132" t="s">
        <v>134</v>
      </c>
      <c r="L176" s="33"/>
      <c r="M176" s="137" t="s">
        <v>3</v>
      </c>
      <c r="N176" s="138" t="s">
        <v>43</v>
      </c>
      <c r="P176" s="139">
        <f>O176*H176</f>
        <v>0</v>
      </c>
      <c r="Q176" s="139">
        <v>1.42788E-05</v>
      </c>
      <c r="R176" s="139">
        <f>Q176*H176</f>
        <v>0.000571152</v>
      </c>
      <c r="S176" s="139">
        <v>0</v>
      </c>
      <c r="T176" s="140">
        <f>S176*H176</f>
        <v>0</v>
      </c>
      <c r="AR176" s="141" t="s">
        <v>87</v>
      </c>
      <c r="AT176" s="141" t="s">
        <v>131</v>
      </c>
      <c r="AU176" s="141" t="s">
        <v>84</v>
      </c>
      <c r="AY176" s="18" t="s">
        <v>129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8" t="s">
        <v>77</v>
      </c>
      <c r="BK176" s="142">
        <f>ROUND(I176*H176,2)</f>
        <v>0</v>
      </c>
      <c r="BL176" s="18" t="s">
        <v>87</v>
      </c>
      <c r="BM176" s="141" t="s">
        <v>524</v>
      </c>
    </row>
    <row r="177" spans="2:47" s="1" customFormat="1" ht="11.25">
      <c r="B177" s="33"/>
      <c r="D177" s="143" t="s">
        <v>136</v>
      </c>
      <c r="F177" s="144" t="s">
        <v>525</v>
      </c>
      <c r="I177" s="145"/>
      <c r="L177" s="33"/>
      <c r="M177" s="146"/>
      <c r="T177" s="54"/>
      <c r="AT177" s="18" t="s">
        <v>136</v>
      </c>
      <c r="AU177" s="18" t="s">
        <v>84</v>
      </c>
    </row>
    <row r="178" spans="2:51" s="12" customFormat="1" ht="11.25">
      <c r="B178" s="147"/>
      <c r="D178" s="148" t="s">
        <v>138</v>
      </c>
      <c r="E178" s="149" t="s">
        <v>3</v>
      </c>
      <c r="F178" s="150" t="s">
        <v>526</v>
      </c>
      <c r="H178" s="151">
        <v>30</v>
      </c>
      <c r="I178" s="152"/>
      <c r="L178" s="147"/>
      <c r="M178" s="153"/>
      <c r="T178" s="154"/>
      <c r="AT178" s="149" t="s">
        <v>138</v>
      </c>
      <c r="AU178" s="149" t="s">
        <v>84</v>
      </c>
      <c r="AV178" s="12" t="s">
        <v>81</v>
      </c>
      <c r="AW178" s="12" t="s">
        <v>33</v>
      </c>
      <c r="AX178" s="12" t="s">
        <v>72</v>
      </c>
      <c r="AY178" s="149" t="s">
        <v>129</v>
      </c>
    </row>
    <row r="179" spans="2:51" s="12" customFormat="1" ht="11.25">
      <c r="B179" s="147"/>
      <c r="D179" s="148" t="s">
        <v>138</v>
      </c>
      <c r="E179" s="149" t="s">
        <v>3</v>
      </c>
      <c r="F179" s="150" t="s">
        <v>527</v>
      </c>
      <c r="H179" s="151">
        <v>10</v>
      </c>
      <c r="I179" s="152"/>
      <c r="L179" s="147"/>
      <c r="M179" s="153"/>
      <c r="T179" s="154"/>
      <c r="AT179" s="149" t="s">
        <v>138</v>
      </c>
      <c r="AU179" s="149" t="s">
        <v>84</v>
      </c>
      <c r="AV179" s="12" t="s">
        <v>81</v>
      </c>
      <c r="AW179" s="12" t="s">
        <v>33</v>
      </c>
      <c r="AX179" s="12" t="s">
        <v>72</v>
      </c>
      <c r="AY179" s="149" t="s">
        <v>129</v>
      </c>
    </row>
    <row r="180" spans="2:51" s="14" customFormat="1" ht="11.25">
      <c r="B180" s="172"/>
      <c r="D180" s="148" t="s">
        <v>138</v>
      </c>
      <c r="E180" s="173" t="s">
        <v>3</v>
      </c>
      <c r="F180" s="174" t="s">
        <v>310</v>
      </c>
      <c r="H180" s="175">
        <v>40</v>
      </c>
      <c r="I180" s="176"/>
      <c r="L180" s="172"/>
      <c r="M180" s="177"/>
      <c r="T180" s="178"/>
      <c r="AT180" s="173" t="s">
        <v>138</v>
      </c>
      <c r="AU180" s="173" t="s">
        <v>84</v>
      </c>
      <c r="AV180" s="14" t="s">
        <v>87</v>
      </c>
      <c r="AW180" s="14" t="s">
        <v>33</v>
      </c>
      <c r="AX180" s="14" t="s">
        <v>77</v>
      </c>
      <c r="AY180" s="173" t="s">
        <v>129</v>
      </c>
    </row>
    <row r="181" spans="2:63" s="11" customFormat="1" ht="22.9" customHeight="1">
      <c r="B181" s="117"/>
      <c r="D181" s="118" t="s">
        <v>71</v>
      </c>
      <c r="E181" s="127" t="s">
        <v>84</v>
      </c>
      <c r="F181" s="127" t="s">
        <v>528</v>
      </c>
      <c r="I181" s="120"/>
      <c r="J181" s="128">
        <f>BK181</f>
        <v>0</v>
      </c>
      <c r="L181" s="117"/>
      <c r="M181" s="122"/>
      <c r="P181" s="123">
        <f>SUM(P182:P191)</f>
        <v>0</v>
      </c>
      <c r="R181" s="123">
        <f>SUM(R182:R191)</f>
        <v>0</v>
      </c>
      <c r="T181" s="124">
        <f>SUM(T182:T191)</f>
        <v>0</v>
      </c>
      <c r="AR181" s="118" t="s">
        <v>77</v>
      </c>
      <c r="AT181" s="125" t="s">
        <v>71</v>
      </c>
      <c r="AU181" s="125" t="s">
        <v>77</v>
      </c>
      <c r="AY181" s="118" t="s">
        <v>129</v>
      </c>
      <c r="BK181" s="126">
        <f>SUM(BK182:BK191)</f>
        <v>0</v>
      </c>
    </row>
    <row r="182" spans="2:65" s="1" customFormat="1" ht="33" customHeight="1">
      <c r="B182" s="129"/>
      <c r="C182" s="130" t="s">
        <v>158</v>
      </c>
      <c r="D182" s="130" t="s">
        <v>131</v>
      </c>
      <c r="E182" s="131" t="s">
        <v>529</v>
      </c>
      <c r="F182" s="132" t="s">
        <v>530</v>
      </c>
      <c r="G182" s="133" t="s">
        <v>155</v>
      </c>
      <c r="H182" s="134">
        <v>12</v>
      </c>
      <c r="I182" s="135"/>
      <c r="J182" s="136">
        <f>ROUND(I182*H182,2)</f>
        <v>0</v>
      </c>
      <c r="K182" s="132" t="s">
        <v>156</v>
      </c>
      <c r="L182" s="33"/>
      <c r="M182" s="137" t="s">
        <v>3</v>
      </c>
      <c r="N182" s="138" t="s">
        <v>43</v>
      </c>
      <c r="P182" s="139">
        <f>O182*H182</f>
        <v>0</v>
      </c>
      <c r="Q182" s="139">
        <v>0</v>
      </c>
      <c r="R182" s="139">
        <f>Q182*H182</f>
        <v>0</v>
      </c>
      <c r="S182" s="139">
        <v>0</v>
      </c>
      <c r="T182" s="140">
        <f>S182*H182</f>
        <v>0</v>
      </c>
      <c r="AR182" s="141" t="s">
        <v>217</v>
      </c>
      <c r="AT182" s="141" t="s">
        <v>131</v>
      </c>
      <c r="AU182" s="141" t="s">
        <v>81</v>
      </c>
      <c r="AY182" s="18" t="s">
        <v>129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8" t="s">
        <v>77</v>
      </c>
      <c r="BK182" s="142">
        <f>ROUND(I182*H182,2)</f>
        <v>0</v>
      </c>
      <c r="BL182" s="18" t="s">
        <v>217</v>
      </c>
      <c r="BM182" s="141" t="s">
        <v>531</v>
      </c>
    </row>
    <row r="183" spans="2:47" s="1" customFormat="1" ht="39">
      <c r="B183" s="33"/>
      <c r="D183" s="148" t="s">
        <v>222</v>
      </c>
      <c r="F183" s="171" t="s">
        <v>532</v>
      </c>
      <c r="I183" s="145"/>
      <c r="L183" s="33"/>
      <c r="M183" s="146"/>
      <c r="T183" s="54"/>
      <c r="AT183" s="18" t="s">
        <v>222</v>
      </c>
      <c r="AU183" s="18" t="s">
        <v>81</v>
      </c>
    </row>
    <row r="184" spans="2:65" s="1" customFormat="1" ht="33" customHeight="1">
      <c r="B184" s="129"/>
      <c r="C184" s="130" t="s">
        <v>184</v>
      </c>
      <c r="D184" s="130" t="s">
        <v>131</v>
      </c>
      <c r="E184" s="131" t="s">
        <v>533</v>
      </c>
      <c r="F184" s="132" t="s">
        <v>534</v>
      </c>
      <c r="G184" s="133" t="s">
        <v>155</v>
      </c>
      <c r="H184" s="134">
        <v>1</v>
      </c>
      <c r="I184" s="135"/>
      <c r="J184" s="136">
        <f>ROUND(I184*H184,2)</f>
        <v>0</v>
      </c>
      <c r="K184" s="132" t="s">
        <v>156</v>
      </c>
      <c r="L184" s="33"/>
      <c r="M184" s="137" t="s">
        <v>3</v>
      </c>
      <c r="N184" s="138" t="s">
        <v>43</v>
      </c>
      <c r="P184" s="139">
        <f>O184*H184</f>
        <v>0</v>
      </c>
      <c r="Q184" s="139">
        <v>0</v>
      </c>
      <c r="R184" s="139">
        <f>Q184*H184</f>
        <v>0</v>
      </c>
      <c r="S184" s="139">
        <v>0</v>
      </c>
      <c r="T184" s="140">
        <f>S184*H184</f>
        <v>0</v>
      </c>
      <c r="AR184" s="141" t="s">
        <v>217</v>
      </c>
      <c r="AT184" s="141" t="s">
        <v>131</v>
      </c>
      <c r="AU184" s="141" t="s">
        <v>81</v>
      </c>
      <c r="AY184" s="18" t="s">
        <v>129</v>
      </c>
      <c r="BE184" s="142">
        <f>IF(N184="základní",J184,0)</f>
        <v>0</v>
      </c>
      <c r="BF184" s="142">
        <f>IF(N184="snížená",J184,0)</f>
        <v>0</v>
      </c>
      <c r="BG184" s="142">
        <f>IF(N184="zákl. přenesená",J184,0)</f>
        <v>0</v>
      </c>
      <c r="BH184" s="142">
        <f>IF(N184="sníž. přenesená",J184,0)</f>
        <v>0</v>
      </c>
      <c r="BI184" s="142">
        <f>IF(N184="nulová",J184,0)</f>
        <v>0</v>
      </c>
      <c r="BJ184" s="18" t="s">
        <v>77</v>
      </c>
      <c r="BK184" s="142">
        <f>ROUND(I184*H184,2)</f>
        <v>0</v>
      </c>
      <c r="BL184" s="18" t="s">
        <v>217</v>
      </c>
      <c r="BM184" s="141" t="s">
        <v>535</v>
      </c>
    </row>
    <row r="185" spans="2:65" s="1" customFormat="1" ht="21.75" customHeight="1">
      <c r="B185" s="129"/>
      <c r="C185" s="130" t="s">
        <v>241</v>
      </c>
      <c r="D185" s="130" t="s">
        <v>131</v>
      </c>
      <c r="E185" s="131" t="s">
        <v>536</v>
      </c>
      <c r="F185" s="132" t="s">
        <v>537</v>
      </c>
      <c r="G185" s="133" t="s">
        <v>155</v>
      </c>
      <c r="H185" s="134">
        <v>43.2</v>
      </c>
      <c r="I185" s="135"/>
      <c r="J185" s="136">
        <f>ROUND(I185*H185,2)</f>
        <v>0</v>
      </c>
      <c r="K185" s="132" t="s">
        <v>156</v>
      </c>
      <c r="L185" s="33"/>
      <c r="M185" s="137" t="s">
        <v>3</v>
      </c>
      <c r="N185" s="138" t="s">
        <v>43</v>
      </c>
      <c r="P185" s="139">
        <f>O185*H185</f>
        <v>0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AR185" s="141" t="s">
        <v>87</v>
      </c>
      <c r="AT185" s="141" t="s">
        <v>131</v>
      </c>
      <c r="AU185" s="141" t="s">
        <v>81</v>
      </c>
      <c r="AY185" s="18" t="s">
        <v>129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8" t="s">
        <v>77</v>
      </c>
      <c r="BK185" s="142">
        <f>ROUND(I185*H185,2)</f>
        <v>0</v>
      </c>
      <c r="BL185" s="18" t="s">
        <v>87</v>
      </c>
      <c r="BM185" s="141" t="s">
        <v>538</v>
      </c>
    </row>
    <row r="186" spans="2:47" s="1" customFormat="1" ht="58.5">
      <c r="B186" s="33"/>
      <c r="D186" s="148" t="s">
        <v>222</v>
      </c>
      <c r="F186" s="171" t="s">
        <v>539</v>
      </c>
      <c r="I186" s="145"/>
      <c r="L186" s="33"/>
      <c r="M186" s="146"/>
      <c r="T186" s="54"/>
      <c r="AT186" s="18" t="s">
        <v>222</v>
      </c>
      <c r="AU186" s="18" t="s">
        <v>81</v>
      </c>
    </row>
    <row r="187" spans="2:51" s="13" customFormat="1" ht="11.25">
      <c r="B187" s="165"/>
      <c r="D187" s="148" t="s">
        <v>138</v>
      </c>
      <c r="E187" s="166" t="s">
        <v>3</v>
      </c>
      <c r="F187" s="167" t="s">
        <v>540</v>
      </c>
      <c r="H187" s="166" t="s">
        <v>3</v>
      </c>
      <c r="I187" s="168"/>
      <c r="L187" s="165"/>
      <c r="M187" s="169"/>
      <c r="T187" s="170"/>
      <c r="AT187" s="166" t="s">
        <v>138</v>
      </c>
      <c r="AU187" s="166" t="s">
        <v>81</v>
      </c>
      <c r="AV187" s="13" t="s">
        <v>77</v>
      </c>
      <c r="AW187" s="13" t="s">
        <v>33</v>
      </c>
      <c r="AX187" s="13" t="s">
        <v>72</v>
      </c>
      <c r="AY187" s="166" t="s">
        <v>129</v>
      </c>
    </row>
    <row r="188" spans="2:51" s="12" customFormat="1" ht="11.25">
      <c r="B188" s="147"/>
      <c r="D188" s="148" t="s">
        <v>138</v>
      </c>
      <c r="E188" s="149" t="s">
        <v>3</v>
      </c>
      <c r="F188" s="150" t="s">
        <v>541</v>
      </c>
      <c r="H188" s="151">
        <v>43.2</v>
      </c>
      <c r="I188" s="152"/>
      <c r="L188" s="147"/>
      <c r="M188" s="153"/>
      <c r="T188" s="154"/>
      <c r="AT188" s="149" t="s">
        <v>138</v>
      </c>
      <c r="AU188" s="149" t="s">
        <v>81</v>
      </c>
      <c r="AV188" s="12" t="s">
        <v>81</v>
      </c>
      <c r="AW188" s="12" t="s">
        <v>33</v>
      </c>
      <c r="AX188" s="12" t="s">
        <v>77</v>
      </c>
      <c r="AY188" s="149" t="s">
        <v>129</v>
      </c>
    </row>
    <row r="189" spans="2:65" s="1" customFormat="1" ht="16.5" customHeight="1">
      <c r="B189" s="129"/>
      <c r="C189" s="130" t="s">
        <v>8</v>
      </c>
      <c r="D189" s="130" t="s">
        <v>131</v>
      </c>
      <c r="E189" s="131" t="s">
        <v>542</v>
      </c>
      <c r="F189" s="132" t="s">
        <v>543</v>
      </c>
      <c r="G189" s="133" t="s">
        <v>155</v>
      </c>
      <c r="H189" s="134">
        <v>144</v>
      </c>
      <c r="I189" s="135"/>
      <c r="J189" s="136">
        <f>ROUND(I189*H189,2)</f>
        <v>0</v>
      </c>
      <c r="K189" s="132" t="s">
        <v>156</v>
      </c>
      <c r="L189" s="33"/>
      <c r="M189" s="137" t="s">
        <v>3</v>
      </c>
      <c r="N189" s="138" t="s">
        <v>43</v>
      </c>
      <c r="P189" s="139">
        <f>O189*H189</f>
        <v>0</v>
      </c>
      <c r="Q189" s="139">
        <v>0</v>
      </c>
      <c r="R189" s="139">
        <f>Q189*H189</f>
        <v>0</v>
      </c>
      <c r="S189" s="139">
        <v>0</v>
      </c>
      <c r="T189" s="140">
        <f>S189*H189</f>
        <v>0</v>
      </c>
      <c r="AR189" s="141" t="s">
        <v>87</v>
      </c>
      <c r="AT189" s="141" t="s">
        <v>131</v>
      </c>
      <c r="AU189" s="141" t="s">
        <v>81</v>
      </c>
      <c r="AY189" s="18" t="s">
        <v>129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8" t="s">
        <v>77</v>
      </c>
      <c r="BK189" s="142">
        <f>ROUND(I189*H189,2)</f>
        <v>0</v>
      </c>
      <c r="BL189" s="18" t="s">
        <v>87</v>
      </c>
      <c r="BM189" s="141" t="s">
        <v>544</v>
      </c>
    </row>
    <row r="190" spans="2:65" s="1" customFormat="1" ht="24.2" customHeight="1">
      <c r="B190" s="129"/>
      <c r="C190" s="130" t="s">
        <v>251</v>
      </c>
      <c r="D190" s="130" t="s">
        <v>131</v>
      </c>
      <c r="E190" s="131" t="s">
        <v>545</v>
      </c>
      <c r="F190" s="132" t="s">
        <v>546</v>
      </c>
      <c r="G190" s="133" t="s">
        <v>155</v>
      </c>
      <c r="H190" s="134">
        <v>18</v>
      </c>
      <c r="I190" s="135"/>
      <c r="J190" s="136">
        <f>ROUND(I190*H190,2)</f>
        <v>0</v>
      </c>
      <c r="K190" s="132" t="s">
        <v>156</v>
      </c>
      <c r="L190" s="33"/>
      <c r="M190" s="137" t="s">
        <v>3</v>
      </c>
      <c r="N190" s="138" t="s">
        <v>43</v>
      </c>
      <c r="P190" s="139">
        <f>O190*H190</f>
        <v>0</v>
      </c>
      <c r="Q190" s="139">
        <v>0</v>
      </c>
      <c r="R190" s="139">
        <f>Q190*H190</f>
        <v>0</v>
      </c>
      <c r="S190" s="139">
        <v>0</v>
      </c>
      <c r="T190" s="140">
        <f>S190*H190</f>
        <v>0</v>
      </c>
      <c r="AR190" s="141" t="s">
        <v>87</v>
      </c>
      <c r="AT190" s="141" t="s">
        <v>131</v>
      </c>
      <c r="AU190" s="141" t="s">
        <v>81</v>
      </c>
      <c r="AY190" s="18" t="s">
        <v>129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8" t="s">
        <v>77</v>
      </c>
      <c r="BK190" s="142">
        <f>ROUND(I190*H190,2)</f>
        <v>0</v>
      </c>
      <c r="BL190" s="18" t="s">
        <v>87</v>
      </c>
      <c r="BM190" s="141" t="s">
        <v>547</v>
      </c>
    </row>
    <row r="191" spans="2:47" s="1" customFormat="1" ht="68.25">
      <c r="B191" s="33"/>
      <c r="D191" s="148" t="s">
        <v>222</v>
      </c>
      <c r="F191" s="171" t="s">
        <v>548</v>
      </c>
      <c r="I191" s="145"/>
      <c r="L191" s="33"/>
      <c r="M191" s="146"/>
      <c r="T191" s="54"/>
      <c r="AT191" s="18" t="s">
        <v>222</v>
      </c>
      <c r="AU191" s="18" t="s">
        <v>81</v>
      </c>
    </row>
    <row r="192" spans="2:63" s="11" customFormat="1" ht="22.9" customHeight="1">
      <c r="B192" s="117"/>
      <c r="D192" s="118" t="s">
        <v>71</v>
      </c>
      <c r="E192" s="127" t="s">
        <v>87</v>
      </c>
      <c r="F192" s="127" t="s">
        <v>549</v>
      </c>
      <c r="I192" s="120"/>
      <c r="J192" s="128">
        <f>BK192</f>
        <v>0</v>
      </c>
      <c r="L192" s="117"/>
      <c r="M192" s="122"/>
      <c r="P192" s="123">
        <f>P193+SUM(P194:P217)</f>
        <v>0</v>
      </c>
      <c r="R192" s="123">
        <f>R193+SUM(R194:R217)</f>
        <v>17.945144926824</v>
      </c>
      <c r="T192" s="124">
        <f>T193+SUM(T194:T217)</f>
        <v>0</v>
      </c>
      <c r="AR192" s="118" t="s">
        <v>77</v>
      </c>
      <c r="AT192" s="125" t="s">
        <v>71</v>
      </c>
      <c r="AU192" s="125" t="s">
        <v>77</v>
      </c>
      <c r="AY192" s="118" t="s">
        <v>129</v>
      </c>
      <c r="BK192" s="126">
        <f>BK193+SUM(BK194:BK217)</f>
        <v>0</v>
      </c>
    </row>
    <row r="193" spans="2:65" s="1" customFormat="1" ht="49.15" customHeight="1">
      <c r="B193" s="129"/>
      <c r="C193" s="130" t="s">
        <v>256</v>
      </c>
      <c r="D193" s="130" t="s">
        <v>131</v>
      </c>
      <c r="E193" s="131" t="s">
        <v>550</v>
      </c>
      <c r="F193" s="132" t="s">
        <v>551</v>
      </c>
      <c r="G193" s="133" t="s">
        <v>142</v>
      </c>
      <c r="H193" s="134">
        <v>85</v>
      </c>
      <c r="I193" s="135"/>
      <c r="J193" s="136">
        <f>ROUND(I193*H193,2)</f>
        <v>0</v>
      </c>
      <c r="K193" s="132" t="s">
        <v>134</v>
      </c>
      <c r="L193" s="33"/>
      <c r="M193" s="137" t="s">
        <v>3</v>
      </c>
      <c r="N193" s="138" t="s">
        <v>43</v>
      </c>
      <c r="P193" s="139">
        <f>O193*H193</f>
        <v>0</v>
      </c>
      <c r="Q193" s="139">
        <v>0.00459</v>
      </c>
      <c r="R193" s="139">
        <f>Q193*H193</f>
        <v>0.39015000000000005</v>
      </c>
      <c r="S193" s="139">
        <v>0</v>
      </c>
      <c r="T193" s="140">
        <f>S193*H193</f>
        <v>0</v>
      </c>
      <c r="AR193" s="141" t="s">
        <v>87</v>
      </c>
      <c r="AT193" s="141" t="s">
        <v>131</v>
      </c>
      <c r="AU193" s="141" t="s">
        <v>81</v>
      </c>
      <c r="AY193" s="18" t="s">
        <v>129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8" t="s">
        <v>77</v>
      </c>
      <c r="BK193" s="142">
        <f>ROUND(I193*H193,2)</f>
        <v>0</v>
      </c>
      <c r="BL193" s="18" t="s">
        <v>87</v>
      </c>
      <c r="BM193" s="141" t="s">
        <v>552</v>
      </c>
    </row>
    <row r="194" spans="2:47" s="1" customFormat="1" ht="11.25">
      <c r="B194" s="33"/>
      <c r="D194" s="143" t="s">
        <v>136</v>
      </c>
      <c r="F194" s="144" t="s">
        <v>553</v>
      </c>
      <c r="I194" s="145"/>
      <c r="L194" s="33"/>
      <c r="M194" s="146"/>
      <c r="T194" s="54"/>
      <c r="AT194" s="18" t="s">
        <v>136</v>
      </c>
      <c r="AU194" s="18" t="s">
        <v>81</v>
      </c>
    </row>
    <row r="195" spans="2:51" s="13" customFormat="1" ht="11.25">
      <c r="B195" s="165"/>
      <c r="D195" s="148" t="s">
        <v>138</v>
      </c>
      <c r="E195" s="166" t="s">
        <v>3</v>
      </c>
      <c r="F195" s="167" t="s">
        <v>554</v>
      </c>
      <c r="H195" s="166" t="s">
        <v>3</v>
      </c>
      <c r="I195" s="168"/>
      <c r="L195" s="165"/>
      <c r="M195" s="169"/>
      <c r="T195" s="170"/>
      <c r="AT195" s="166" t="s">
        <v>138</v>
      </c>
      <c r="AU195" s="166" t="s">
        <v>81</v>
      </c>
      <c r="AV195" s="13" t="s">
        <v>77</v>
      </c>
      <c r="AW195" s="13" t="s">
        <v>33</v>
      </c>
      <c r="AX195" s="13" t="s">
        <v>72</v>
      </c>
      <c r="AY195" s="166" t="s">
        <v>129</v>
      </c>
    </row>
    <row r="196" spans="2:51" s="12" customFormat="1" ht="11.25">
      <c r="B196" s="147"/>
      <c r="D196" s="148" t="s">
        <v>138</v>
      </c>
      <c r="E196" s="149" t="s">
        <v>3</v>
      </c>
      <c r="F196" s="150" t="s">
        <v>555</v>
      </c>
      <c r="H196" s="151">
        <v>85</v>
      </c>
      <c r="I196" s="152"/>
      <c r="L196" s="147"/>
      <c r="M196" s="153"/>
      <c r="T196" s="154"/>
      <c r="AT196" s="149" t="s">
        <v>138</v>
      </c>
      <c r="AU196" s="149" t="s">
        <v>81</v>
      </c>
      <c r="AV196" s="12" t="s">
        <v>81</v>
      </c>
      <c r="AW196" s="12" t="s">
        <v>33</v>
      </c>
      <c r="AX196" s="12" t="s">
        <v>77</v>
      </c>
      <c r="AY196" s="149" t="s">
        <v>129</v>
      </c>
    </row>
    <row r="197" spans="2:65" s="1" customFormat="1" ht="16.5" customHeight="1">
      <c r="B197" s="129"/>
      <c r="C197" s="155" t="s">
        <v>261</v>
      </c>
      <c r="D197" s="155" t="s">
        <v>171</v>
      </c>
      <c r="E197" s="156" t="s">
        <v>556</v>
      </c>
      <c r="F197" s="157" t="s">
        <v>557</v>
      </c>
      <c r="G197" s="158" t="s">
        <v>142</v>
      </c>
      <c r="H197" s="159">
        <v>85</v>
      </c>
      <c r="I197" s="160"/>
      <c r="J197" s="161">
        <f>ROUND(I197*H197,2)</f>
        <v>0</v>
      </c>
      <c r="K197" s="157" t="s">
        <v>134</v>
      </c>
      <c r="L197" s="162"/>
      <c r="M197" s="163" t="s">
        <v>3</v>
      </c>
      <c r="N197" s="164" t="s">
        <v>43</v>
      </c>
      <c r="P197" s="139">
        <f>O197*H197</f>
        <v>0</v>
      </c>
      <c r="Q197" s="139">
        <v>0.097</v>
      </c>
      <c r="R197" s="139">
        <f>Q197*H197</f>
        <v>8.245000000000001</v>
      </c>
      <c r="S197" s="139">
        <v>0</v>
      </c>
      <c r="T197" s="140">
        <f>S197*H197</f>
        <v>0</v>
      </c>
      <c r="AR197" s="141" t="s">
        <v>170</v>
      </c>
      <c r="AT197" s="141" t="s">
        <v>171</v>
      </c>
      <c r="AU197" s="141" t="s">
        <v>81</v>
      </c>
      <c r="AY197" s="18" t="s">
        <v>129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8" t="s">
        <v>77</v>
      </c>
      <c r="BK197" s="142">
        <f>ROUND(I197*H197,2)</f>
        <v>0</v>
      </c>
      <c r="BL197" s="18" t="s">
        <v>87</v>
      </c>
      <c r="BM197" s="141" t="s">
        <v>558</v>
      </c>
    </row>
    <row r="198" spans="2:65" s="1" customFormat="1" ht="37.9" customHeight="1">
      <c r="B198" s="129"/>
      <c r="C198" s="130" t="s">
        <v>266</v>
      </c>
      <c r="D198" s="130" t="s">
        <v>131</v>
      </c>
      <c r="E198" s="131" t="s">
        <v>559</v>
      </c>
      <c r="F198" s="132" t="s">
        <v>560</v>
      </c>
      <c r="G198" s="133" t="s">
        <v>95</v>
      </c>
      <c r="H198" s="134">
        <v>36.32</v>
      </c>
      <c r="I198" s="135"/>
      <c r="J198" s="136">
        <f>ROUND(I198*H198,2)</f>
        <v>0</v>
      </c>
      <c r="K198" s="132" t="s">
        <v>134</v>
      </c>
      <c r="L198" s="33"/>
      <c r="M198" s="137" t="s">
        <v>3</v>
      </c>
      <c r="N198" s="138" t="s">
        <v>43</v>
      </c>
      <c r="P198" s="139">
        <f>O198*H198</f>
        <v>0</v>
      </c>
      <c r="Q198" s="139">
        <v>0.0733</v>
      </c>
      <c r="R198" s="139">
        <f>Q198*H198</f>
        <v>2.662256</v>
      </c>
      <c r="S198" s="139">
        <v>0</v>
      </c>
      <c r="T198" s="140">
        <f>S198*H198</f>
        <v>0</v>
      </c>
      <c r="AR198" s="141" t="s">
        <v>87</v>
      </c>
      <c r="AT198" s="141" t="s">
        <v>131</v>
      </c>
      <c r="AU198" s="141" t="s">
        <v>81</v>
      </c>
      <c r="AY198" s="18" t="s">
        <v>129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8" t="s">
        <v>77</v>
      </c>
      <c r="BK198" s="142">
        <f>ROUND(I198*H198,2)</f>
        <v>0</v>
      </c>
      <c r="BL198" s="18" t="s">
        <v>87</v>
      </c>
      <c r="BM198" s="141" t="s">
        <v>561</v>
      </c>
    </row>
    <row r="199" spans="2:47" s="1" customFormat="1" ht="11.25">
      <c r="B199" s="33"/>
      <c r="D199" s="143" t="s">
        <v>136</v>
      </c>
      <c r="F199" s="144" t="s">
        <v>562</v>
      </c>
      <c r="I199" s="145"/>
      <c r="L199" s="33"/>
      <c r="M199" s="146"/>
      <c r="T199" s="54"/>
      <c r="AT199" s="18" t="s">
        <v>136</v>
      </c>
      <c r="AU199" s="18" t="s">
        <v>81</v>
      </c>
    </row>
    <row r="200" spans="2:51" s="12" customFormat="1" ht="11.25">
      <c r="B200" s="147"/>
      <c r="D200" s="148" t="s">
        <v>138</v>
      </c>
      <c r="E200" s="149" t="s">
        <v>3</v>
      </c>
      <c r="F200" s="150" t="s">
        <v>563</v>
      </c>
      <c r="H200" s="151">
        <v>36.32</v>
      </c>
      <c r="I200" s="152"/>
      <c r="L200" s="147"/>
      <c r="M200" s="153"/>
      <c r="T200" s="154"/>
      <c r="AT200" s="149" t="s">
        <v>138</v>
      </c>
      <c r="AU200" s="149" t="s">
        <v>81</v>
      </c>
      <c r="AV200" s="12" t="s">
        <v>81</v>
      </c>
      <c r="AW200" s="12" t="s">
        <v>33</v>
      </c>
      <c r="AX200" s="12" t="s">
        <v>77</v>
      </c>
      <c r="AY200" s="149" t="s">
        <v>129</v>
      </c>
    </row>
    <row r="201" spans="2:65" s="1" customFormat="1" ht="24.2" customHeight="1">
      <c r="B201" s="129"/>
      <c r="C201" s="130" t="s">
        <v>271</v>
      </c>
      <c r="D201" s="130" t="s">
        <v>131</v>
      </c>
      <c r="E201" s="131" t="s">
        <v>564</v>
      </c>
      <c r="F201" s="132" t="s">
        <v>565</v>
      </c>
      <c r="G201" s="133" t="s">
        <v>95</v>
      </c>
      <c r="H201" s="134">
        <v>35</v>
      </c>
      <c r="I201" s="135"/>
      <c r="J201" s="136">
        <f>ROUND(I201*H201,2)</f>
        <v>0</v>
      </c>
      <c r="K201" s="132" t="s">
        <v>134</v>
      </c>
      <c r="L201" s="33"/>
      <c r="M201" s="137" t="s">
        <v>3</v>
      </c>
      <c r="N201" s="138" t="s">
        <v>43</v>
      </c>
      <c r="P201" s="139">
        <f>O201*H201</f>
        <v>0</v>
      </c>
      <c r="Q201" s="139">
        <v>0.01</v>
      </c>
      <c r="R201" s="139">
        <f>Q201*H201</f>
        <v>0.35000000000000003</v>
      </c>
      <c r="S201" s="139">
        <v>0</v>
      </c>
      <c r="T201" s="140">
        <f>S201*H201</f>
        <v>0</v>
      </c>
      <c r="AR201" s="141" t="s">
        <v>87</v>
      </c>
      <c r="AT201" s="141" t="s">
        <v>131</v>
      </c>
      <c r="AU201" s="141" t="s">
        <v>81</v>
      </c>
      <c r="AY201" s="18" t="s">
        <v>129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8" t="s">
        <v>77</v>
      </c>
      <c r="BK201" s="142">
        <f>ROUND(I201*H201,2)</f>
        <v>0</v>
      </c>
      <c r="BL201" s="18" t="s">
        <v>87</v>
      </c>
      <c r="BM201" s="141" t="s">
        <v>566</v>
      </c>
    </row>
    <row r="202" spans="2:47" s="1" customFormat="1" ht="11.25">
      <c r="B202" s="33"/>
      <c r="D202" s="143" t="s">
        <v>136</v>
      </c>
      <c r="F202" s="144" t="s">
        <v>567</v>
      </c>
      <c r="I202" s="145"/>
      <c r="L202" s="33"/>
      <c r="M202" s="146"/>
      <c r="T202" s="54"/>
      <c r="AT202" s="18" t="s">
        <v>136</v>
      </c>
      <c r="AU202" s="18" t="s">
        <v>81</v>
      </c>
    </row>
    <row r="203" spans="2:51" s="12" customFormat="1" ht="11.25">
      <c r="B203" s="147"/>
      <c r="D203" s="148" t="s">
        <v>138</v>
      </c>
      <c r="E203" s="149" t="s">
        <v>3</v>
      </c>
      <c r="F203" s="150" t="s">
        <v>568</v>
      </c>
      <c r="H203" s="151">
        <v>35</v>
      </c>
      <c r="I203" s="152"/>
      <c r="L203" s="147"/>
      <c r="M203" s="153"/>
      <c r="T203" s="154"/>
      <c r="AT203" s="149" t="s">
        <v>138</v>
      </c>
      <c r="AU203" s="149" t="s">
        <v>81</v>
      </c>
      <c r="AV203" s="12" t="s">
        <v>81</v>
      </c>
      <c r="AW203" s="12" t="s">
        <v>33</v>
      </c>
      <c r="AX203" s="12" t="s">
        <v>77</v>
      </c>
      <c r="AY203" s="149" t="s">
        <v>129</v>
      </c>
    </row>
    <row r="204" spans="2:65" s="1" customFormat="1" ht="16.5" customHeight="1">
      <c r="B204" s="129"/>
      <c r="C204" s="130" t="s">
        <v>276</v>
      </c>
      <c r="D204" s="130" t="s">
        <v>131</v>
      </c>
      <c r="E204" s="131" t="s">
        <v>502</v>
      </c>
      <c r="F204" s="132" t="s">
        <v>503</v>
      </c>
      <c r="G204" s="133" t="s">
        <v>95</v>
      </c>
      <c r="H204" s="134">
        <v>3.48</v>
      </c>
      <c r="I204" s="135"/>
      <c r="J204" s="136">
        <f>ROUND(I204*H204,2)</f>
        <v>0</v>
      </c>
      <c r="K204" s="132" t="s">
        <v>134</v>
      </c>
      <c r="L204" s="33"/>
      <c r="M204" s="137" t="s">
        <v>3</v>
      </c>
      <c r="N204" s="138" t="s">
        <v>43</v>
      </c>
      <c r="P204" s="139">
        <f>O204*H204</f>
        <v>0</v>
      </c>
      <c r="Q204" s="139">
        <v>0.0026919</v>
      </c>
      <c r="R204" s="139">
        <f>Q204*H204</f>
        <v>0.009367812</v>
      </c>
      <c r="S204" s="139">
        <v>0</v>
      </c>
      <c r="T204" s="140">
        <f>S204*H204</f>
        <v>0</v>
      </c>
      <c r="AR204" s="141" t="s">
        <v>87</v>
      </c>
      <c r="AT204" s="141" t="s">
        <v>131</v>
      </c>
      <c r="AU204" s="141" t="s">
        <v>81</v>
      </c>
      <c r="AY204" s="18" t="s">
        <v>129</v>
      </c>
      <c r="BE204" s="142">
        <f>IF(N204="základní",J204,0)</f>
        <v>0</v>
      </c>
      <c r="BF204" s="142">
        <f>IF(N204="snížená",J204,0)</f>
        <v>0</v>
      </c>
      <c r="BG204" s="142">
        <f>IF(N204="zákl. přenesená",J204,0)</f>
        <v>0</v>
      </c>
      <c r="BH204" s="142">
        <f>IF(N204="sníž. přenesená",J204,0)</f>
        <v>0</v>
      </c>
      <c r="BI204" s="142">
        <f>IF(N204="nulová",J204,0)</f>
        <v>0</v>
      </c>
      <c r="BJ204" s="18" t="s">
        <v>77</v>
      </c>
      <c r="BK204" s="142">
        <f>ROUND(I204*H204,2)</f>
        <v>0</v>
      </c>
      <c r="BL204" s="18" t="s">
        <v>87</v>
      </c>
      <c r="BM204" s="141" t="s">
        <v>569</v>
      </c>
    </row>
    <row r="205" spans="2:47" s="1" customFormat="1" ht="11.25">
      <c r="B205" s="33"/>
      <c r="D205" s="143" t="s">
        <v>136</v>
      </c>
      <c r="F205" s="144" t="s">
        <v>505</v>
      </c>
      <c r="I205" s="145"/>
      <c r="L205" s="33"/>
      <c r="M205" s="146"/>
      <c r="T205" s="54"/>
      <c r="AT205" s="18" t="s">
        <v>136</v>
      </c>
      <c r="AU205" s="18" t="s">
        <v>81</v>
      </c>
    </row>
    <row r="206" spans="2:51" s="12" customFormat="1" ht="11.25">
      <c r="B206" s="147"/>
      <c r="D206" s="148" t="s">
        <v>138</v>
      </c>
      <c r="E206" s="149" t="s">
        <v>3</v>
      </c>
      <c r="F206" s="150" t="s">
        <v>570</v>
      </c>
      <c r="H206" s="151">
        <v>2.64</v>
      </c>
      <c r="I206" s="152"/>
      <c r="L206" s="147"/>
      <c r="M206" s="153"/>
      <c r="T206" s="154"/>
      <c r="AT206" s="149" t="s">
        <v>138</v>
      </c>
      <c r="AU206" s="149" t="s">
        <v>81</v>
      </c>
      <c r="AV206" s="12" t="s">
        <v>81</v>
      </c>
      <c r="AW206" s="12" t="s">
        <v>33</v>
      </c>
      <c r="AX206" s="12" t="s">
        <v>72</v>
      </c>
      <c r="AY206" s="149" t="s">
        <v>129</v>
      </c>
    </row>
    <row r="207" spans="2:51" s="12" customFormat="1" ht="11.25">
      <c r="B207" s="147"/>
      <c r="D207" s="148" t="s">
        <v>138</v>
      </c>
      <c r="E207" s="149" t="s">
        <v>3</v>
      </c>
      <c r="F207" s="150" t="s">
        <v>571</v>
      </c>
      <c r="H207" s="151">
        <v>0.84</v>
      </c>
      <c r="I207" s="152"/>
      <c r="L207" s="147"/>
      <c r="M207" s="153"/>
      <c r="T207" s="154"/>
      <c r="AT207" s="149" t="s">
        <v>138</v>
      </c>
      <c r="AU207" s="149" t="s">
        <v>81</v>
      </c>
      <c r="AV207" s="12" t="s">
        <v>81</v>
      </c>
      <c r="AW207" s="12" t="s">
        <v>33</v>
      </c>
      <c r="AX207" s="12" t="s">
        <v>72</v>
      </c>
      <c r="AY207" s="149" t="s">
        <v>129</v>
      </c>
    </row>
    <row r="208" spans="2:51" s="14" customFormat="1" ht="11.25">
      <c r="B208" s="172"/>
      <c r="D208" s="148" t="s">
        <v>138</v>
      </c>
      <c r="E208" s="173" t="s">
        <v>3</v>
      </c>
      <c r="F208" s="174" t="s">
        <v>310</v>
      </c>
      <c r="H208" s="175">
        <v>3.48</v>
      </c>
      <c r="I208" s="176"/>
      <c r="L208" s="172"/>
      <c r="M208" s="177"/>
      <c r="T208" s="178"/>
      <c r="AT208" s="173" t="s">
        <v>138</v>
      </c>
      <c r="AU208" s="173" t="s">
        <v>81</v>
      </c>
      <c r="AV208" s="14" t="s">
        <v>87</v>
      </c>
      <c r="AW208" s="14" t="s">
        <v>33</v>
      </c>
      <c r="AX208" s="14" t="s">
        <v>77</v>
      </c>
      <c r="AY208" s="173" t="s">
        <v>129</v>
      </c>
    </row>
    <row r="209" spans="2:65" s="1" customFormat="1" ht="16.5" customHeight="1">
      <c r="B209" s="129"/>
      <c r="C209" s="130" t="s">
        <v>281</v>
      </c>
      <c r="D209" s="130" t="s">
        <v>131</v>
      </c>
      <c r="E209" s="131" t="s">
        <v>507</v>
      </c>
      <c r="F209" s="132" t="s">
        <v>508</v>
      </c>
      <c r="G209" s="133" t="s">
        <v>95</v>
      </c>
      <c r="H209" s="134">
        <v>3.48</v>
      </c>
      <c r="I209" s="135"/>
      <c r="J209" s="136">
        <f>ROUND(I209*H209,2)</f>
        <v>0</v>
      </c>
      <c r="K209" s="132" t="s">
        <v>134</v>
      </c>
      <c r="L209" s="33"/>
      <c r="M209" s="137" t="s">
        <v>3</v>
      </c>
      <c r="N209" s="138" t="s">
        <v>43</v>
      </c>
      <c r="P209" s="139">
        <f>O209*H209</f>
        <v>0</v>
      </c>
      <c r="Q209" s="139">
        <v>0</v>
      </c>
      <c r="R209" s="139">
        <f>Q209*H209</f>
        <v>0</v>
      </c>
      <c r="S209" s="139">
        <v>0</v>
      </c>
      <c r="T209" s="140">
        <f>S209*H209</f>
        <v>0</v>
      </c>
      <c r="AR209" s="141" t="s">
        <v>87</v>
      </c>
      <c r="AT209" s="141" t="s">
        <v>131</v>
      </c>
      <c r="AU209" s="141" t="s">
        <v>81</v>
      </c>
      <c r="AY209" s="18" t="s">
        <v>129</v>
      </c>
      <c r="BE209" s="142">
        <f>IF(N209="základní",J209,0)</f>
        <v>0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8" t="s">
        <v>77</v>
      </c>
      <c r="BK209" s="142">
        <f>ROUND(I209*H209,2)</f>
        <v>0</v>
      </c>
      <c r="BL209" s="18" t="s">
        <v>87</v>
      </c>
      <c r="BM209" s="141" t="s">
        <v>572</v>
      </c>
    </row>
    <row r="210" spans="2:47" s="1" customFormat="1" ht="11.25">
      <c r="B210" s="33"/>
      <c r="D210" s="143" t="s">
        <v>136</v>
      </c>
      <c r="F210" s="144" t="s">
        <v>510</v>
      </c>
      <c r="I210" s="145"/>
      <c r="L210" s="33"/>
      <c r="M210" s="146"/>
      <c r="T210" s="54"/>
      <c r="AT210" s="18" t="s">
        <v>136</v>
      </c>
      <c r="AU210" s="18" t="s">
        <v>81</v>
      </c>
    </row>
    <row r="211" spans="2:65" s="1" customFormat="1" ht="24.2" customHeight="1">
      <c r="B211" s="129"/>
      <c r="C211" s="130" t="s">
        <v>286</v>
      </c>
      <c r="D211" s="130" t="s">
        <v>131</v>
      </c>
      <c r="E211" s="131" t="s">
        <v>498</v>
      </c>
      <c r="F211" s="132" t="s">
        <v>499</v>
      </c>
      <c r="G211" s="133" t="s">
        <v>203</v>
      </c>
      <c r="H211" s="134">
        <v>0.406</v>
      </c>
      <c r="I211" s="135"/>
      <c r="J211" s="136">
        <f>ROUND(I211*H211,2)</f>
        <v>0</v>
      </c>
      <c r="K211" s="132" t="s">
        <v>134</v>
      </c>
      <c r="L211" s="33"/>
      <c r="M211" s="137" t="s">
        <v>3</v>
      </c>
      <c r="N211" s="138" t="s">
        <v>43</v>
      </c>
      <c r="P211" s="139">
        <f>O211*H211</f>
        <v>0</v>
      </c>
      <c r="Q211" s="139">
        <v>2.501872204</v>
      </c>
      <c r="R211" s="139">
        <f>Q211*H211</f>
        <v>1.015760114824</v>
      </c>
      <c r="S211" s="139">
        <v>0</v>
      </c>
      <c r="T211" s="140">
        <f>S211*H211</f>
        <v>0</v>
      </c>
      <c r="AR211" s="141" t="s">
        <v>87</v>
      </c>
      <c r="AT211" s="141" t="s">
        <v>131</v>
      </c>
      <c r="AU211" s="141" t="s">
        <v>81</v>
      </c>
      <c r="AY211" s="18" t="s">
        <v>129</v>
      </c>
      <c r="BE211" s="142">
        <f>IF(N211="základní",J211,0)</f>
        <v>0</v>
      </c>
      <c r="BF211" s="142">
        <f>IF(N211="snížená",J211,0)</f>
        <v>0</v>
      </c>
      <c r="BG211" s="142">
        <f>IF(N211="zákl. přenesená",J211,0)</f>
        <v>0</v>
      </c>
      <c r="BH211" s="142">
        <f>IF(N211="sníž. přenesená",J211,0)</f>
        <v>0</v>
      </c>
      <c r="BI211" s="142">
        <f>IF(N211="nulová",J211,0)</f>
        <v>0</v>
      </c>
      <c r="BJ211" s="18" t="s">
        <v>77</v>
      </c>
      <c r="BK211" s="142">
        <f>ROUND(I211*H211,2)</f>
        <v>0</v>
      </c>
      <c r="BL211" s="18" t="s">
        <v>87</v>
      </c>
      <c r="BM211" s="141" t="s">
        <v>573</v>
      </c>
    </row>
    <row r="212" spans="2:47" s="1" customFormat="1" ht="11.25">
      <c r="B212" s="33"/>
      <c r="D212" s="143" t="s">
        <v>136</v>
      </c>
      <c r="F212" s="144" t="s">
        <v>501</v>
      </c>
      <c r="I212" s="145"/>
      <c r="L212" s="33"/>
      <c r="M212" s="146"/>
      <c r="T212" s="54"/>
      <c r="AT212" s="18" t="s">
        <v>136</v>
      </c>
      <c r="AU212" s="18" t="s">
        <v>81</v>
      </c>
    </row>
    <row r="213" spans="2:51" s="12" customFormat="1" ht="11.25">
      <c r="B213" s="147"/>
      <c r="D213" s="148" t="s">
        <v>138</v>
      </c>
      <c r="E213" s="149" t="s">
        <v>3</v>
      </c>
      <c r="F213" s="150" t="s">
        <v>574</v>
      </c>
      <c r="H213" s="151">
        <v>0.24</v>
      </c>
      <c r="I213" s="152"/>
      <c r="L213" s="147"/>
      <c r="M213" s="153"/>
      <c r="T213" s="154"/>
      <c r="AT213" s="149" t="s">
        <v>138</v>
      </c>
      <c r="AU213" s="149" t="s">
        <v>81</v>
      </c>
      <c r="AV213" s="12" t="s">
        <v>81</v>
      </c>
      <c r="AW213" s="12" t="s">
        <v>33</v>
      </c>
      <c r="AX213" s="12" t="s">
        <v>72</v>
      </c>
      <c r="AY213" s="149" t="s">
        <v>129</v>
      </c>
    </row>
    <row r="214" spans="2:51" s="12" customFormat="1" ht="11.25">
      <c r="B214" s="147"/>
      <c r="D214" s="148" t="s">
        <v>138</v>
      </c>
      <c r="E214" s="149" t="s">
        <v>3</v>
      </c>
      <c r="F214" s="150" t="s">
        <v>575</v>
      </c>
      <c r="H214" s="151">
        <v>0.147</v>
      </c>
      <c r="I214" s="152"/>
      <c r="L214" s="147"/>
      <c r="M214" s="153"/>
      <c r="T214" s="154"/>
      <c r="AT214" s="149" t="s">
        <v>138</v>
      </c>
      <c r="AU214" s="149" t="s">
        <v>81</v>
      </c>
      <c r="AV214" s="12" t="s">
        <v>81</v>
      </c>
      <c r="AW214" s="12" t="s">
        <v>33</v>
      </c>
      <c r="AX214" s="12" t="s">
        <v>72</v>
      </c>
      <c r="AY214" s="149" t="s">
        <v>129</v>
      </c>
    </row>
    <row r="215" spans="2:51" s="14" customFormat="1" ht="11.25">
      <c r="B215" s="172"/>
      <c r="D215" s="148" t="s">
        <v>138</v>
      </c>
      <c r="E215" s="173" t="s">
        <v>3</v>
      </c>
      <c r="F215" s="174" t="s">
        <v>310</v>
      </c>
      <c r="H215" s="175">
        <v>0.387</v>
      </c>
      <c r="I215" s="176"/>
      <c r="L215" s="172"/>
      <c r="M215" s="177"/>
      <c r="T215" s="178"/>
      <c r="AT215" s="173" t="s">
        <v>138</v>
      </c>
      <c r="AU215" s="173" t="s">
        <v>81</v>
      </c>
      <c r="AV215" s="14" t="s">
        <v>87</v>
      </c>
      <c r="AW215" s="14" t="s">
        <v>33</v>
      </c>
      <c r="AX215" s="14" t="s">
        <v>77</v>
      </c>
      <c r="AY215" s="173" t="s">
        <v>129</v>
      </c>
    </row>
    <row r="216" spans="2:51" s="12" customFormat="1" ht="11.25">
      <c r="B216" s="147"/>
      <c r="D216" s="148" t="s">
        <v>138</v>
      </c>
      <c r="F216" s="150" t="s">
        <v>576</v>
      </c>
      <c r="H216" s="151">
        <v>0.406</v>
      </c>
      <c r="I216" s="152"/>
      <c r="L216" s="147"/>
      <c r="M216" s="153"/>
      <c r="T216" s="154"/>
      <c r="AT216" s="149" t="s">
        <v>138</v>
      </c>
      <c r="AU216" s="149" t="s">
        <v>81</v>
      </c>
      <c r="AV216" s="12" t="s">
        <v>81</v>
      </c>
      <c r="AW216" s="12" t="s">
        <v>4</v>
      </c>
      <c r="AX216" s="12" t="s">
        <v>77</v>
      </c>
      <c r="AY216" s="149" t="s">
        <v>129</v>
      </c>
    </row>
    <row r="217" spans="2:63" s="11" customFormat="1" ht="20.85" customHeight="1">
      <c r="B217" s="117"/>
      <c r="D217" s="118" t="s">
        <v>71</v>
      </c>
      <c r="E217" s="127" t="s">
        <v>577</v>
      </c>
      <c r="F217" s="127" t="s">
        <v>578</v>
      </c>
      <c r="I217" s="120"/>
      <c r="J217" s="128">
        <f>BK217</f>
        <v>0</v>
      </c>
      <c r="L217" s="117"/>
      <c r="M217" s="122"/>
      <c r="P217" s="123">
        <f>SUM(P218:P225)</f>
        <v>0</v>
      </c>
      <c r="R217" s="123">
        <f>SUM(R218:R225)</f>
        <v>5.2726109999999995</v>
      </c>
      <c r="T217" s="124">
        <f>SUM(T218:T225)</f>
        <v>0</v>
      </c>
      <c r="AR217" s="118" t="s">
        <v>77</v>
      </c>
      <c r="AT217" s="125" t="s">
        <v>71</v>
      </c>
      <c r="AU217" s="125" t="s">
        <v>81</v>
      </c>
      <c r="AY217" s="118" t="s">
        <v>129</v>
      </c>
      <c r="BK217" s="126">
        <f>SUM(BK218:BK225)</f>
        <v>0</v>
      </c>
    </row>
    <row r="218" spans="2:65" s="1" customFormat="1" ht="49.15" customHeight="1">
      <c r="B218" s="129"/>
      <c r="C218" s="130" t="s">
        <v>291</v>
      </c>
      <c r="D218" s="130" t="s">
        <v>131</v>
      </c>
      <c r="E218" s="131" t="s">
        <v>579</v>
      </c>
      <c r="F218" s="132" t="s">
        <v>580</v>
      </c>
      <c r="G218" s="133" t="s">
        <v>213</v>
      </c>
      <c r="H218" s="134">
        <v>20.8</v>
      </c>
      <c r="I218" s="135"/>
      <c r="J218" s="136">
        <f>ROUND(I218*H218,2)</f>
        <v>0</v>
      </c>
      <c r="K218" s="132" t="s">
        <v>134</v>
      </c>
      <c r="L218" s="33"/>
      <c r="M218" s="137" t="s">
        <v>3</v>
      </c>
      <c r="N218" s="138" t="s">
        <v>43</v>
      </c>
      <c r="P218" s="139">
        <f>O218*H218</f>
        <v>0</v>
      </c>
      <c r="Q218" s="139">
        <v>0.03465</v>
      </c>
      <c r="R218" s="139">
        <f>Q218*H218</f>
        <v>0.72072</v>
      </c>
      <c r="S218" s="139">
        <v>0</v>
      </c>
      <c r="T218" s="140">
        <f>S218*H218</f>
        <v>0</v>
      </c>
      <c r="AR218" s="141" t="s">
        <v>87</v>
      </c>
      <c r="AT218" s="141" t="s">
        <v>131</v>
      </c>
      <c r="AU218" s="141" t="s">
        <v>84</v>
      </c>
      <c r="AY218" s="18" t="s">
        <v>129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8" t="s">
        <v>77</v>
      </c>
      <c r="BK218" s="142">
        <f>ROUND(I218*H218,2)</f>
        <v>0</v>
      </c>
      <c r="BL218" s="18" t="s">
        <v>87</v>
      </c>
      <c r="BM218" s="141" t="s">
        <v>581</v>
      </c>
    </row>
    <row r="219" spans="2:47" s="1" customFormat="1" ht="11.25">
      <c r="B219" s="33"/>
      <c r="D219" s="143" t="s">
        <v>136</v>
      </c>
      <c r="F219" s="144" t="s">
        <v>582</v>
      </c>
      <c r="I219" s="145"/>
      <c r="L219" s="33"/>
      <c r="M219" s="146"/>
      <c r="T219" s="54"/>
      <c r="AT219" s="18" t="s">
        <v>136</v>
      </c>
      <c r="AU219" s="18" t="s">
        <v>84</v>
      </c>
    </row>
    <row r="220" spans="2:51" s="12" customFormat="1" ht="11.25">
      <c r="B220" s="147"/>
      <c r="D220" s="148" t="s">
        <v>138</v>
      </c>
      <c r="E220" s="149" t="s">
        <v>3</v>
      </c>
      <c r="F220" s="150" t="s">
        <v>583</v>
      </c>
      <c r="H220" s="151">
        <v>20.8</v>
      </c>
      <c r="I220" s="152"/>
      <c r="L220" s="147"/>
      <c r="M220" s="153"/>
      <c r="T220" s="154"/>
      <c r="AT220" s="149" t="s">
        <v>138</v>
      </c>
      <c r="AU220" s="149" t="s">
        <v>84</v>
      </c>
      <c r="AV220" s="12" t="s">
        <v>81</v>
      </c>
      <c r="AW220" s="12" t="s">
        <v>33</v>
      </c>
      <c r="AX220" s="12" t="s">
        <v>77</v>
      </c>
      <c r="AY220" s="149" t="s">
        <v>129</v>
      </c>
    </row>
    <row r="221" spans="2:65" s="1" customFormat="1" ht="21.75" customHeight="1">
      <c r="B221" s="129"/>
      <c r="C221" s="155" t="s">
        <v>298</v>
      </c>
      <c r="D221" s="155" t="s">
        <v>171</v>
      </c>
      <c r="E221" s="156" t="s">
        <v>584</v>
      </c>
      <c r="F221" s="157" t="s">
        <v>585</v>
      </c>
      <c r="G221" s="158" t="s">
        <v>142</v>
      </c>
      <c r="H221" s="159">
        <v>16</v>
      </c>
      <c r="I221" s="160"/>
      <c r="J221" s="161">
        <f>ROUND(I221*H221,2)</f>
        <v>0</v>
      </c>
      <c r="K221" s="157" t="s">
        <v>134</v>
      </c>
      <c r="L221" s="162"/>
      <c r="M221" s="163" t="s">
        <v>3</v>
      </c>
      <c r="N221" s="164" t="s">
        <v>43</v>
      </c>
      <c r="P221" s="139">
        <f>O221*H221</f>
        <v>0</v>
      </c>
      <c r="Q221" s="139">
        <v>0.147</v>
      </c>
      <c r="R221" s="139">
        <f>Q221*H221</f>
        <v>2.352</v>
      </c>
      <c r="S221" s="139">
        <v>0</v>
      </c>
      <c r="T221" s="140">
        <f>S221*H221</f>
        <v>0</v>
      </c>
      <c r="AR221" s="141" t="s">
        <v>170</v>
      </c>
      <c r="AT221" s="141" t="s">
        <v>171</v>
      </c>
      <c r="AU221" s="141" t="s">
        <v>84</v>
      </c>
      <c r="AY221" s="18" t="s">
        <v>129</v>
      </c>
      <c r="BE221" s="142">
        <f>IF(N221="základní",J221,0)</f>
        <v>0</v>
      </c>
      <c r="BF221" s="142">
        <f>IF(N221="snížená",J221,0)</f>
        <v>0</v>
      </c>
      <c r="BG221" s="142">
        <f>IF(N221="zákl. přenesená",J221,0)</f>
        <v>0</v>
      </c>
      <c r="BH221" s="142">
        <f>IF(N221="sníž. přenesená",J221,0)</f>
        <v>0</v>
      </c>
      <c r="BI221" s="142">
        <f>IF(N221="nulová",J221,0)</f>
        <v>0</v>
      </c>
      <c r="BJ221" s="18" t="s">
        <v>77</v>
      </c>
      <c r="BK221" s="142">
        <f>ROUND(I221*H221,2)</f>
        <v>0</v>
      </c>
      <c r="BL221" s="18" t="s">
        <v>87</v>
      </c>
      <c r="BM221" s="141" t="s">
        <v>586</v>
      </c>
    </row>
    <row r="222" spans="2:65" s="1" customFormat="1" ht="21.75" customHeight="1">
      <c r="B222" s="129"/>
      <c r="C222" s="155" t="s">
        <v>305</v>
      </c>
      <c r="D222" s="155" t="s">
        <v>171</v>
      </c>
      <c r="E222" s="156" t="s">
        <v>587</v>
      </c>
      <c r="F222" s="157" t="s">
        <v>588</v>
      </c>
      <c r="G222" s="158" t="s">
        <v>142</v>
      </c>
      <c r="H222" s="159">
        <v>16</v>
      </c>
      <c r="I222" s="160"/>
      <c r="J222" s="161">
        <f>ROUND(I222*H222,2)</f>
        <v>0</v>
      </c>
      <c r="K222" s="157" t="s">
        <v>134</v>
      </c>
      <c r="L222" s="162"/>
      <c r="M222" s="163" t="s">
        <v>3</v>
      </c>
      <c r="N222" s="164" t="s">
        <v>43</v>
      </c>
      <c r="P222" s="139">
        <f>O222*H222</f>
        <v>0</v>
      </c>
      <c r="Q222" s="139">
        <v>0.021</v>
      </c>
      <c r="R222" s="139">
        <f>Q222*H222</f>
        <v>0.336</v>
      </c>
      <c r="S222" s="139">
        <v>0</v>
      </c>
      <c r="T222" s="140">
        <f>S222*H222</f>
        <v>0</v>
      </c>
      <c r="AR222" s="141" t="s">
        <v>170</v>
      </c>
      <c r="AT222" s="141" t="s">
        <v>171</v>
      </c>
      <c r="AU222" s="141" t="s">
        <v>84</v>
      </c>
      <c r="AY222" s="18" t="s">
        <v>129</v>
      </c>
      <c r="BE222" s="142">
        <f>IF(N222="základní",J222,0)</f>
        <v>0</v>
      </c>
      <c r="BF222" s="142">
        <f>IF(N222="snížená",J222,0)</f>
        <v>0</v>
      </c>
      <c r="BG222" s="142">
        <f>IF(N222="zákl. přenesená",J222,0)</f>
        <v>0</v>
      </c>
      <c r="BH222" s="142">
        <f>IF(N222="sníž. přenesená",J222,0)</f>
        <v>0</v>
      </c>
      <c r="BI222" s="142">
        <f>IF(N222="nulová",J222,0)</f>
        <v>0</v>
      </c>
      <c r="BJ222" s="18" t="s">
        <v>77</v>
      </c>
      <c r="BK222" s="142">
        <f>ROUND(I222*H222,2)</f>
        <v>0</v>
      </c>
      <c r="BL222" s="18" t="s">
        <v>87</v>
      </c>
      <c r="BM222" s="141" t="s">
        <v>589</v>
      </c>
    </row>
    <row r="223" spans="2:65" s="1" customFormat="1" ht="37.9" customHeight="1">
      <c r="B223" s="129"/>
      <c r="C223" s="130" t="s">
        <v>311</v>
      </c>
      <c r="D223" s="130" t="s">
        <v>131</v>
      </c>
      <c r="E223" s="131" t="s">
        <v>590</v>
      </c>
      <c r="F223" s="132" t="s">
        <v>591</v>
      </c>
      <c r="G223" s="133" t="s">
        <v>203</v>
      </c>
      <c r="H223" s="134">
        <v>0.81</v>
      </c>
      <c r="I223" s="135"/>
      <c r="J223" s="136">
        <f>ROUND(I223*H223,2)</f>
        <v>0</v>
      </c>
      <c r="K223" s="132" t="s">
        <v>134</v>
      </c>
      <c r="L223" s="33"/>
      <c r="M223" s="137" t="s">
        <v>3</v>
      </c>
      <c r="N223" s="138" t="s">
        <v>43</v>
      </c>
      <c r="P223" s="139">
        <f>O223*H223</f>
        <v>0</v>
      </c>
      <c r="Q223" s="139">
        <v>2.3011</v>
      </c>
      <c r="R223" s="139">
        <f>Q223*H223</f>
        <v>1.863891</v>
      </c>
      <c r="S223" s="139">
        <v>0</v>
      </c>
      <c r="T223" s="140">
        <f>S223*H223</f>
        <v>0</v>
      </c>
      <c r="AR223" s="141" t="s">
        <v>87</v>
      </c>
      <c r="AT223" s="141" t="s">
        <v>131</v>
      </c>
      <c r="AU223" s="141" t="s">
        <v>84</v>
      </c>
      <c r="AY223" s="18" t="s">
        <v>129</v>
      </c>
      <c r="BE223" s="142">
        <f>IF(N223="základní",J223,0)</f>
        <v>0</v>
      </c>
      <c r="BF223" s="142">
        <f>IF(N223="snížená",J223,0)</f>
        <v>0</v>
      </c>
      <c r="BG223" s="142">
        <f>IF(N223="zákl. přenesená",J223,0)</f>
        <v>0</v>
      </c>
      <c r="BH223" s="142">
        <f>IF(N223="sníž. přenesená",J223,0)</f>
        <v>0</v>
      </c>
      <c r="BI223" s="142">
        <f>IF(N223="nulová",J223,0)</f>
        <v>0</v>
      </c>
      <c r="BJ223" s="18" t="s">
        <v>77</v>
      </c>
      <c r="BK223" s="142">
        <f>ROUND(I223*H223,2)</f>
        <v>0</v>
      </c>
      <c r="BL223" s="18" t="s">
        <v>87</v>
      </c>
      <c r="BM223" s="141" t="s">
        <v>592</v>
      </c>
    </row>
    <row r="224" spans="2:47" s="1" customFormat="1" ht="11.25">
      <c r="B224" s="33"/>
      <c r="D224" s="143" t="s">
        <v>136</v>
      </c>
      <c r="F224" s="144" t="s">
        <v>593</v>
      </c>
      <c r="I224" s="145"/>
      <c r="L224" s="33"/>
      <c r="M224" s="146"/>
      <c r="T224" s="54"/>
      <c r="AT224" s="18" t="s">
        <v>136</v>
      </c>
      <c r="AU224" s="18" t="s">
        <v>84</v>
      </c>
    </row>
    <row r="225" spans="2:51" s="12" customFormat="1" ht="11.25">
      <c r="B225" s="147"/>
      <c r="D225" s="148" t="s">
        <v>138</v>
      </c>
      <c r="E225" s="149" t="s">
        <v>3</v>
      </c>
      <c r="F225" s="150" t="s">
        <v>594</v>
      </c>
      <c r="H225" s="151">
        <v>0.81</v>
      </c>
      <c r="I225" s="152"/>
      <c r="L225" s="147"/>
      <c r="M225" s="153"/>
      <c r="T225" s="154"/>
      <c r="AT225" s="149" t="s">
        <v>138</v>
      </c>
      <c r="AU225" s="149" t="s">
        <v>84</v>
      </c>
      <c r="AV225" s="12" t="s">
        <v>81</v>
      </c>
      <c r="AW225" s="12" t="s">
        <v>33</v>
      </c>
      <c r="AX225" s="12" t="s">
        <v>77</v>
      </c>
      <c r="AY225" s="149" t="s">
        <v>129</v>
      </c>
    </row>
    <row r="226" spans="2:63" s="11" customFormat="1" ht="22.9" customHeight="1">
      <c r="B226" s="117"/>
      <c r="D226" s="118" t="s">
        <v>71</v>
      </c>
      <c r="E226" s="127" t="s">
        <v>90</v>
      </c>
      <c r="F226" s="127" t="s">
        <v>595</v>
      </c>
      <c r="I226" s="120"/>
      <c r="J226" s="128">
        <f>BK226</f>
        <v>0</v>
      </c>
      <c r="L226" s="117"/>
      <c r="M226" s="122"/>
      <c r="P226" s="123">
        <f>P227+SUM(P228:P241)</f>
        <v>0</v>
      </c>
      <c r="R226" s="123">
        <f>R227+SUM(R228:R241)</f>
        <v>399.93758371999996</v>
      </c>
      <c r="T226" s="124">
        <f>T227+SUM(T228:T241)</f>
        <v>0</v>
      </c>
      <c r="AR226" s="118" t="s">
        <v>77</v>
      </c>
      <c r="AT226" s="125" t="s">
        <v>71</v>
      </c>
      <c r="AU226" s="125" t="s">
        <v>77</v>
      </c>
      <c r="AY226" s="118" t="s">
        <v>129</v>
      </c>
      <c r="BK226" s="126">
        <f>BK227+SUM(BK228:BK241)</f>
        <v>0</v>
      </c>
    </row>
    <row r="227" spans="2:65" s="1" customFormat="1" ht="49.15" customHeight="1">
      <c r="B227" s="129"/>
      <c r="C227" s="130" t="s">
        <v>317</v>
      </c>
      <c r="D227" s="130" t="s">
        <v>131</v>
      </c>
      <c r="E227" s="131" t="s">
        <v>596</v>
      </c>
      <c r="F227" s="132" t="s">
        <v>597</v>
      </c>
      <c r="G227" s="133" t="s">
        <v>95</v>
      </c>
      <c r="H227" s="134">
        <v>12</v>
      </c>
      <c r="I227" s="135"/>
      <c r="J227" s="136">
        <f>ROUND(I227*H227,2)</f>
        <v>0</v>
      </c>
      <c r="K227" s="132" t="s">
        <v>134</v>
      </c>
      <c r="L227" s="33"/>
      <c r="M227" s="137" t="s">
        <v>3</v>
      </c>
      <c r="N227" s="138" t="s">
        <v>43</v>
      </c>
      <c r="P227" s="139">
        <f>O227*H227</f>
        <v>0</v>
      </c>
      <c r="Q227" s="139">
        <v>0.04</v>
      </c>
      <c r="R227" s="139">
        <f>Q227*H227</f>
        <v>0.48</v>
      </c>
      <c r="S227" s="139">
        <v>0</v>
      </c>
      <c r="T227" s="140">
        <f>S227*H227</f>
        <v>0</v>
      </c>
      <c r="AR227" s="141" t="s">
        <v>87</v>
      </c>
      <c r="AT227" s="141" t="s">
        <v>131</v>
      </c>
      <c r="AU227" s="141" t="s">
        <v>81</v>
      </c>
      <c r="AY227" s="18" t="s">
        <v>129</v>
      </c>
      <c r="BE227" s="142">
        <f>IF(N227="základní",J227,0)</f>
        <v>0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8" t="s">
        <v>77</v>
      </c>
      <c r="BK227" s="142">
        <f>ROUND(I227*H227,2)</f>
        <v>0</v>
      </c>
      <c r="BL227" s="18" t="s">
        <v>87</v>
      </c>
      <c r="BM227" s="141" t="s">
        <v>598</v>
      </c>
    </row>
    <row r="228" spans="2:47" s="1" customFormat="1" ht="11.25">
      <c r="B228" s="33"/>
      <c r="D228" s="143" t="s">
        <v>136</v>
      </c>
      <c r="F228" s="144" t="s">
        <v>599</v>
      </c>
      <c r="I228" s="145"/>
      <c r="L228" s="33"/>
      <c r="M228" s="146"/>
      <c r="T228" s="54"/>
      <c r="AT228" s="18" t="s">
        <v>136</v>
      </c>
      <c r="AU228" s="18" t="s">
        <v>81</v>
      </c>
    </row>
    <row r="229" spans="2:51" s="12" customFormat="1" ht="11.25">
      <c r="B229" s="147"/>
      <c r="D229" s="148" t="s">
        <v>138</v>
      </c>
      <c r="E229" s="149" t="s">
        <v>3</v>
      </c>
      <c r="F229" s="150" t="s">
        <v>600</v>
      </c>
      <c r="H229" s="151">
        <v>12</v>
      </c>
      <c r="I229" s="152"/>
      <c r="L229" s="147"/>
      <c r="M229" s="153"/>
      <c r="T229" s="154"/>
      <c r="AT229" s="149" t="s">
        <v>138</v>
      </c>
      <c r="AU229" s="149" t="s">
        <v>81</v>
      </c>
      <c r="AV229" s="12" t="s">
        <v>81</v>
      </c>
      <c r="AW229" s="12" t="s">
        <v>33</v>
      </c>
      <c r="AX229" s="12" t="s">
        <v>77</v>
      </c>
      <c r="AY229" s="149" t="s">
        <v>129</v>
      </c>
    </row>
    <row r="230" spans="2:65" s="1" customFormat="1" ht="21.75" customHeight="1">
      <c r="B230" s="129"/>
      <c r="C230" s="155" t="s">
        <v>322</v>
      </c>
      <c r="D230" s="155" t="s">
        <v>171</v>
      </c>
      <c r="E230" s="156" t="s">
        <v>601</v>
      </c>
      <c r="F230" s="157" t="s">
        <v>602</v>
      </c>
      <c r="G230" s="158" t="s">
        <v>95</v>
      </c>
      <c r="H230" s="159">
        <v>6.6</v>
      </c>
      <c r="I230" s="160"/>
      <c r="J230" s="161">
        <f>ROUND(I230*H230,2)</f>
        <v>0</v>
      </c>
      <c r="K230" s="157" t="s">
        <v>134</v>
      </c>
      <c r="L230" s="162"/>
      <c r="M230" s="163" t="s">
        <v>3</v>
      </c>
      <c r="N230" s="164" t="s">
        <v>43</v>
      </c>
      <c r="P230" s="139">
        <f>O230*H230</f>
        <v>0</v>
      </c>
      <c r="Q230" s="139">
        <v>0.135</v>
      </c>
      <c r="R230" s="139">
        <f>Q230*H230</f>
        <v>0.891</v>
      </c>
      <c r="S230" s="139">
        <v>0</v>
      </c>
      <c r="T230" s="140">
        <f>S230*H230</f>
        <v>0</v>
      </c>
      <c r="AR230" s="141" t="s">
        <v>170</v>
      </c>
      <c r="AT230" s="141" t="s">
        <v>171</v>
      </c>
      <c r="AU230" s="141" t="s">
        <v>81</v>
      </c>
      <c r="AY230" s="18" t="s">
        <v>129</v>
      </c>
      <c r="BE230" s="142">
        <f>IF(N230="základní",J230,0)</f>
        <v>0</v>
      </c>
      <c r="BF230" s="142">
        <f>IF(N230="snížená",J230,0)</f>
        <v>0</v>
      </c>
      <c r="BG230" s="142">
        <f>IF(N230="zákl. přenesená",J230,0)</f>
        <v>0</v>
      </c>
      <c r="BH230" s="142">
        <f>IF(N230="sníž. přenesená",J230,0)</f>
        <v>0</v>
      </c>
      <c r="BI230" s="142">
        <f>IF(N230="nulová",J230,0)</f>
        <v>0</v>
      </c>
      <c r="BJ230" s="18" t="s">
        <v>77</v>
      </c>
      <c r="BK230" s="142">
        <f>ROUND(I230*H230,2)</f>
        <v>0</v>
      </c>
      <c r="BL230" s="18" t="s">
        <v>87</v>
      </c>
      <c r="BM230" s="141" t="s">
        <v>603</v>
      </c>
    </row>
    <row r="231" spans="2:51" s="12" customFormat="1" ht="11.25">
      <c r="B231" s="147"/>
      <c r="D231" s="148" t="s">
        <v>138</v>
      </c>
      <c r="F231" s="150" t="s">
        <v>604</v>
      </c>
      <c r="H231" s="151">
        <v>6.6</v>
      </c>
      <c r="I231" s="152"/>
      <c r="L231" s="147"/>
      <c r="M231" s="153"/>
      <c r="T231" s="154"/>
      <c r="AT231" s="149" t="s">
        <v>138</v>
      </c>
      <c r="AU231" s="149" t="s">
        <v>81</v>
      </c>
      <c r="AV231" s="12" t="s">
        <v>81</v>
      </c>
      <c r="AW231" s="12" t="s">
        <v>4</v>
      </c>
      <c r="AX231" s="12" t="s">
        <v>77</v>
      </c>
      <c r="AY231" s="149" t="s">
        <v>129</v>
      </c>
    </row>
    <row r="232" spans="2:65" s="1" customFormat="1" ht="44.25" customHeight="1">
      <c r="B232" s="129"/>
      <c r="C232" s="130" t="s">
        <v>327</v>
      </c>
      <c r="D232" s="130" t="s">
        <v>131</v>
      </c>
      <c r="E232" s="131" t="s">
        <v>605</v>
      </c>
      <c r="F232" s="132" t="s">
        <v>293</v>
      </c>
      <c r="G232" s="133" t="s">
        <v>95</v>
      </c>
      <c r="H232" s="134">
        <v>7</v>
      </c>
      <c r="I232" s="135"/>
      <c r="J232" s="136">
        <f>ROUND(I232*H232,2)</f>
        <v>0</v>
      </c>
      <c r="K232" s="132" t="s">
        <v>134</v>
      </c>
      <c r="L232" s="33"/>
      <c r="M232" s="137" t="s">
        <v>3</v>
      </c>
      <c r="N232" s="138" t="s">
        <v>43</v>
      </c>
      <c r="P232" s="139">
        <f>O232*H232</f>
        <v>0</v>
      </c>
      <c r="Q232" s="139">
        <v>0.38</v>
      </c>
      <c r="R232" s="139">
        <f>Q232*H232</f>
        <v>2.66</v>
      </c>
      <c r="S232" s="139">
        <v>0</v>
      </c>
      <c r="T232" s="140">
        <f>S232*H232</f>
        <v>0</v>
      </c>
      <c r="AR232" s="141" t="s">
        <v>87</v>
      </c>
      <c r="AT232" s="141" t="s">
        <v>131</v>
      </c>
      <c r="AU232" s="141" t="s">
        <v>81</v>
      </c>
      <c r="AY232" s="18" t="s">
        <v>129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18" t="s">
        <v>77</v>
      </c>
      <c r="BK232" s="142">
        <f>ROUND(I232*H232,2)</f>
        <v>0</v>
      </c>
      <c r="BL232" s="18" t="s">
        <v>87</v>
      </c>
      <c r="BM232" s="141" t="s">
        <v>606</v>
      </c>
    </row>
    <row r="233" spans="2:47" s="1" customFormat="1" ht="11.25">
      <c r="B233" s="33"/>
      <c r="D233" s="143" t="s">
        <v>136</v>
      </c>
      <c r="F233" s="144" t="s">
        <v>607</v>
      </c>
      <c r="I233" s="145"/>
      <c r="L233" s="33"/>
      <c r="M233" s="146"/>
      <c r="T233" s="54"/>
      <c r="AT233" s="18" t="s">
        <v>136</v>
      </c>
      <c r="AU233" s="18" t="s">
        <v>81</v>
      </c>
    </row>
    <row r="234" spans="2:65" s="1" customFormat="1" ht="33" customHeight="1">
      <c r="B234" s="129"/>
      <c r="C234" s="130" t="s">
        <v>334</v>
      </c>
      <c r="D234" s="130" t="s">
        <v>131</v>
      </c>
      <c r="E234" s="131" t="s">
        <v>608</v>
      </c>
      <c r="F234" s="132" t="s">
        <v>609</v>
      </c>
      <c r="G234" s="133" t="s">
        <v>213</v>
      </c>
      <c r="H234" s="134">
        <v>9</v>
      </c>
      <c r="I234" s="135"/>
      <c r="J234" s="136">
        <f>ROUND(I234*H234,2)</f>
        <v>0</v>
      </c>
      <c r="K234" s="132" t="s">
        <v>134</v>
      </c>
      <c r="L234" s="33"/>
      <c r="M234" s="137" t="s">
        <v>3</v>
      </c>
      <c r="N234" s="138" t="s">
        <v>43</v>
      </c>
      <c r="P234" s="139">
        <f>O234*H234</f>
        <v>0</v>
      </c>
      <c r="Q234" s="139">
        <v>1E-05</v>
      </c>
      <c r="R234" s="139">
        <f>Q234*H234</f>
        <v>9E-05</v>
      </c>
      <c r="S234" s="139">
        <v>0</v>
      </c>
      <c r="T234" s="140">
        <f>S234*H234</f>
        <v>0</v>
      </c>
      <c r="AR234" s="141" t="s">
        <v>87</v>
      </c>
      <c r="AT234" s="141" t="s">
        <v>131</v>
      </c>
      <c r="AU234" s="141" t="s">
        <v>81</v>
      </c>
      <c r="AY234" s="18" t="s">
        <v>129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8" t="s">
        <v>77</v>
      </c>
      <c r="BK234" s="142">
        <f>ROUND(I234*H234,2)</f>
        <v>0</v>
      </c>
      <c r="BL234" s="18" t="s">
        <v>87</v>
      </c>
      <c r="BM234" s="141" t="s">
        <v>610</v>
      </c>
    </row>
    <row r="235" spans="2:47" s="1" customFormat="1" ht="11.25">
      <c r="B235" s="33"/>
      <c r="D235" s="143" t="s">
        <v>136</v>
      </c>
      <c r="F235" s="144" t="s">
        <v>611</v>
      </c>
      <c r="I235" s="145"/>
      <c r="L235" s="33"/>
      <c r="M235" s="146"/>
      <c r="T235" s="54"/>
      <c r="AT235" s="18" t="s">
        <v>136</v>
      </c>
      <c r="AU235" s="18" t="s">
        <v>81</v>
      </c>
    </row>
    <row r="236" spans="2:51" s="12" customFormat="1" ht="11.25">
      <c r="B236" s="147"/>
      <c r="D236" s="148" t="s">
        <v>138</v>
      </c>
      <c r="E236" s="149" t="s">
        <v>3</v>
      </c>
      <c r="F236" s="150" t="s">
        <v>612</v>
      </c>
      <c r="H236" s="151">
        <v>9</v>
      </c>
      <c r="I236" s="152"/>
      <c r="L236" s="147"/>
      <c r="M236" s="153"/>
      <c r="T236" s="154"/>
      <c r="AT236" s="149" t="s">
        <v>138</v>
      </c>
      <c r="AU236" s="149" t="s">
        <v>81</v>
      </c>
      <c r="AV236" s="12" t="s">
        <v>81</v>
      </c>
      <c r="AW236" s="12" t="s">
        <v>33</v>
      </c>
      <c r="AX236" s="12" t="s">
        <v>77</v>
      </c>
      <c r="AY236" s="149" t="s">
        <v>129</v>
      </c>
    </row>
    <row r="237" spans="2:65" s="1" customFormat="1" ht="37.9" customHeight="1">
      <c r="B237" s="129"/>
      <c r="C237" s="130" t="s">
        <v>341</v>
      </c>
      <c r="D237" s="130" t="s">
        <v>131</v>
      </c>
      <c r="E237" s="131" t="s">
        <v>613</v>
      </c>
      <c r="F237" s="132" t="s">
        <v>614</v>
      </c>
      <c r="G237" s="133" t="s">
        <v>142</v>
      </c>
      <c r="H237" s="134">
        <v>6</v>
      </c>
      <c r="I237" s="135"/>
      <c r="J237" s="136">
        <f>ROUND(I237*H237,2)</f>
        <v>0</v>
      </c>
      <c r="K237" s="132" t="s">
        <v>134</v>
      </c>
      <c r="L237" s="33"/>
      <c r="M237" s="137" t="s">
        <v>3</v>
      </c>
      <c r="N237" s="138" t="s">
        <v>43</v>
      </c>
      <c r="P237" s="139">
        <f>O237*H237</f>
        <v>0</v>
      </c>
      <c r="Q237" s="139">
        <v>0.09</v>
      </c>
      <c r="R237" s="139">
        <f>Q237*H237</f>
        <v>0.54</v>
      </c>
      <c r="S237" s="139">
        <v>0</v>
      </c>
      <c r="T237" s="140">
        <f>S237*H237</f>
        <v>0</v>
      </c>
      <c r="AR237" s="141" t="s">
        <v>87</v>
      </c>
      <c r="AT237" s="141" t="s">
        <v>131</v>
      </c>
      <c r="AU237" s="141" t="s">
        <v>81</v>
      </c>
      <c r="AY237" s="18" t="s">
        <v>129</v>
      </c>
      <c r="BE237" s="142">
        <f>IF(N237="základní",J237,0)</f>
        <v>0</v>
      </c>
      <c r="BF237" s="142">
        <f>IF(N237="snížená",J237,0)</f>
        <v>0</v>
      </c>
      <c r="BG237" s="142">
        <f>IF(N237="zákl. přenesená",J237,0)</f>
        <v>0</v>
      </c>
      <c r="BH237" s="142">
        <f>IF(N237="sníž. přenesená",J237,0)</f>
        <v>0</v>
      </c>
      <c r="BI237" s="142">
        <f>IF(N237="nulová",J237,0)</f>
        <v>0</v>
      </c>
      <c r="BJ237" s="18" t="s">
        <v>77</v>
      </c>
      <c r="BK237" s="142">
        <f>ROUND(I237*H237,2)</f>
        <v>0</v>
      </c>
      <c r="BL237" s="18" t="s">
        <v>87</v>
      </c>
      <c r="BM237" s="141" t="s">
        <v>615</v>
      </c>
    </row>
    <row r="238" spans="2:47" s="1" customFormat="1" ht="11.25">
      <c r="B238" s="33"/>
      <c r="D238" s="143" t="s">
        <v>136</v>
      </c>
      <c r="F238" s="144" t="s">
        <v>616</v>
      </c>
      <c r="I238" s="145"/>
      <c r="L238" s="33"/>
      <c r="M238" s="146"/>
      <c r="T238" s="54"/>
      <c r="AT238" s="18" t="s">
        <v>136</v>
      </c>
      <c r="AU238" s="18" t="s">
        <v>81</v>
      </c>
    </row>
    <row r="239" spans="2:51" s="12" customFormat="1" ht="11.25">
      <c r="B239" s="147"/>
      <c r="D239" s="148" t="s">
        <v>138</v>
      </c>
      <c r="E239" s="149" t="s">
        <v>3</v>
      </c>
      <c r="F239" s="150" t="s">
        <v>617</v>
      </c>
      <c r="H239" s="151">
        <v>6</v>
      </c>
      <c r="I239" s="152"/>
      <c r="L239" s="147"/>
      <c r="M239" s="153"/>
      <c r="T239" s="154"/>
      <c r="AT239" s="149" t="s">
        <v>138</v>
      </c>
      <c r="AU239" s="149" t="s">
        <v>81</v>
      </c>
      <c r="AV239" s="12" t="s">
        <v>81</v>
      </c>
      <c r="AW239" s="12" t="s">
        <v>33</v>
      </c>
      <c r="AX239" s="12" t="s">
        <v>77</v>
      </c>
      <c r="AY239" s="149" t="s">
        <v>129</v>
      </c>
    </row>
    <row r="240" spans="2:65" s="1" customFormat="1" ht="37.9" customHeight="1">
      <c r="B240" s="129"/>
      <c r="C240" s="155" t="s">
        <v>348</v>
      </c>
      <c r="D240" s="155" t="s">
        <v>171</v>
      </c>
      <c r="E240" s="156" t="s">
        <v>618</v>
      </c>
      <c r="F240" s="157" t="s">
        <v>619</v>
      </c>
      <c r="G240" s="158" t="s">
        <v>142</v>
      </c>
      <c r="H240" s="159">
        <v>6</v>
      </c>
      <c r="I240" s="160"/>
      <c r="J240" s="161">
        <f>ROUND(I240*H240,2)</f>
        <v>0</v>
      </c>
      <c r="K240" s="157" t="s">
        <v>134</v>
      </c>
      <c r="L240" s="162"/>
      <c r="M240" s="163" t="s">
        <v>3</v>
      </c>
      <c r="N240" s="164" t="s">
        <v>43</v>
      </c>
      <c r="P240" s="139">
        <f>O240*H240</f>
        <v>0</v>
      </c>
      <c r="Q240" s="139">
        <v>0.03</v>
      </c>
      <c r="R240" s="139">
        <f>Q240*H240</f>
        <v>0.18</v>
      </c>
      <c r="S240" s="139">
        <v>0</v>
      </c>
      <c r="T240" s="140">
        <f>S240*H240</f>
        <v>0</v>
      </c>
      <c r="AR240" s="141" t="s">
        <v>170</v>
      </c>
      <c r="AT240" s="141" t="s">
        <v>171</v>
      </c>
      <c r="AU240" s="141" t="s">
        <v>81</v>
      </c>
      <c r="AY240" s="18" t="s">
        <v>129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8" t="s">
        <v>77</v>
      </c>
      <c r="BK240" s="142">
        <f>ROUND(I240*H240,2)</f>
        <v>0</v>
      </c>
      <c r="BL240" s="18" t="s">
        <v>87</v>
      </c>
      <c r="BM240" s="141" t="s">
        <v>620</v>
      </c>
    </row>
    <row r="241" spans="2:63" s="11" customFormat="1" ht="20.85" customHeight="1">
      <c r="B241" s="117"/>
      <c r="D241" s="118" t="s">
        <v>71</v>
      </c>
      <c r="E241" s="127" t="s">
        <v>621</v>
      </c>
      <c r="F241" s="127" t="s">
        <v>622</v>
      </c>
      <c r="I241" s="120"/>
      <c r="J241" s="128">
        <f>BK241</f>
        <v>0</v>
      </c>
      <c r="L241" s="117"/>
      <c r="M241" s="122"/>
      <c r="P241" s="123">
        <f>P242+P270</f>
        <v>0</v>
      </c>
      <c r="R241" s="123">
        <f>R242+R270</f>
        <v>395.18649371999993</v>
      </c>
      <c r="T241" s="124">
        <f>T242+T270</f>
        <v>0</v>
      </c>
      <c r="AR241" s="118" t="s">
        <v>77</v>
      </c>
      <c r="AT241" s="125" t="s">
        <v>71</v>
      </c>
      <c r="AU241" s="125" t="s">
        <v>81</v>
      </c>
      <c r="AY241" s="118" t="s">
        <v>129</v>
      </c>
      <c r="BK241" s="126">
        <f>BK242+BK270</f>
        <v>0</v>
      </c>
    </row>
    <row r="242" spans="2:63" s="15" customFormat="1" ht="20.85" customHeight="1">
      <c r="B242" s="184"/>
      <c r="D242" s="185" t="s">
        <v>71</v>
      </c>
      <c r="E242" s="185" t="s">
        <v>623</v>
      </c>
      <c r="F242" s="185" t="s">
        <v>624</v>
      </c>
      <c r="I242" s="186"/>
      <c r="J242" s="187">
        <f>BK242</f>
        <v>0</v>
      </c>
      <c r="L242" s="184"/>
      <c r="M242" s="188"/>
      <c r="P242" s="189">
        <f>SUM(P243:P269)</f>
        <v>0</v>
      </c>
      <c r="R242" s="189">
        <f>SUM(R243:R269)</f>
        <v>268.94912576999997</v>
      </c>
      <c r="T242" s="190">
        <f>SUM(T243:T269)</f>
        <v>0</v>
      </c>
      <c r="AR242" s="185" t="s">
        <v>77</v>
      </c>
      <c r="AT242" s="191" t="s">
        <v>71</v>
      </c>
      <c r="AU242" s="191" t="s">
        <v>84</v>
      </c>
      <c r="AY242" s="185" t="s">
        <v>129</v>
      </c>
      <c r="BK242" s="192">
        <f>SUM(BK243:BK269)</f>
        <v>0</v>
      </c>
    </row>
    <row r="243" spans="2:65" s="1" customFormat="1" ht="33" customHeight="1">
      <c r="B243" s="129"/>
      <c r="C243" s="130" t="s">
        <v>353</v>
      </c>
      <c r="D243" s="130" t="s">
        <v>131</v>
      </c>
      <c r="E243" s="131" t="s">
        <v>625</v>
      </c>
      <c r="F243" s="132" t="s">
        <v>626</v>
      </c>
      <c r="G243" s="133" t="s">
        <v>203</v>
      </c>
      <c r="H243" s="134">
        <v>116.294</v>
      </c>
      <c r="I243" s="135"/>
      <c r="J243" s="136">
        <f>ROUND(I243*H243,2)</f>
        <v>0</v>
      </c>
      <c r="K243" s="132" t="s">
        <v>134</v>
      </c>
      <c r="L243" s="33"/>
      <c r="M243" s="137" t="s">
        <v>3</v>
      </c>
      <c r="N243" s="138" t="s">
        <v>43</v>
      </c>
      <c r="P243" s="139">
        <f>O243*H243</f>
        <v>0</v>
      </c>
      <c r="Q243" s="139">
        <v>2.30102</v>
      </c>
      <c r="R243" s="139">
        <f>Q243*H243</f>
        <v>267.59481988</v>
      </c>
      <c r="S243" s="139">
        <v>0</v>
      </c>
      <c r="T243" s="140">
        <f>S243*H243</f>
        <v>0</v>
      </c>
      <c r="AR243" s="141" t="s">
        <v>87</v>
      </c>
      <c r="AT243" s="141" t="s">
        <v>131</v>
      </c>
      <c r="AU243" s="141" t="s">
        <v>87</v>
      </c>
      <c r="AY243" s="18" t="s">
        <v>129</v>
      </c>
      <c r="BE243" s="142">
        <f>IF(N243="základní",J243,0)</f>
        <v>0</v>
      </c>
      <c r="BF243" s="142">
        <f>IF(N243="snížená",J243,0)</f>
        <v>0</v>
      </c>
      <c r="BG243" s="142">
        <f>IF(N243="zákl. přenesená",J243,0)</f>
        <v>0</v>
      </c>
      <c r="BH243" s="142">
        <f>IF(N243="sníž. přenesená",J243,0)</f>
        <v>0</v>
      </c>
      <c r="BI243" s="142">
        <f>IF(N243="nulová",J243,0)</f>
        <v>0</v>
      </c>
      <c r="BJ243" s="18" t="s">
        <v>77</v>
      </c>
      <c r="BK243" s="142">
        <f>ROUND(I243*H243,2)</f>
        <v>0</v>
      </c>
      <c r="BL243" s="18" t="s">
        <v>87</v>
      </c>
      <c r="BM243" s="141" t="s">
        <v>627</v>
      </c>
    </row>
    <row r="244" spans="2:47" s="1" customFormat="1" ht="11.25">
      <c r="B244" s="33"/>
      <c r="D244" s="143" t="s">
        <v>136</v>
      </c>
      <c r="F244" s="144" t="s">
        <v>628</v>
      </c>
      <c r="I244" s="145"/>
      <c r="L244" s="33"/>
      <c r="M244" s="146"/>
      <c r="T244" s="54"/>
      <c r="AT244" s="18" t="s">
        <v>136</v>
      </c>
      <c r="AU244" s="18" t="s">
        <v>87</v>
      </c>
    </row>
    <row r="245" spans="2:51" s="12" customFormat="1" ht="11.25">
      <c r="B245" s="147"/>
      <c r="D245" s="148" t="s">
        <v>138</v>
      </c>
      <c r="E245" s="149" t="s">
        <v>3</v>
      </c>
      <c r="F245" s="150" t="s">
        <v>629</v>
      </c>
      <c r="H245" s="151">
        <v>110.732</v>
      </c>
      <c r="I245" s="152"/>
      <c r="L245" s="147"/>
      <c r="M245" s="153"/>
      <c r="T245" s="154"/>
      <c r="AT245" s="149" t="s">
        <v>138</v>
      </c>
      <c r="AU245" s="149" t="s">
        <v>87</v>
      </c>
      <c r="AV245" s="12" t="s">
        <v>81</v>
      </c>
      <c r="AW245" s="12" t="s">
        <v>33</v>
      </c>
      <c r="AX245" s="12" t="s">
        <v>72</v>
      </c>
      <c r="AY245" s="149" t="s">
        <v>129</v>
      </c>
    </row>
    <row r="246" spans="2:51" s="12" customFormat="1" ht="11.25">
      <c r="B246" s="147"/>
      <c r="D246" s="148" t="s">
        <v>138</v>
      </c>
      <c r="E246" s="149" t="s">
        <v>3</v>
      </c>
      <c r="F246" s="150" t="s">
        <v>630</v>
      </c>
      <c r="H246" s="151">
        <v>1.412</v>
      </c>
      <c r="I246" s="152"/>
      <c r="L246" s="147"/>
      <c r="M246" s="153"/>
      <c r="T246" s="154"/>
      <c r="AT246" s="149" t="s">
        <v>138</v>
      </c>
      <c r="AU246" s="149" t="s">
        <v>87</v>
      </c>
      <c r="AV246" s="12" t="s">
        <v>81</v>
      </c>
      <c r="AW246" s="12" t="s">
        <v>33</v>
      </c>
      <c r="AX246" s="12" t="s">
        <v>72</v>
      </c>
      <c r="AY246" s="149" t="s">
        <v>129</v>
      </c>
    </row>
    <row r="247" spans="2:51" s="13" customFormat="1" ht="11.25">
      <c r="B247" s="165"/>
      <c r="D247" s="148" t="s">
        <v>138</v>
      </c>
      <c r="E247" s="166" t="s">
        <v>3</v>
      </c>
      <c r="F247" s="167" t="s">
        <v>554</v>
      </c>
      <c r="H247" s="166" t="s">
        <v>3</v>
      </c>
      <c r="I247" s="168"/>
      <c r="L247" s="165"/>
      <c r="M247" s="169"/>
      <c r="T247" s="170"/>
      <c r="AT247" s="166" t="s">
        <v>138</v>
      </c>
      <c r="AU247" s="166" t="s">
        <v>87</v>
      </c>
      <c r="AV247" s="13" t="s">
        <v>77</v>
      </c>
      <c r="AW247" s="13" t="s">
        <v>33</v>
      </c>
      <c r="AX247" s="13" t="s">
        <v>72</v>
      </c>
      <c r="AY247" s="166" t="s">
        <v>129</v>
      </c>
    </row>
    <row r="248" spans="2:51" s="12" customFormat="1" ht="11.25">
      <c r="B248" s="147"/>
      <c r="D248" s="148" t="s">
        <v>138</v>
      </c>
      <c r="E248" s="149" t="s">
        <v>3</v>
      </c>
      <c r="F248" s="150" t="s">
        <v>631</v>
      </c>
      <c r="H248" s="151">
        <v>4.15</v>
      </c>
      <c r="I248" s="152"/>
      <c r="L248" s="147"/>
      <c r="M248" s="153"/>
      <c r="T248" s="154"/>
      <c r="AT248" s="149" t="s">
        <v>138</v>
      </c>
      <c r="AU248" s="149" t="s">
        <v>87</v>
      </c>
      <c r="AV248" s="12" t="s">
        <v>81</v>
      </c>
      <c r="AW248" s="12" t="s">
        <v>33</v>
      </c>
      <c r="AX248" s="12" t="s">
        <v>72</v>
      </c>
      <c r="AY248" s="149" t="s">
        <v>129</v>
      </c>
    </row>
    <row r="249" spans="2:51" s="14" customFormat="1" ht="11.25">
      <c r="B249" s="172"/>
      <c r="D249" s="148" t="s">
        <v>138</v>
      </c>
      <c r="E249" s="173" t="s">
        <v>3</v>
      </c>
      <c r="F249" s="174" t="s">
        <v>310</v>
      </c>
      <c r="H249" s="175">
        <v>116.29400000000001</v>
      </c>
      <c r="I249" s="176"/>
      <c r="L249" s="172"/>
      <c r="M249" s="177"/>
      <c r="T249" s="178"/>
      <c r="AT249" s="173" t="s">
        <v>138</v>
      </c>
      <c r="AU249" s="173" t="s">
        <v>87</v>
      </c>
      <c r="AV249" s="14" t="s">
        <v>87</v>
      </c>
      <c r="AW249" s="14" t="s">
        <v>33</v>
      </c>
      <c r="AX249" s="14" t="s">
        <v>77</v>
      </c>
      <c r="AY249" s="173" t="s">
        <v>129</v>
      </c>
    </row>
    <row r="250" spans="2:65" s="1" customFormat="1" ht="33" customHeight="1">
      <c r="B250" s="129"/>
      <c r="C250" s="130" t="s">
        <v>361</v>
      </c>
      <c r="D250" s="130" t="s">
        <v>131</v>
      </c>
      <c r="E250" s="131" t="s">
        <v>632</v>
      </c>
      <c r="F250" s="132" t="s">
        <v>633</v>
      </c>
      <c r="G250" s="133" t="s">
        <v>203</v>
      </c>
      <c r="H250" s="134">
        <v>116.294</v>
      </c>
      <c r="I250" s="135"/>
      <c r="J250" s="136">
        <f>ROUND(I250*H250,2)</f>
        <v>0</v>
      </c>
      <c r="K250" s="132" t="s">
        <v>134</v>
      </c>
      <c r="L250" s="33"/>
      <c r="M250" s="137" t="s">
        <v>3</v>
      </c>
      <c r="N250" s="138" t="s">
        <v>43</v>
      </c>
      <c r="P250" s="139">
        <f>O250*H250</f>
        <v>0</v>
      </c>
      <c r="Q250" s="139">
        <v>0</v>
      </c>
      <c r="R250" s="139">
        <f>Q250*H250</f>
        <v>0</v>
      </c>
      <c r="S250" s="139">
        <v>0</v>
      </c>
      <c r="T250" s="140">
        <f>S250*H250</f>
        <v>0</v>
      </c>
      <c r="AR250" s="141" t="s">
        <v>87</v>
      </c>
      <c r="AT250" s="141" t="s">
        <v>131</v>
      </c>
      <c r="AU250" s="141" t="s">
        <v>87</v>
      </c>
      <c r="AY250" s="18" t="s">
        <v>129</v>
      </c>
      <c r="BE250" s="142">
        <f>IF(N250="základní",J250,0)</f>
        <v>0</v>
      </c>
      <c r="BF250" s="142">
        <f>IF(N250="snížená",J250,0)</f>
        <v>0</v>
      </c>
      <c r="BG250" s="142">
        <f>IF(N250="zákl. přenesená",J250,0)</f>
        <v>0</v>
      </c>
      <c r="BH250" s="142">
        <f>IF(N250="sníž. přenesená",J250,0)</f>
        <v>0</v>
      </c>
      <c r="BI250" s="142">
        <f>IF(N250="nulová",J250,0)</f>
        <v>0</v>
      </c>
      <c r="BJ250" s="18" t="s">
        <v>77</v>
      </c>
      <c r="BK250" s="142">
        <f>ROUND(I250*H250,2)</f>
        <v>0</v>
      </c>
      <c r="BL250" s="18" t="s">
        <v>87</v>
      </c>
      <c r="BM250" s="141" t="s">
        <v>634</v>
      </c>
    </row>
    <row r="251" spans="2:47" s="1" customFormat="1" ht="11.25">
      <c r="B251" s="33"/>
      <c r="D251" s="143" t="s">
        <v>136</v>
      </c>
      <c r="F251" s="144" t="s">
        <v>635</v>
      </c>
      <c r="I251" s="145"/>
      <c r="L251" s="33"/>
      <c r="M251" s="146"/>
      <c r="T251" s="54"/>
      <c r="AT251" s="18" t="s">
        <v>136</v>
      </c>
      <c r="AU251" s="18" t="s">
        <v>87</v>
      </c>
    </row>
    <row r="252" spans="2:65" s="1" customFormat="1" ht="37.9" customHeight="1">
      <c r="B252" s="129"/>
      <c r="C252" s="130" t="s">
        <v>372</v>
      </c>
      <c r="D252" s="130" t="s">
        <v>131</v>
      </c>
      <c r="E252" s="131" t="s">
        <v>636</v>
      </c>
      <c r="F252" s="132" t="s">
        <v>637</v>
      </c>
      <c r="G252" s="133" t="s">
        <v>203</v>
      </c>
      <c r="H252" s="134">
        <v>116.294</v>
      </c>
      <c r="I252" s="135"/>
      <c r="J252" s="136">
        <f>ROUND(I252*H252,2)</f>
        <v>0</v>
      </c>
      <c r="K252" s="132" t="s">
        <v>134</v>
      </c>
      <c r="L252" s="33"/>
      <c r="M252" s="137" t="s">
        <v>3</v>
      </c>
      <c r="N252" s="138" t="s">
        <v>43</v>
      </c>
      <c r="P252" s="139">
        <f>O252*H252</f>
        <v>0</v>
      </c>
      <c r="Q252" s="139">
        <v>0</v>
      </c>
      <c r="R252" s="139">
        <f>Q252*H252</f>
        <v>0</v>
      </c>
      <c r="S252" s="139">
        <v>0</v>
      </c>
      <c r="T252" s="140">
        <f>S252*H252</f>
        <v>0</v>
      </c>
      <c r="AR252" s="141" t="s">
        <v>87</v>
      </c>
      <c r="AT252" s="141" t="s">
        <v>131</v>
      </c>
      <c r="AU252" s="141" t="s">
        <v>87</v>
      </c>
      <c r="AY252" s="18" t="s">
        <v>129</v>
      </c>
      <c r="BE252" s="142">
        <f>IF(N252="základní",J252,0)</f>
        <v>0</v>
      </c>
      <c r="BF252" s="142">
        <f>IF(N252="snížená",J252,0)</f>
        <v>0</v>
      </c>
      <c r="BG252" s="142">
        <f>IF(N252="zákl. přenesená",J252,0)</f>
        <v>0</v>
      </c>
      <c r="BH252" s="142">
        <f>IF(N252="sníž. přenesená",J252,0)</f>
        <v>0</v>
      </c>
      <c r="BI252" s="142">
        <f>IF(N252="nulová",J252,0)</f>
        <v>0</v>
      </c>
      <c r="BJ252" s="18" t="s">
        <v>77</v>
      </c>
      <c r="BK252" s="142">
        <f>ROUND(I252*H252,2)</f>
        <v>0</v>
      </c>
      <c r="BL252" s="18" t="s">
        <v>87</v>
      </c>
      <c r="BM252" s="141" t="s">
        <v>638</v>
      </c>
    </row>
    <row r="253" spans="2:47" s="1" customFormat="1" ht="11.25">
      <c r="B253" s="33"/>
      <c r="D253" s="143" t="s">
        <v>136</v>
      </c>
      <c r="F253" s="144" t="s">
        <v>639</v>
      </c>
      <c r="I253" s="145"/>
      <c r="L253" s="33"/>
      <c r="M253" s="146"/>
      <c r="T253" s="54"/>
      <c r="AT253" s="18" t="s">
        <v>136</v>
      </c>
      <c r="AU253" s="18" t="s">
        <v>87</v>
      </c>
    </row>
    <row r="254" spans="2:65" s="1" customFormat="1" ht="21.75" customHeight="1">
      <c r="B254" s="129"/>
      <c r="C254" s="130" t="s">
        <v>640</v>
      </c>
      <c r="D254" s="130" t="s">
        <v>131</v>
      </c>
      <c r="E254" s="131" t="s">
        <v>641</v>
      </c>
      <c r="F254" s="132" t="s">
        <v>642</v>
      </c>
      <c r="G254" s="133" t="s">
        <v>233</v>
      </c>
      <c r="H254" s="134">
        <v>0.715</v>
      </c>
      <c r="I254" s="135"/>
      <c r="J254" s="136">
        <f>ROUND(I254*H254,2)</f>
        <v>0</v>
      </c>
      <c r="K254" s="132" t="s">
        <v>134</v>
      </c>
      <c r="L254" s="33"/>
      <c r="M254" s="137" t="s">
        <v>3</v>
      </c>
      <c r="N254" s="138" t="s">
        <v>43</v>
      </c>
      <c r="P254" s="139">
        <f>O254*H254</f>
        <v>0</v>
      </c>
      <c r="Q254" s="139">
        <v>1.06277</v>
      </c>
      <c r="R254" s="139">
        <f>Q254*H254</f>
        <v>0.75988055</v>
      </c>
      <c r="S254" s="139">
        <v>0</v>
      </c>
      <c r="T254" s="140">
        <f>S254*H254</f>
        <v>0</v>
      </c>
      <c r="AR254" s="141" t="s">
        <v>87</v>
      </c>
      <c r="AT254" s="141" t="s">
        <v>131</v>
      </c>
      <c r="AU254" s="141" t="s">
        <v>87</v>
      </c>
      <c r="AY254" s="18" t="s">
        <v>129</v>
      </c>
      <c r="BE254" s="142">
        <f>IF(N254="základní",J254,0)</f>
        <v>0</v>
      </c>
      <c r="BF254" s="142">
        <f>IF(N254="snížená",J254,0)</f>
        <v>0</v>
      </c>
      <c r="BG254" s="142">
        <f>IF(N254="zákl. přenesená",J254,0)</f>
        <v>0</v>
      </c>
      <c r="BH254" s="142">
        <f>IF(N254="sníž. přenesená",J254,0)</f>
        <v>0</v>
      </c>
      <c r="BI254" s="142">
        <f>IF(N254="nulová",J254,0)</f>
        <v>0</v>
      </c>
      <c r="BJ254" s="18" t="s">
        <v>77</v>
      </c>
      <c r="BK254" s="142">
        <f>ROUND(I254*H254,2)</f>
        <v>0</v>
      </c>
      <c r="BL254" s="18" t="s">
        <v>87</v>
      </c>
      <c r="BM254" s="141" t="s">
        <v>643</v>
      </c>
    </row>
    <row r="255" spans="2:47" s="1" customFormat="1" ht="11.25">
      <c r="B255" s="33"/>
      <c r="D255" s="143" t="s">
        <v>136</v>
      </c>
      <c r="F255" s="144" t="s">
        <v>644</v>
      </c>
      <c r="I255" s="145"/>
      <c r="L255" s="33"/>
      <c r="M255" s="146"/>
      <c r="T255" s="54"/>
      <c r="AT255" s="18" t="s">
        <v>136</v>
      </c>
      <c r="AU255" s="18" t="s">
        <v>87</v>
      </c>
    </row>
    <row r="256" spans="2:51" s="13" customFormat="1" ht="11.25">
      <c r="B256" s="165"/>
      <c r="D256" s="148" t="s">
        <v>138</v>
      </c>
      <c r="E256" s="166" t="s">
        <v>3</v>
      </c>
      <c r="F256" s="167" t="s">
        <v>645</v>
      </c>
      <c r="H256" s="166" t="s">
        <v>3</v>
      </c>
      <c r="I256" s="168"/>
      <c r="L256" s="165"/>
      <c r="M256" s="169"/>
      <c r="T256" s="170"/>
      <c r="AT256" s="166" t="s">
        <v>138</v>
      </c>
      <c r="AU256" s="166" t="s">
        <v>87</v>
      </c>
      <c r="AV256" s="13" t="s">
        <v>77</v>
      </c>
      <c r="AW256" s="13" t="s">
        <v>33</v>
      </c>
      <c r="AX256" s="13" t="s">
        <v>72</v>
      </c>
      <c r="AY256" s="166" t="s">
        <v>129</v>
      </c>
    </row>
    <row r="257" spans="2:51" s="12" customFormat="1" ht="11.25">
      <c r="B257" s="147"/>
      <c r="D257" s="148" t="s">
        <v>138</v>
      </c>
      <c r="E257" s="149" t="s">
        <v>3</v>
      </c>
      <c r="F257" s="150" t="s">
        <v>646</v>
      </c>
      <c r="H257" s="151">
        <v>0.433</v>
      </c>
      <c r="I257" s="152"/>
      <c r="L257" s="147"/>
      <c r="M257" s="153"/>
      <c r="T257" s="154"/>
      <c r="AT257" s="149" t="s">
        <v>138</v>
      </c>
      <c r="AU257" s="149" t="s">
        <v>87</v>
      </c>
      <c r="AV257" s="12" t="s">
        <v>81</v>
      </c>
      <c r="AW257" s="12" t="s">
        <v>33</v>
      </c>
      <c r="AX257" s="12" t="s">
        <v>72</v>
      </c>
      <c r="AY257" s="149" t="s">
        <v>129</v>
      </c>
    </row>
    <row r="258" spans="2:51" s="13" customFormat="1" ht="11.25">
      <c r="B258" s="165"/>
      <c r="D258" s="148" t="s">
        <v>138</v>
      </c>
      <c r="E258" s="166" t="s">
        <v>3</v>
      </c>
      <c r="F258" s="167" t="s">
        <v>554</v>
      </c>
      <c r="H258" s="166" t="s">
        <v>3</v>
      </c>
      <c r="I258" s="168"/>
      <c r="L258" s="165"/>
      <c r="M258" s="169"/>
      <c r="T258" s="170"/>
      <c r="AT258" s="166" t="s">
        <v>138</v>
      </c>
      <c r="AU258" s="166" t="s">
        <v>87</v>
      </c>
      <c r="AV258" s="13" t="s">
        <v>77</v>
      </c>
      <c r="AW258" s="13" t="s">
        <v>33</v>
      </c>
      <c r="AX258" s="13" t="s">
        <v>72</v>
      </c>
      <c r="AY258" s="166" t="s">
        <v>129</v>
      </c>
    </row>
    <row r="259" spans="2:51" s="12" customFormat="1" ht="11.25">
      <c r="B259" s="147"/>
      <c r="D259" s="148" t="s">
        <v>138</v>
      </c>
      <c r="E259" s="149" t="s">
        <v>3</v>
      </c>
      <c r="F259" s="150" t="s">
        <v>647</v>
      </c>
      <c r="H259" s="151">
        <v>0.282</v>
      </c>
      <c r="I259" s="152"/>
      <c r="L259" s="147"/>
      <c r="M259" s="153"/>
      <c r="T259" s="154"/>
      <c r="AT259" s="149" t="s">
        <v>138</v>
      </c>
      <c r="AU259" s="149" t="s">
        <v>87</v>
      </c>
      <c r="AV259" s="12" t="s">
        <v>81</v>
      </c>
      <c r="AW259" s="12" t="s">
        <v>33</v>
      </c>
      <c r="AX259" s="12" t="s">
        <v>72</v>
      </c>
      <c r="AY259" s="149" t="s">
        <v>129</v>
      </c>
    </row>
    <row r="260" spans="2:51" s="14" customFormat="1" ht="11.25">
      <c r="B260" s="172"/>
      <c r="D260" s="148" t="s">
        <v>138</v>
      </c>
      <c r="E260" s="173" t="s">
        <v>3</v>
      </c>
      <c r="F260" s="174" t="s">
        <v>310</v>
      </c>
      <c r="H260" s="175">
        <v>0.715</v>
      </c>
      <c r="I260" s="176"/>
      <c r="L260" s="172"/>
      <c r="M260" s="177"/>
      <c r="T260" s="178"/>
      <c r="AT260" s="173" t="s">
        <v>138</v>
      </c>
      <c r="AU260" s="173" t="s">
        <v>87</v>
      </c>
      <c r="AV260" s="14" t="s">
        <v>87</v>
      </c>
      <c r="AW260" s="14" t="s">
        <v>33</v>
      </c>
      <c r="AX260" s="14" t="s">
        <v>77</v>
      </c>
      <c r="AY260" s="173" t="s">
        <v>129</v>
      </c>
    </row>
    <row r="261" spans="2:65" s="1" customFormat="1" ht="16.5" customHeight="1">
      <c r="B261" s="129"/>
      <c r="C261" s="130" t="s">
        <v>648</v>
      </c>
      <c r="D261" s="130" t="s">
        <v>131</v>
      </c>
      <c r="E261" s="131" t="s">
        <v>649</v>
      </c>
      <c r="F261" s="132" t="s">
        <v>650</v>
      </c>
      <c r="G261" s="133" t="s">
        <v>95</v>
      </c>
      <c r="H261" s="134">
        <v>36.984</v>
      </c>
      <c r="I261" s="135"/>
      <c r="J261" s="136">
        <f>ROUND(I261*H261,2)</f>
        <v>0</v>
      </c>
      <c r="K261" s="132" t="s">
        <v>134</v>
      </c>
      <c r="L261" s="33"/>
      <c r="M261" s="137" t="s">
        <v>3</v>
      </c>
      <c r="N261" s="138" t="s">
        <v>43</v>
      </c>
      <c r="P261" s="139">
        <f>O261*H261</f>
        <v>0</v>
      </c>
      <c r="Q261" s="139">
        <v>0.0160725</v>
      </c>
      <c r="R261" s="139">
        <f>Q261*H261</f>
        <v>0.59442534</v>
      </c>
      <c r="S261" s="139">
        <v>0</v>
      </c>
      <c r="T261" s="140">
        <f>S261*H261</f>
        <v>0</v>
      </c>
      <c r="AR261" s="141" t="s">
        <v>87</v>
      </c>
      <c r="AT261" s="141" t="s">
        <v>131</v>
      </c>
      <c r="AU261" s="141" t="s">
        <v>87</v>
      </c>
      <c r="AY261" s="18" t="s">
        <v>129</v>
      </c>
      <c r="BE261" s="142">
        <f>IF(N261="základní",J261,0)</f>
        <v>0</v>
      </c>
      <c r="BF261" s="142">
        <f>IF(N261="snížená",J261,0)</f>
        <v>0</v>
      </c>
      <c r="BG261" s="142">
        <f>IF(N261="zákl. přenesená",J261,0)</f>
        <v>0</v>
      </c>
      <c r="BH261" s="142">
        <f>IF(N261="sníž. přenesená",J261,0)</f>
        <v>0</v>
      </c>
      <c r="BI261" s="142">
        <f>IF(N261="nulová",J261,0)</f>
        <v>0</v>
      </c>
      <c r="BJ261" s="18" t="s">
        <v>77</v>
      </c>
      <c r="BK261" s="142">
        <f>ROUND(I261*H261,2)</f>
        <v>0</v>
      </c>
      <c r="BL261" s="18" t="s">
        <v>87</v>
      </c>
      <c r="BM261" s="141" t="s">
        <v>651</v>
      </c>
    </row>
    <row r="262" spans="2:47" s="1" customFormat="1" ht="11.25">
      <c r="B262" s="33"/>
      <c r="D262" s="143" t="s">
        <v>136</v>
      </c>
      <c r="F262" s="144" t="s">
        <v>652</v>
      </c>
      <c r="I262" s="145"/>
      <c r="L262" s="33"/>
      <c r="M262" s="146"/>
      <c r="T262" s="54"/>
      <c r="AT262" s="18" t="s">
        <v>136</v>
      </c>
      <c r="AU262" s="18" t="s">
        <v>87</v>
      </c>
    </row>
    <row r="263" spans="2:51" s="12" customFormat="1" ht="11.25">
      <c r="B263" s="147"/>
      <c r="D263" s="148" t="s">
        <v>138</v>
      </c>
      <c r="E263" s="149" t="s">
        <v>3</v>
      </c>
      <c r="F263" s="150" t="s">
        <v>653</v>
      </c>
      <c r="H263" s="151">
        <v>1</v>
      </c>
      <c r="I263" s="152"/>
      <c r="L263" s="147"/>
      <c r="M263" s="153"/>
      <c r="T263" s="154"/>
      <c r="AT263" s="149" t="s">
        <v>138</v>
      </c>
      <c r="AU263" s="149" t="s">
        <v>87</v>
      </c>
      <c r="AV263" s="12" t="s">
        <v>81</v>
      </c>
      <c r="AW263" s="12" t="s">
        <v>33</v>
      </c>
      <c r="AX263" s="12" t="s">
        <v>72</v>
      </c>
      <c r="AY263" s="149" t="s">
        <v>129</v>
      </c>
    </row>
    <row r="264" spans="2:51" s="12" customFormat="1" ht="11.25">
      <c r="B264" s="147"/>
      <c r="D264" s="148" t="s">
        <v>138</v>
      </c>
      <c r="E264" s="149" t="s">
        <v>3</v>
      </c>
      <c r="F264" s="150" t="s">
        <v>654</v>
      </c>
      <c r="H264" s="151">
        <v>35.984</v>
      </c>
      <c r="I264" s="152"/>
      <c r="L264" s="147"/>
      <c r="M264" s="153"/>
      <c r="T264" s="154"/>
      <c r="AT264" s="149" t="s">
        <v>138</v>
      </c>
      <c r="AU264" s="149" t="s">
        <v>87</v>
      </c>
      <c r="AV264" s="12" t="s">
        <v>81</v>
      </c>
      <c r="AW264" s="12" t="s">
        <v>33</v>
      </c>
      <c r="AX264" s="12" t="s">
        <v>72</v>
      </c>
      <c r="AY264" s="149" t="s">
        <v>129</v>
      </c>
    </row>
    <row r="265" spans="2:51" s="14" customFormat="1" ht="11.25">
      <c r="B265" s="172"/>
      <c r="D265" s="148" t="s">
        <v>138</v>
      </c>
      <c r="E265" s="173" t="s">
        <v>3</v>
      </c>
      <c r="F265" s="174" t="s">
        <v>310</v>
      </c>
      <c r="H265" s="175">
        <v>36.984</v>
      </c>
      <c r="I265" s="176"/>
      <c r="L265" s="172"/>
      <c r="M265" s="177"/>
      <c r="T265" s="178"/>
      <c r="AT265" s="173" t="s">
        <v>138</v>
      </c>
      <c r="AU265" s="173" t="s">
        <v>87</v>
      </c>
      <c r="AV265" s="14" t="s">
        <v>87</v>
      </c>
      <c r="AW265" s="14" t="s">
        <v>33</v>
      </c>
      <c r="AX265" s="14" t="s">
        <v>77</v>
      </c>
      <c r="AY265" s="173" t="s">
        <v>129</v>
      </c>
    </row>
    <row r="266" spans="2:65" s="1" customFormat="1" ht="16.5" customHeight="1">
      <c r="B266" s="129"/>
      <c r="C266" s="130" t="s">
        <v>655</v>
      </c>
      <c r="D266" s="130" t="s">
        <v>131</v>
      </c>
      <c r="E266" s="131" t="s">
        <v>656</v>
      </c>
      <c r="F266" s="132" t="s">
        <v>657</v>
      </c>
      <c r="G266" s="133" t="s">
        <v>95</v>
      </c>
      <c r="H266" s="134">
        <v>36.984</v>
      </c>
      <c r="I266" s="135"/>
      <c r="J266" s="136">
        <f>ROUND(I266*H266,2)</f>
        <v>0</v>
      </c>
      <c r="K266" s="132" t="s">
        <v>134</v>
      </c>
      <c r="L266" s="33"/>
      <c r="M266" s="137" t="s">
        <v>3</v>
      </c>
      <c r="N266" s="138" t="s">
        <v>43</v>
      </c>
      <c r="P266" s="139">
        <f>O266*H266</f>
        <v>0</v>
      </c>
      <c r="Q266" s="139">
        <v>0</v>
      </c>
      <c r="R266" s="139">
        <f>Q266*H266</f>
        <v>0</v>
      </c>
      <c r="S266" s="139">
        <v>0</v>
      </c>
      <c r="T266" s="140">
        <f>S266*H266</f>
        <v>0</v>
      </c>
      <c r="AR266" s="141" t="s">
        <v>87</v>
      </c>
      <c r="AT266" s="141" t="s">
        <v>131</v>
      </c>
      <c r="AU266" s="141" t="s">
        <v>87</v>
      </c>
      <c r="AY266" s="18" t="s">
        <v>129</v>
      </c>
      <c r="BE266" s="142">
        <f>IF(N266="základní",J266,0)</f>
        <v>0</v>
      </c>
      <c r="BF266" s="142">
        <f>IF(N266="snížená",J266,0)</f>
        <v>0</v>
      </c>
      <c r="BG266" s="142">
        <f>IF(N266="zákl. přenesená",J266,0)</f>
        <v>0</v>
      </c>
      <c r="BH266" s="142">
        <f>IF(N266="sníž. přenesená",J266,0)</f>
        <v>0</v>
      </c>
      <c r="BI266" s="142">
        <f>IF(N266="nulová",J266,0)</f>
        <v>0</v>
      </c>
      <c r="BJ266" s="18" t="s">
        <v>77</v>
      </c>
      <c r="BK266" s="142">
        <f>ROUND(I266*H266,2)</f>
        <v>0</v>
      </c>
      <c r="BL266" s="18" t="s">
        <v>87</v>
      </c>
      <c r="BM266" s="141" t="s">
        <v>658</v>
      </c>
    </row>
    <row r="267" spans="2:47" s="1" customFormat="1" ht="11.25">
      <c r="B267" s="33"/>
      <c r="D267" s="143" t="s">
        <v>136</v>
      </c>
      <c r="F267" s="144" t="s">
        <v>659</v>
      </c>
      <c r="I267" s="145"/>
      <c r="L267" s="33"/>
      <c r="M267" s="146"/>
      <c r="T267" s="54"/>
      <c r="AT267" s="18" t="s">
        <v>136</v>
      </c>
      <c r="AU267" s="18" t="s">
        <v>87</v>
      </c>
    </row>
    <row r="268" spans="2:65" s="1" customFormat="1" ht="16.5" customHeight="1">
      <c r="B268" s="129"/>
      <c r="C268" s="130" t="s">
        <v>660</v>
      </c>
      <c r="D268" s="130" t="s">
        <v>131</v>
      </c>
      <c r="E268" s="131" t="s">
        <v>661</v>
      </c>
      <c r="F268" s="132" t="s">
        <v>662</v>
      </c>
      <c r="G268" s="133" t="s">
        <v>378</v>
      </c>
      <c r="H268" s="134">
        <v>64.684</v>
      </c>
      <c r="I268" s="135"/>
      <c r="J268" s="136">
        <f>ROUND(I268*H268,2)</f>
        <v>0</v>
      </c>
      <c r="K268" s="132" t="s">
        <v>156</v>
      </c>
      <c r="L268" s="33"/>
      <c r="M268" s="137" t="s">
        <v>3</v>
      </c>
      <c r="N268" s="138" t="s">
        <v>43</v>
      </c>
      <c r="P268" s="139">
        <f>O268*H268</f>
        <v>0</v>
      </c>
      <c r="Q268" s="139">
        <v>0</v>
      </c>
      <c r="R268" s="139">
        <f>Q268*H268</f>
        <v>0</v>
      </c>
      <c r="S268" s="139">
        <v>0</v>
      </c>
      <c r="T268" s="140">
        <f>S268*H268</f>
        <v>0</v>
      </c>
      <c r="AR268" s="141" t="s">
        <v>87</v>
      </c>
      <c r="AT268" s="141" t="s">
        <v>131</v>
      </c>
      <c r="AU268" s="141" t="s">
        <v>87</v>
      </c>
      <c r="AY268" s="18" t="s">
        <v>129</v>
      </c>
      <c r="BE268" s="142">
        <f>IF(N268="základní",J268,0)</f>
        <v>0</v>
      </c>
      <c r="BF268" s="142">
        <f>IF(N268="snížená",J268,0)</f>
        <v>0</v>
      </c>
      <c r="BG268" s="142">
        <f>IF(N268="zákl. přenesená",J268,0)</f>
        <v>0</v>
      </c>
      <c r="BH268" s="142">
        <f>IF(N268="sníž. přenesená",J268,0)</f>
        <v>0</v>
      </c>
      <c r="BI268" s="142">
        <f>IF(N268="nulová",J268,0)</f>
        <v>0</v>
      </c>
      <c r="BJ268" s="18" t="s">
        <v>77</v>
      </c>
      <c r="BK268" s="142">
        <f>ROUND(I268*H268,2)</f>
        <v>0</v>
      </c>
      <c r="BL268" s="18" t="s">
        <v>87</v>
      </c>
      <c r="BM268" s="141" t="s">
        <v>663</v>
      </c>
    </row>
    <row r="269" spans="2:51" s="12" customFormat="1" ht="11.25">
      <c r="B269" s="147"/>
      <c r="D269" s="148" t="s">
        <v>138</v>
      </c>
      <c r="E269" s="149" t="s">
        <v>3</v>
      </c>
      <c r="F269" s="150" t="s">
        <v>664</v>
      </c>
      <c r="H269" s="151">
        <v>64.684</v>
      </c>
      <c r="I269" s="152"/>
      <c r="L269" s="147"/>
      <c r="M269" s="153"/>
      <c r="T269" s="154"/>
      <c r="AT269" s="149" t="s">
        <v>138</v>
      </c>
      <c r="AU269" s="149" t="s">
        <v>87</v>
      </c>
      <c r="AV269" s="12" t="s">
        <v>81</v>
      </c>
      <c r="AW269" s="12" t="s">
        <v>33</v>
      </c>
      <c r="AX269" s="12" t="s">
        <v>77</v>
      </c>
      <c r="AY269" s="149" t="s">
        <v>129</v>
      </c>
    </row>
    <row r="270" spans="2:63" s="15" customFormat="1" ht="20.85" customHeight="1">
      <c r="B270" s="184"/>
      <c r="D270" s="185" t="s">
        <v>71</v>
      </c>
      <c r="E270" s="185" t="s">
        <v>665</v>
      </c>
      <c r="F270" s="185" t="s">
        <v>666</v>
      </c>
      <c r="I270" s="186"/>
      <c r="J270" s="187">
        <f>BK270</f>
        <v>0</v>
      </c>
      <c r="L270" s="184"/>
      <c r="M270" s="188"/>
      <c r="P270" s="189">
        <f>SUM(P271:P282)</f>
        <v>0</v>
      </c>
      <c r="R270" s="189">
        <f>SUM(R271:R282)</f>
        <v>126.23736794999999</v>
      </c>
      <c r="T270" s="190">
        <f>SUM(T271:T282)</f>
        <v>0</v>
      </c>
      <c r="AR270" s="185" t="s">
        <v>77</v>
      </c>
      <c r="AT270" s="191" t="s">
        <v>71</v>
      </c>
      <c r="AU270" s="191" t="s">
        <v>84</v>
      </c>
      <c r="AY270" s="185" t="s">
        <v>129</v>
      </c>
      <c r="BK270" s="192">
        <f>SUM(BK271:BK282)</f>
        <v>0</v>
      </c>
    </row>
    <row r="271" spans="2:65" s="1" customFormat="1" ht="90" customHeight="1">
      <c r="B271" s="129"/>
      <c r="C271" s="130" t="s">
        <v>667</v>
      </c>
      <c r="D271" s="130" t="s">
        <v>131</v>
      </c>
      <c r="E271" s="131" t="s">
        <v>668</v>
      </c>
      <c r="F271" s="132" t="s">
        <v>669</v>
      </c>
      <c r="G271" s="133" t="s">
        <v>95</v>
      </c>
      <c r="H271" s="134">
        <v>251.663</v>
      </c>
      <c r="I271" s="135"/>
      <c r="J271" s="136">
        <f>ROUND(I271*H271,2)</f>
        <v>0</v>
      </c>
      <c r="K271" s="132" t="s">
        <v>156</v>
      </c>
      <c r="L271" s="33"/>
      <c r="M271" s="137" t="s">
        <v>3</v>
      </c>
      <c r="N271" s="138" t="s">
        <v>43</v>
      </c>
      <c r="P271" s="139">
        <f>O271*H271</f>
        <v>0</v>
      </c>
      <c r="Q271" s="139">
        <v>0.25081</v>
      </c>
      <c r="R271" s="139">
        <f>Q271*H271</f>
        <v>63.119597029999994</v>
      </c>
      <c r="S271" s="139">
        <v>0</v>
      </c>
      <c r="T271" s="140">
        <f>S271*H271</f>
        <v>0</v>
      </c>
      <c r="AR271" s="141" t="s">
        <v>87</v>
      </c>
      <c r="AT271" s="141" t="s">
        <v>131</v>
      </c>
      <c r="AU271" s="141" t="s">
        <v>87</v>
      </c>
      <c r="AY271" s="18" t="s">
        <v>129</v>
      </c>
      <c r="BE271" s="142">
        <f>IF(N271="základní",J271,0)</f>
        <v>0</v>
      </c>
      <c r="BF271" s="142">
        <f>IF(N271="snížená",J271,0)</f>
        <v>0</v>
      </c>
      <c r="BG271" s="142">
        <f>IF(N271="zákl. přenesená",J271,0)</f>
        <v>0</v>
      </c>
      <c r="BH271" s="142">
        <f>IF(N271="sníž. přenesená",J271,0)</f>
        <v>0</v>
      </c>
      <c r="BI271" s="142">
        <f>IF(N271="nulová",J271,0)</f>
        <v>0</v>
      </c>
      <c r="BJ271" s="18" t="s">
        <v>77</v>
      </c>
      <c r="BK271" s="142">
        <f>ROUND(I271*H271,2)</f>
        <v>0</v>
      </c>
      <c r="BL271" s="18" t="s">
        <v>87</v>
      </c>
      <c r="BM271" s="141" t="s">
        <v>670</v>
      </c>
    </row>
    <row r="272" spans="2:47" s="1" customFormat="1" ht="78">
      <c r="B272" s="33"/>
      <c r="D272" s="148" t="s">
        <v>222</v>
      </c>
      <c r="F272" s="171" t="s">
        <v>671</v>
      </c>
      <c r="I272" s="145"/>
      <c r="L272" s="33"/>
      <c r="M272" s="146"/>
      <c r="T272" s="54"/>
      <c r="AT272" s="18" t="s">
        <v>222</v>
      </c>
      <c r="AU272" s="18" t="s">
        <v>87</v>
      </c>
    </row>
    <row r="273" spans="2:51" s="12" customFormat="1" ht="11.25">
      <c r="B273" s="147"/>
      <c r="D273" s="148" t="s">
        <v>138</v>
      </c>
      <c r="E273" s="149" t="s">
        <v>3</v>
      </c>
      <c r="F273" s="150" t="s">
        <v>401</v>
      </c>
      <c r="H273" s="151">
        <v>251.663</v>
      </c>
      <c r="I273" s="152"/>
      <c r="L273" s="147"/>
      <c r="M273" s="153"/>
      <c r="T273" s="154"/>
      <c r="AT273" s="149" t="s">
        <v>138</v>
      </c>
      <c r="AU273" s="149" t="s">
        <v>87</v>
      </c>
      <c r="AV273" s="12" t="s">
        <v>81</v>
      </c>
      <c r="AW273" s="12" t="s">
        <v>33</v>
      </c>
      <c r="AX273" s="12" t="s">
        <v>77</v>
      </c>
      <c r="AY273" s="149" t="s">
        <v>129</v>
      </c>
    </row>
    <row r="274" spans="2:65" s="1" customFormat="1" ht="16.5" customHeight="1">
      <c r="B274" s="129"/>
      <c r="C274" s="155" t="s">
        <v>672</v>
      </c>
      <c r="D274" s="155" t="s">
        <v>171</v>
      </c>
      <c r="E274" s="156" t="s">
        <v>673</v>
      </c>
      <c r="F274" s="157" t="s">
        <v>674</v>
      </c>
      <c r="G274" s="158" t="s">
        <v>95</v>
      </c>
      <c r="H274" s="159">
        <v>276.829</v>
      </c>
      <c r="I274" s="160"/>
      <c r="J274" s="161">
        <f>ROUND(I274*H274,2)</f>
        <v>0</v>
      </c>
      <c r="K274" s="157" t="s">
        <v>156</v>
      </c>
      <c r="L274" s="162"/>
      <c r="M274" s="163" t="s">
        <v>3</v>
      </c>
      <c r="N274" s="164" t="s">
        <v>43</v>
      </c>
      <c r="P274" s="139">
        <f>O274*H274</f>
        <v>0</v>
      </c>
      <c r="Q274" s="139">
        <v>0.228</v>
      </c>
      <c r="R274" s="139">
        <f>Q274*H274</f>
        <v>63.117012</v>
      </c>
      <c r="S274" s="139">
        <v>0</v>
      </c>
      <c r="T274" s="140">
        <f>S274*H274</f>
        <v>0</v>
      </c>
      <c r="AR274" s="141" t="s">
        <v>170</v>
      </c>
      <c r="AT274" s="141" t="s">
        <v>171</v>
      </c>
      <c r="AU274" s="141" t="s">
        <v>87</v>
      </c>
      <c r="AY274" s="18" t="s">
        <v>129</v>
      </c>
      <c r="BE274" s="142">
        <f>IF(N274="základní",J274,0)</f>
        <v>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8" t="s">
        <v>77</v>
      </c>
      <c r="BK274" s="142">
        <f>ROUND(I274*H274,2)</f>
        <v>0</v>
      </c>
      <c r="BL274" s="18" t="s">
        <v>87</v>
      </c>
      <c r="BM274" s="141" t="s">
        <v>675</v>
      </c>
    </row>
    <row r="275" spans="2:51" s="12" customFormat="1" ht="11.25">
      <c r="B275" s="147"/>
      <c r="D275" s="148" t="s">
        <v>138</v>
      </c>
      <c r="F275" s="150" t="s">
        <v>676</v>
      </c>
      <c r="H275" s="151">
        <v>276.829</v>
      </c>
      <c r="I275" s="152"/>
      <c r="L275" s="147"/>
      <c r="M275" s="153"/>
      <c r="T275" s="154"/>
      <c r="AT275" s="149" t="s">
        <v>138</v>
      </c>
      <c r="AU275" s="149" t="s">
        <v>87</v>
      </c>
      <c r="AV275" s="12" t="s">
        <v>81</v>
      </c>
      <c r="AW275" s="12" t="s">
        <v>4</v>
      </c>
      <c r="AX275" s="12" t="s">
        <v>77</v>
      </c>
      <c r="AY275" s="149" t="s">
        <v>129</v>
      </c>
    </row>
    <row r="276" spans="2:65" s="1" customFormat="1" ht="33" customHeight="1">
      <c r="B276" s="129"/>
      <c r="C276" s="130" t="s">
        <v>677</v>
      </c>
      <c r="D276" s="130" t="s">
        <v>131</v>
      </c>
      <c r="E276" s="131" t="s">
        <v>608</v>
      </c>
      <c r="F276" s="132" t="s">
        <v>609</v>
      </c>
      <c r="G276" s="133" t="s">
        <v>213</v>
      </c>
      <c r="H276" s="134">
        <v>75.892</v>
      </c>
      <c r="I276" s="135"/>
      <c r="J276" s="136">
        <f>ROUND(I276*H276,2)</f>
        <v>0</v>
      </c>
      <c r="K276" s="132" t="s">
        <v>134</v>
      </c>
      <c r="L276" s="33"/>
      <c r="M276" s="137" t="s">
        <v>3</v>
      </c>
      <c r="N276" s="138" t="s">
        <v>43</v>
      </c>
      <c r="P276" s="139">
        <f>O276*H276</f>
        <v>0</v>
      </c>
      <c r="Q276" s="139">
        <v>1E-05</v>
      </c>
      <c r="R276" s="139">
        <f>Q276*H276</f>
        <v>0.0007589200000000001</v>
      </c>
      <c r="S276" s="139">
        <v>0</v>
      </c>
      <c r="T276" s="140">
        <f>S276*H276</f>
        <v>0</v>
      </c>
      <c r="AR276" s="141" t="s">
        <v>87</v>
      </c>
      <c r="AT276" s="141" t="s">
        <v>131</v>
      </c>
      <c r="AU276" s="141" t="s">
        <v>87</v>
      </c>
      <c r="AY276" s="18" t="s">
        <v>129</v>
      </c>
      <c r="BE276" s="142">
        <f>IF(N276="základní",J276,0)</f>
        <v>0</v>
      </c>
      <c r="BF276" s="142">
        <f>IF(N276="snížená",J276,0)</f>
        <v>0</v>
      </c>
      <c r="BG276" s="142">
        <f>IF(N276="zákl. přenesená",J276,0)</f>
        <v>0</v>
      </c>
      <c r="BH276" s="142">
        <f>IF(N276="sníž. přenesená",J276,0)</f>
        <v>0</v>
      </c>
      <c r="BI276" s="142">
        <f>IF(N276="nulová",J276,0)</f>
        <v>0</v>
      </c>
      <c r="BJ276" s="18" t="s">
        <v>77</v>
      </c>
      <c r="BK276" s="142">
        <f>ROUND(I276*H276,2)</f>
        <v>0</v>
      </c>
      <c r="BL276" s="18" t="s">
        <v>87</v>
      </c>
      <c r="BM276" s="141" t="s">
        <v>678</v>
      </c>
    </row>
    <row r="277" spans="2:47" s="1" customFormat="1" ht="11.25">
      <c r="B277" s="33"/>
      <c r="D277" s="143" t="s">
        <v>136</v>
      </c>
      <c r="F277" s="144" t="s">
        <v>611</v>
      </c>
      <c r="I277" s="145"/>
      <c r="L277" s="33"/>
      <c r="M277" s="146"/>
      <c r="T277" s="54"/>
      <c r="AT277" s="18" t="s">
        <v>136</v>
      </c>
      <c r="AU277" s="18" t="s">
        <v>87</v>
      </c>
    </row>
    <row r="278" spans="2:51" s="13" customFormat="1" ht="11.25">
      <c r="B278" s="165"/>
      <c r="D278" s="148" t="s">
        <v>138</v>
      </c>
      <c r="E278" s="166" t="s">
        <v>3</v>
      </c>
      <c r="F278" s="167" t="s">
        <v>679</v>
      </c>
      <c r="H278" s="166" t="s">
        <v>3</v>
      </c>
      <c r="I278" s="168"/>
      <c r="L278" s="165"/>
      <c r="M278" s="169"/>
      <c r="T278" s="170"/>
      <c r="AT278" s="166" t="s">
        <v>138</v>
      </c>
      <c r="AU278" s="166" t="s">
        <v>87</v>
      </c>
      <c r="AV278" s="13" t="s">
        <v>77</v>
      </c>
      <c r="AW278" s="13" t="s">
        <v>33</v>
      </c>
      <c r="AX278" s="13" t="s">
        <v>72</v>
      </c>
      <c r="AY278" s="166" t="s">
        <v>129</v>
      </c>
    </row>
    <row r="279" spans="2:51" s="12" customFormat="1" ht="11.25">
      <c r="B279" s="147"/>
      <c r="D279" s="148" t="s">
        <v>138</v>
      </c>
      <c r="E279" s="149" t="s">
        <v>3</v>
      </c>
      <c r="F279" s="150" t="s">
        <v>680</v>
      </c>
      <c r="H279" s="151">
        <v>55.892</v>
      </c>
      <c r="I279" s="152"/>
      <c r="L279" s="147"/>
      <c r="M279" s="153"/>
      <c r="T279" s="154"/>
      <c r="AT279" s="149" t="s">
        <v>138</v>
      </c>
      <c r="AU279" s="149" t="s">
        <v>87</v>
      </c>
      <c r="AV279" s="12" t="s">
        <v>81</v>
      </c>
      <c r="AW279" s="12" t="s">
        <v>33</v>
      </c>
      <c r="AX279" s="12" t="s">
        <v>72</v>
      </c>
      <c r="AY279" s="149" t="s">
        <v>129</v>
      </c>
    </row>
    <row r="280" spans="2:51" s="12" customFormat="1" ht="11.25">
      <c r="B280" s="147"/>
      <c r="D280" s="148" t="s">
        <v>138</v>
      </c>
      <c r="E280" s="149" t="s">
        <v>3</v>
      </c>
      <c r="F280" s="150" t="s">
        <v>241</v>
      </c>
      <c r="H280" s="151">
        <v>20</v>
      </c>
      <c r="I280" s="152"/>
      <c r="L280" s="147"/>
      <c r="M280" s="153"/>
      <c r="T280" s="154"/>
      <c r="AT280" s="149" t="s">
        <v>138</v>
      </c>
      <c r="AU280" s="149" t="s">
        <v>87</v>
      </c>
      <c r="AV280" s="12" t="s">
        <v>81</v>
      </c>
      <c r="AW280" s="12" t="s">
        <v>33</v>
      </c>
      <c r="AX280" s="12" t="s">
        <v>72</v>
      </c>
      <c r="AY280" s="149" t="s">
        <v>129</v>
      </c>
    </row>
    <row r="281" spans="2:51" s="14" customFormat="1" ht="11.25">
      <c r="B281" s="172"/>
      <c r="D281" s="148" t="s">
        <v>138</v>
      </c>
      <c r="E281" s="173" t="s">
        <v>3</v>
      </c>
      <c r="F281" s="174" t="s">
        <v>310</v>
      </c>
      <c r="H281" s="175">
        <v>75.892</v>
      </c>
      <c r="I281" s="176"/>
      <c r="L281" s="172"/>
      <c r="M281" s="177"/>
      <c r="T281" s="178"/>
      <c r="AT281" s="173" t="s">
        <v>138</v>
      </c>
      <c r="AU281" s="173" t="s">
        <v>87</v>
      </c>
      <c r="AV281" s="14" t="s">
        <v>87</v>
      </c>
      <c r="AW281" s="14" t="s">
        <v>33</v>
      </c>
      <c r="AX281" s="14" t="s">
        <v>77</v>
      </c>
      <c r="AY281" s="173" t="s">
        <v>129</v>
      </c>
    </row>
    <row r="282" spans="2:65" s="1" customFormat="1" ht="24.2" customHeight="1">
      <c r="B282" s="129"/>
      <c r="C282" s="130" t="s">
        <v>681</v>
      </c>
      <c r="D282" s="130" t="s">
        <v>131</v>
      </c>
      <c r="E282" s="131" t="s">
        <v>682</v>
      </c>
      <c r="F282" s="132" t="s">
        <v>683</v>
      </c>
      <c r="G282" s="133" t="s">
        <v>155</v>
      </c>
      <c r="H282" s="134">
        <v>9</v>
      </c>
      <c r="I282" s="135"/>
      <c r="J282" s="136">
        <f>ROUND(I282*H282,2)</f>
        <v>0</v>
      </c>
      <c r="K282" s="132" t="s">
        <v>156</v>
      </c>
      <c r="L282" s="33"/>
      <c r="M282" s="137" t="s">
        <v>3</v>
      </c>
      <c r="N282" s="138" t="s">
        <v>43</v>
      </c>
      <c r="P282" s="139">
        <f>O282*H282</f>
        <v>0</v>
      </c>
      <c r="Q282" s="139">
        <v>0</v>
      </c>
      <c r="R282" s="139">
        <f>Q282*H282</f>
        <v>0</v>
      </c>
      <c r="S282" s="139">
        <v>0</v>
      </c>
      <c r="T282" s="140">
        <f>S282*H282</f>
        <v>0</v>
      </c>
      <c r="AR282" s="141" t="s">
        <v>87</v>
      </c>
      <c r="AT282" s="141" t="s">
        <v>131</v>
      </c>
      <c r="AU282" s="141" t="s">
        <v>87</v>
      </c>
      <c r="AY282" s="18" t="s">
        <v>129</v>
      </c>
      <c r="BE282" s="142">
        <f>IF(N282="základní",J282,0)</f>
        <v>0</v>
      </c>
      <c r="BF282" s="142">
        <f>IF(N282="snížená",J282,0)</f>
        <v>0</v>
      </c>
      <c r="BG282" s="142">
        <f>IF(N282="zákl. přenesená",J282,0)</f>
        <v>0</v>
      </c>
      <c r="BH282" s="142">
        <f>IF(N282="sníž. přenesená",J282,0)</f>
        <v>0</v>
      </c>
      <c r="BI282" s="142">
        <f>IF(N282="nulová",J282,0)</f>
        <v>0</v>
      </c>
      <c r="BJ282" s="18" t="s">
        <v>77</v>
      </c>
      <c r="BK282" s="142">
        <f>ROUND(I282*H282,2)</f>
        <v>0</v>
      </c>
      <c r="BL282" s="18" t="s">
        <v>87</v>
      </c>
      <c r="BM282" s="141" t="s">
        <v>684</v>
      </c>
    </row>
    <row r="283" spans="2:63" s="11" customFormat="1" ht="22.9" customHeight="1">
      <c r="B283" s="117"/>
      <c r="D283" s="118" t="s">
        <v>71</v>
      </c>
      <c r="E283" s="127" t="s">
        <v>175</v>
      </c>
      <c r="F283" s="127" t="s">
        <v>246</v>
      </c>
      <c r="I283" s="120"/>
      <c r="J283" s="128">
        <f>BK283</f>
        <v>0</v>
      </c>
      <c r="L283" s="117"/>
      <c r="M283" s="122"/>
      <c r="P283" s="123">
        <f>SUM(P284:P291)</f>
        <v>0</v>
      </c>
      <c r="R283" s="123">
        <f>SUM(R284:R291)</f>
        <v>0.40919800000000006</v>
      </c>
      <c r="T283" s="124">
        <f>SUM(T284:T291)</f>
        <v>0</v>
      </c>
      <c r="AR283" s="118" t="s">
        <v>77</v>
      </c>
      <c r="AT283" s="125" t="s">
        <v>71</v>
      </c>
      <c r="AU283" s="125" t="s">
        <v>77</v>
      </c>
      <c r="AY283" s="118" t="s">
        <v>129</v>
      </c>
      <c r="BK283" s="126">
        <f>SUM(BK284:BK291)</f>
        <v>0</v>
      </c>
    </row>
    <row r="284" spans="2:65" s="1" customFormat="1" ht="24.2" customHeight="1">
      <c r="B284" s="129"/>
      <c r="C284" s="130" t="s">
        <v>685</v>
      </c>
      <c r="D284" s="130" t="s">
        <v>131</v>
      </c>
      <c r="E284" s="131" t="s">
        <v>686</v>
      </c>
      <c r="F284" s="132" t="s">
        <v>687</v>
      </c>
      <c r="G284" s="133" t="s">
        <v>213</v>
      </c>
      <c r="H284" s="134">
        <v>1.3</v>
      </c>
      <c r="I284" s="135"/>
      <c r="J284" s="136">
        <f>ROUND(I284*H284,2)</f>
        <v>0</v>
      </c>
      <c r="K284" s="132" t="s">
        <v>134</v>
      </c>
      <c r="L284" s="33"/>
      <c r="M284" s="137" t="s">
        <v>3</v>
      </c>
      <c r="N284" s="138" t="s">
        <v>43</v>
      </c>
      <c r="P284" s="139">
        <f>O284*H284</f>
        <v>0</v>
      </c>
      <c r="Q284" s="139">
        <v>0.29221</v>
      </c>
      <c r="R284" s="139">
        <f>Q284*H284</f>
        <v>0.37987300000000007</v>
      </c>
      <c r="S284" s="139">
        <v>0</v>
      </c>
      <c r="T284" s="140">
        <f>S284*H284</f>
        <v>0</v>
      </c>
      <c r="AR284" s="141" t="s">
        <v>87</v>
      </c>
      <c r="AT284" s="141" t="s">
        <v>131</v>
      </c>
      <c r="AU284" s="141" t="s">
        <v>81</v>
      </c>
      <c r="AY284" s="18" t="s">
        <v>129</v>
      </c>
      <c r="BE284" s="142">
        <f>IF(N284="základní",J284,0)</f>
        <v>0</v>
      </c>
      <c r="BF284" s="142">
        <f>IF(N284="snížená",J284,0)</f>
        <v>0</v>
      </c>
      <c r="BG284" s="142">
        <f>IF(N284="zákl. přenesená",J284,0)</f>
        <v>0</v>
      </c>
      <c r="BH284" s="142">
        <f>IF(N284="sníž. přenesená",J284,0)</f>
        <v>0</v>
      </c>
      <c r="BI284" s="142">
        <f>IF(N284="nulová",J284,0)</f>
        <v>0</v>
      </c>
      <c r="BJ284" s="18" t="s">
        <v>77</v>
      </c>
      <c r="BK284" s="142">
        <f>ROUND(I284*H284,2)</f>
        <v>0</v>
      </c>
      <c r="BL284" s="18" t="s">
        <v>87</v>
      </c>
      <c r="BM284" s="141" t="s">
        <v>688</v>
      </c>
    </row>
    <row r="285" spans="2:47" s="1" customFormat="1" ht="11.25">
      <c r="B285" s="33"/>
      <c r="D285" s="143" t="s">
        <v>136</v>
      </c>
      <c r="F285" s="144" t="s">
        <v>689</v>
      </c>
      <c r="I285" s="145"/>
      <c r="L285" s="33"/>
      <c r="M285" s="146"/>
      <c r="T285" s="54"/>
      <c r="AT285" s="18" t="s">
        <v>136</v>
      </c>
      <c r="AU285" s="18" t="s">
        <v>81</v>
      </c>
    </row>
    <row r="286" spans="2:65" s="1" customFormat="1" ht="24.2" customHeight="1">
      <c r="B286" s="129"/>
      <c r="C286" s="155" t="s">
        <v>690</v>
      </c>
      <c r="D286" s="155" t="s">
        <v>171</v>
      </c>
      <c r="E286" s="156" t="s">
        <v>691</v>
      </c>
      <c r="F286" s="157" t="s">
        <v>692</v>
      </c>
      <c r="G286" s="158" t="s">
        <v>213</v>
      </c>
      <c r="H286" s="159">
        <v>1.3</v>
      </c>
      <c r="I286" s="160"/>
      <c r="J286" s="161">
        <f>ROUND(I286*H286,2)</f>
        <v>0</v>
      </c>
      <c r="K286" s="157" t="s">
        <v>134</v>
      </c>
      <c r="L286" s="162"/>
      <c r="M286" s="163" t="s">
        <v>3</v>
      </c>
      <c r="N286" s="164" t="s">
        <v>43</v>
      </c>
      <c r="P286" s="139">
        <f>O286*H286</f>
        <v>0</v>
      </c>
      <c r="Q286" s="139">
        <v>0.0156</v>
      </c>
      <c r="R286" s="139">
        <f>Q286*H286</f>
        <v>0.02028</v>
      </c>
      <c r="S286" s="139">
        <v>0</v>
      </c>
      <c r="T286" s="140">
        <f>S286*H286</f>
        <v>0</v>
      </c>
      <c r="AR286" s="141" t="s">
        <v>170</v>
      </c>
      <c r="AT286" s="141" t="s">
        <v>171</v>
      </c>
      <c r="AU286" s="141" t="s">
        <v>81</v>
      </c>
      <c r="AY286" s="18" t="s">
        <v>129</v>
      </c>
      <c r="BE286" s="142">
        <f>IF(N286="základní",J286,0)</f>
        <v>0</v>
      </c>
      <c r="BF286" s="142">
        <f>IF(N286="snížená",J286,0)</f>
        <v>0</v>
      </c>
      <c r="BG286" s="142">
        <f>IF(N286="zákl. přenesená",J286,0)</f>
        <v>0</v>
      </c>
      <c r="BH286" s="142">
        <f>IF(N286="sníž. přenesená",J286,0)</f>
        <v>0</v>
      </c>
      <c r="BI286" s="142">
        <f>IF(N286="nulová",J286,0)</f>
        <v>0</v>
      </c>
      <c r="BJ286" s="18" t="s">
        <v>77</v>
      </c>
      <c r="BK286" s="142">
        <f>ROUND(I286*H286,2)</f>
        <v>0</v>
      </c>
      <c r="BL286" s="18" t="s">
        <v>87</v>
      </c>
      <c r="BM286" s="141" t="s">
        <v>693</v>
      </c>
    </row>
    <row r="287" spans="2:65" s="1" customFormat="1" ht="16.5" customHeight="1">
      <c r="B287" s="129"/>
      <c r="C287" s="155" t="s">
        <v>694</v>
      </c>
      <c r="D287" s="155" t="s">
        <v>171</v>
      </c>
      <c r="E287" s="156" t="s">
        <v>695</v>
      </c>
      <c r="F287" s="157" t="s">
        <v>696</v>
      </c>
      <c r="G287" s="158" t="s">
        <v>213</v>
      </c>
      <c r="H287" s="159">
        <v>1.3</v>
      </c>
      <c r="I287" s="160"/>
      <c r="J287" s="161">
        <f>ROUND(I287*H287,2)</f>
        <v>0</v>
      </c>
      <c r="K287" s="157" t="s">
        <v>134</v>
      </c>
      <c r="L287" s="162"/>
      <c r="M287" s="163" t="s">
        <v>3</v>
      </c>
      <c r="N287" s="164" t="s">
        <v>43</v>
      </c>
      <c r="P287" s="139">
        <f>O287*H287</f>
        <v>0</v>
      </c>
      <c r="Q287" s="139">
        <v>0.00215</v>
      </c>
      <c r="R287" s="139">
        <f>Q287*H287</f>
        <v>0.002795</v>
      </c>
      <c r="S287" s="139">
        <v>0</v>
      </c>
      <c r="T287" s="140">
        <f>S287*H287</f>
        <v>0</v>
      </c>
      <c r="AR287" s="141" t="s">
        <v>170</v>
      </c>
      <c r="AT287" s="141" t="s">
        <v>171</v>
      </c>
      <c r="AU287" s="141" t="s">
        <v>81</v>
      </c>
      <c r="AY287" s="18" t="s">
        <v>129</v>
      </c>
      <c r="BE287" s="142">
        <f>IF(N287="základní",J287,0)</f>
        <v>0</v>
      </c>
      <c r="BF287" s="142">
        <f>IF(N287="snížená",J287,0)</f>
        <v>0</v>
      </c>
      <c r="BG287" s="142">
        <f>IF(N287="zákl. přenesená",J287,0)</f>
        <v>0</v>
      </c>
      <c r="BH287" s="142">
        <f>IF(N287="sníž. přenesená",J287,0)</f>
        <v>0</v>
      </c>
      <c r="BI287" s="142">
        <f>IF(N287="nulová",J287,0)</f>
        <v>0</v>
      </c>
      <c r="BJ287" s="18" t="s">
        <v>77</v>
      </c>
      <c r="BK287" s="142">
        <f>ROUND(I287*H287,2)</f>
        <v>0</v>
      </c>
      <c r="BL287" s="18" t="s">
        <v>87</v>
      </c>
      <c r="BM287" s="141" t="s">
        <v>697</v>
      </c>
    </row>
    <row r="288" spans="2:65" s="1" customFormat="1" ht="24.2" customHeight="1">
      <c r="B288" s="129"/>
      <c r="C288" s="155" t="s">
        <v>698</v>
      </c>
      <c r="D288" s="155" t="s">
        <v>171</v>
      </c>
      <c r="E288" s="156" t="s">
        <v>699</v>
      </c>
      <c r="F288" s="157" t="s">
        <v>700</v>
      </c>
      <c r="G288" s="158" t="s">
        <v>142</v>
      </c>
      <c r="H288" s="159">
        <v>2</v>
      </c>
      <c r="I288" s="160"/>
      <c r="J288" s="161">
        <f>ROUND(I288*H288,2)</f>
        <v>0</v>
      </c>
      <c r="K288" s="157" t="s">
        <v>134</v>
      </c>
      <c r="L288" s="162"/>
      <c r="M288" s="163" t="s">
        <v>3</v>
      </c>
      <c r="N288" s="164" t="s">
        <v>43</v>
      </c>
      <c r="P288" s="139">
        <f>O288*H288</f>
        <v>0</v>
      </c>
      <c r="Q288" s="139">
        <v>0.00135</v>
      </c>
      <c r="R288" s="139">
        <f>Q288*H288</f>
        <v>0.0027</v>
      </c>
      <c r="S288" s="139">
        <v>0</v>
      </c>
      <c r="T288" s="140">
        <f>S288*H288</f>
        <v>0</v>
      </c>
      <c r="AR288" s="141" t="s">
        <v>170</v>
      </c>
      <c r="AT288" s="141" t="s">
        <v>171</v>
      </c>
      <c r="AU288" s="141" t="s">
        <v>81</v>
      </c>
      <c r="AY288" s="18" t="s">
        <v>129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8" t="s">
        <v>77</v>
      </c>
      <c r="BK288" s="142">
        <f>ROUND(I288*H288,2)</f>
        <v>0</v>
      </c>
      <c r="BL288" s="18" t="s">
        <v>87</v>
      </c>
      <c r="BM288" s="141" t="s">
        <v>701</v>
      </c>
    </row>
    <row r="289" spans="2:65" s="1" customFormat="1" ht="21.75" customHeight="1">
      <c r="B289" s="129"/>
      <c r="C289" s="130" t="s">
        <v>702</v>
      </c>
      <c r="D289" s="130" t="s">
        <v>131</v>
      </c>
      <c r="E289" s="131" t="s">
        <v>703</v>
      </c>
      <c r="F289" s="132" t="s">
        <v>704</v>
      </c>
      <c r="G289" s="133" t="s">
        <v>213</v>
      </c>
      <c r="H289" s="134">
        <v>2.5</v>
      </c>
      <c r="I289" s="135"/>
      <c r="J289" s="136">
        <f>ROUND(I289*H289,2)</f>
        <v>0</v>
      </c>
      <c r="K289" s="132" t="s">
        <v>134</v>
      </c>
      <c r="L289" s="33"/>
      <c r="M289" s="137" t="s">
        <v>3</v>
      </c>
      <c r="N289" s="138" t="s">
        <v>43</v>
      </c>
      <c r="P289" s="139">
        <f>O289*H289</f>
        <v>0</v>
      </c>
      <c r="Q289" s="139">
        <v>0.00142</v>
      </c>
      <c r="R289" s="139">
        <f>Q289*H289</f>
        <v>0.00355</v>
      </c>
      <c r="S289" s="139">
        <v>0</v>
      </c>
      <c r="T289" s="140">
        <f>S289*H289</f>
        <v>0</v>
      </c>
      <c r="AR289" s="141" t="s">
        <v>87</v>
      </c>
      <c r="AT289" s="141" t="s">
        <v>131</v>
      </c>
      <c r="AU289" s="141" t="s">
        <v>81</v>
      </c>
      <c r="AY289" s="18" t="s">
        <v>129</v>
      </c>
      <c r="BE289" s="142">
        <f>IF(N289="základní",J289,0)</f>
        <v>0</v>
      </c>
      <c r="BF289" s="142">
        <f>IF(N289="snížená",J289,0)</f>
        <v>0</v>
      </c>
      <c r="BG289" s="142">
        <f>IF(N289="zákl. přenesená",J289,0)</f>
        <v>0</v>
      </c>
      <c r="BH289" s="142">
        <f>IF(N289="sníž. přenesená",J289,0)</f>
        <v>0</v>
      </c>
      <c r="BI289" s="142">
        <f>IF(N289="nulová",J289,0)</f>
        <v>0</v>
      </c>
      <c r="BJ289" s="18" t="s">
        <v>77</v>
      </c>
      <c r="BK289" s="142">
        <f>ROUND(I289*H289,2)</f>
        <v>0</v>
      </c>
      <c r="BL289" s="18" t="s">
        <v>87</v>
      </c>
      <c r="BM289" s="141" t="s">
        <v>705</v>
      </c>
    </row>
    <row r="290" spans="2:47" s="1" customFormat="1" ht="11.25">
      <c r="B290" s="33"/>
      <c r="D290" s="143" t="s">
        <v>136</v>
      </c>
      <c r="F290" s="144" t="s">
        <v>706</v>
      </c>
      <c r="I290" s="145"/>
      <c r="L290" s="33"/>
      <c r="M290" s="146"/>
      <c r="T290" s="54"/>
      <c r="AT290" s="18" t="s">
        <v>136</v>
      </c>
      <c r="AU290" s="18" t="s">
        <v>81</v>
      </c>
    </row>
    <row r="291" spans="2:65" s="1" customFormat="1" ht="16.5" customHeight="1">
      <c r="B291" s="129"/>
      <c r="C291" s="130" t="s">
        <v>707</v>
      </c>
      <c r="D291" s="130" t="s">
        <v>131</v>
      </c>
      <c r="E291" s="131" t="s">
        <v>708</v>
      </c>
      <c r="F291" s="132" t="s">
        <v>709</v>
      </c>
      <c r="G291" s="133" t="s">
        <v>155</v>
      </c>
      <c r="H291" s="134">
        <v>1</v>
      </c>
      <c r="I291" s="135"/>
      <c r="J291" s="136">
        <f>ROUND(I291*H291,2)</f>
        <v>0</v>
      </c>
      <c r="K291" s="132" t="s">
        <v>156</v>
      </c>
      <c r="L291" s="33"/>
      <c r="M291" s="137" t="s">
        <v>3</v>
      </c>
      <c r="N291" s="138" t="s">
        <v>43</v>
      </c>
      <c r="P291" s="139">
        <f>O291*H291</f>
        <v>0</v>
      </c>
      <c r="Q291" s="139">
        <v>0</v>
      </c>
      <c r="R291" s="139">
        <f>Q291*H291</f>
        <v>0</v>
      </c>
      <c r="S291" s="139">
        <v>0</v>
      </c>
      <c r="T291" s="140">
        <f>S291*H291</f>
        <v>0</v>
      </c>
      <c r="AR291" s="141" t="s">
        <v>87</v>
      </c>
      <c r="AT291" s="141" t="s">
        <v>131</v>
      </c>
      <c r="AU291" s="141" t="s">
        <v>81</v>
      </c>
      <c r="AY291" s="18" t="s">
        <v>129</v>
      </c>
      <c r="BE291" s="142">
        <f>IF(N291="základní",J291,0)</f>
        <v>0</v>
      </c>
      <c r="BF291" s="142">
        <f>IF(N291="snížená",J291,0)</f>
        <v>0</v>
      </c>
      <c r="BG291" s="142">
        <f>IF(N291="zákl. přenesená",J291,0)</f>
        <v>0</v>
      </c>
      <c r="BH291" s="142">
        <f>IF(N291="sníž. přenesená",J291,0)</f>
        <v>0</v>
      </c>
      <c r="BI291" s="142">
        <f>IF(N291="nulová",J291,0)</f>
        <v>0</v>
      </c>
      <c r="BJ291" s="18" t="s">
        <v>77</v>
      </c>
      <c r="BK291" s="142">
        <f>ROUND(I291*H291,2)</f>
        <v>0</v>
      </c>
      <c r="BL291" s="18" t="s">
        <v>87</v>
      </c>
      <c r="BM291" s="141" t="s">
        <v>710</v>
      </c>
    </row>
    <row r="292" spans="2:63" s="11" customFormat="1" ht="22.9" customHeight="1">
      <c r="B292" s="117"/>
      <c r="D292" s="118" t="s">
        <v>71</v>
      </c>
      <c r="E292" s="127" t="s">
        <v>711</v>
      </c>
      <c r="F292" s="127" t="s">
        <v>712</v>
      </c>
      <c r="I292" s="120"/>
      <c r="J292" s="128">
        <f>BK292</f>
        <v>0</v>
      </c>
      <c r="L292" s="117"/>
      <c r="M292" s="122"/>
      <c r="P292" s="123">
        <f>SUM(P293:P295)</f>
        <v>0</v>
      </c>
      <c r="R292" s="123">
        <f>SUM(R293:R295)</f>
        <v>0.011803999999999999</v>
      </c>
      <c r="T292" s="124">
        <f>SUM(T293:T295)</f>
        <v>0</v>
      </c>
      <c r="AR292" s="118" t="s">
        <v>77</v>
      </c>
      <c r="AT292" s="125" t="s">
        <v>71</v>
      </c>
      <c r="AU292" s="125" t="s">
        <v>77</v>
      </c>
      <c r="AY292" s="118" t="s">
        <v>129</v>
      </c>
      <c r="BK292" s="126">
        <f>SUM(BK293:BK295)</f>
        <v>0</v>
      </c>
    </row>
    <row r="293" spans="2:65" s="1" customFormat="1" ht="37.9" customHeight="1">
      <c r="B293" s="129"/>
      <c r="C293" s="130" t="s">
        <v>713</v>
      </c>
      <c r="D293" s="130" t="s">
        <v>131</v>
      </c>
      <c r="E293" s="131" t="s">
        <v>714</v>
      </c>
      <c r="F293" s="132" t="s">
        <v>715</v>
      </c>
      <c r="G293" s="133" t="s">
        <v>95</v>
      </c>
      <c r="H293" s="134">
        <v>90.8</v>
      </c>
      <c r="I293" s="135"/>
      <c r="J293" s="136">
        <f>ROUND(I293*H293,2)</f>
        <v>0</v>
      </c>
      <c r="K293" s="132" t="s">
        <v>134</v>
      </c>
      <c r="L293" s="33"/>
      <c r="M293" s="137" t="s">
        <v>3</v>
      </c>
      <c r="N293" s="138" t="s">
        <v>43</v>
      </c>
      <c r="P293" s="139">
        <f>O293*H293</f>
        <v>0</v>
      </c>
      <c r="Q293" s="139">
        <v>0.00013</v>
      </c>
      <c r="R293" s="139">
        <f>Q293*H293</f>
        <v>0.011803999999999999</v>
      </c>
      <c r="S293" s="139">
        <v>0</v>
      </c>
      <c r="T293" s="140">
        <f>S293*H293</f>
        <v>0</v>
      </c>
      <c r="AR293" s="141" t="s">
        <v>87</v>
      </c>
      <c r="AT293" s="141" t="s">
        <v>131</v>
      </c>
      <c r="AU293" s="141" t="s">
        <v>81</v>
      </c>
      <c r="AY293" s="18" t="s">
        <v>129</v>
      </c>
      <c r="BE293" s="142">
        <f>IF(N293="základní",J293,0)</f>
        <v>0</v>
      </c>
      <c r="BF293" s="142">
        <f>IF(N293="snížená",J293,0)</f>
        <v>0</v>
      </c>
      <c r="BG293" s="142">
        <f>IF(N293="zákl. přenesená",J293,0)</f>
        <v>0</v>
      </c>
      <c r="BH293" s="142">
        <f>IF(N293="sníž. přenesená",J293,0)</f>
        <v>0</v>
      </c>
      <c r="BI293" s="142">
        <f>IF(N293="nulová",J293,0)</f>
        <v>0</v>
      </c>
      <c r="BJ293" s="18" t="s">
        <v>77</v>
      </c>
      <c r="BK293" s="142">
        <f>ROUND(I293*H293,2)</f>
        <v>0</v>
      </c>
      <c r="BL293" s="18" t="s">
        <v>87</v>
      </c>
      <c r="BM293" s="141" t="s">
        <v>716</v>
      </c>
    </row>
    <row r="294" spans="2:47" s="1" customFormat="1" ht="11.25">
      <c r="B294" s="33"/>
      <c r="D294" s="143" t="s">
        <v>136</v>
      </c>
      <c r="F294" s="144" t="s">
        <v>717</v>
      </c>
      <c r="I294" s="145"/>
      <c r="L294" s="33"/>
      <c r="M294" s="146"/>
      <c r="T294" s="54"/>
      <c r="AT294" s="18" t="s">
        <v>136</v>
      </c>
      <c r="AU294" s="18" t="s">
        <v>81</v>
      </c>
    </row>
    <row r="295" spans="2:51" s="12" customFormat="1" ht="11.25">
      <c r="B295" s="147"/>
      <c r="D295" s="148" t="s">
        <v>138</v>
      </c>
      <c r="E295" s="149" t="s">
        <v>3</v>
      </c>
      <c r="F295" s="150" t="s">
        <v>399</v>
      </c>
      <c r="H295" s="151">
        <v>90.8</v>
      </c>
      <c r="I295" s="152"/>
      <c r="L295" s="147"/>
      <c r="M295" s="153"/>
      <c r="T295" s="154"/>
      <c r="AT295" s="149" t="s">
        <v>138</v>
      </c>
      <c r="AU295" s="149" t="s">
        <v>81</v>
      </c>
      <c r="AV295" s="12" t="s">
        <v>81</v>
      </c>
      <c r="AW295" s="12" t="s">
        <v>33</v>
      </c>
      <c r="AX295" s="12" t="s">
        <v>77</v>
      </c>
      <c r="AY295" s="149" t="s">
        <v>129</v>
      </c>
    </row>
    <row r="296" spans="2:63" s="11" customFormat="1" ht="22.9" customHeight="1">
      <c r="B296" s="117"/>
      <c r="D296" s="118" t="s">
        <v>71</v>
      </c>
      <c r="E296" s="127" t="s">
        <v>208</v>
      </c>
      <c r="F296" s="127" t="s">
        <v>209</v>
      </c>
      <c r="I296" s="120"/>
      <c r="J296" s="128">
        <f>BK296</f>
        <v>0</v>
      </c>
      <c r="L296" s="117"/>
      <c r="M296" s="122"/>
      <c r="P296" s="123">
        <f>P297+P353+P425</f>
        <v>0</v>
      </c>
      <c r="R296" s="123">
        <f>R297+R353+R425</f>
        <v>1.9586099999999997</v>
      </c>
      <c r="T296" s="124">
        <f>T297+T353+T425</f>
        <v>299.37216000000006</v>
      </c>
      <c r="AR296" s="118" t="s">
        <v>77</v>
      </c>
      <c r="AT296" s="125" t="s">
        <v>71</v>
      </c>
      <c r="AU296" s="125" t="s">
        <v>77</v>
      </c>
      <c r="AY296" s="118" t="s">
        <v>129</v>
      </c>
      <c r="BK296" s="126">
        <f>BK297+BK353+BK425</f>
        <v>0</v>
      </c>
    </row>
    <row r="297" spans="2:63" s="11" customFormat="1" ht="20.85" customHeight="1">
      <c r="B297" s="117"/>
      <c r="D297" s="118" t="s">
        <v>71</v>
      </c>
      <c r="E297" s="127" t="s">
        <v>718</v>
      </c>
      <c r="F297" s="127" t="s">
        <v>719</v>
      </c>
      <c r="I297" s="120"/>
      <c r="J297" s="128">
        <f>BK297</f>
        <v>0</v>
      </c>
      <c r="L297" s="117"/>
      <c r="M297" s="122"/>
      <c r="P297" s="123">
        <f>SUM(P298:P352)</f>
        <v>0</v>
      </c>
      <c r="R297" s="123">
        <f>SUM(R298:R352)</f>
        <v>1.9340399999999998</v>
      </c>
      <c r="T297" s="124">
        <f>SUM(T298:T352)</f>
        <v>3.70464</v>
      </c>
      <c r="AR297" s="118" t="s">
        <v>77</v>
      </c>
      <c r="AT297" s="125" t="s">
        <v>71</v>
      </c>
      <c r="AU297" s="125" t="s">
        <v>81</v>
      </c>
      <c r="AY297" s="118" t="s">
        <v>129</v>
      </c>
      <c r="BK297" s="126">
        <f>SUM(BK298:BK352)</f>
        <v>0</v>
      </c>
    </row>
    <row r="298" spans="2:65" s="1" customFormat="1" ht="16.5" customHeight="1">
      <c r="B298" s="129"/>
      <c r="C298" s="130" t="s">
        <v>720</v>
      </c>
      <c r="D298" s="130" t="s">
        <v>131</v>
      </c>
      <c r="E298" s="131" t="s">
        <v>721</v>
      </c>
      <c r="F298" s="132" t="s">
        <v>722</v>
      </c>
      <c r="G298" s="133" t="s">
        <v>95</v>
      </c>
      <c r="H298" s="134">
        <v>1647.246</v>
      </c>
      <c r="I298" s="135"/>
      <c r="J298" s="136">
        <f>ROUND(I298*H298,2)</f>
        <v>0</v>
      </c>
      <c r="K298" s="132" t="s">
        <v>134</v>
      </c>
      <c r="L298" s="33"/>
      <c r="M298" s="137" t="s">
        <v>3</v>
      </c>
      <c r="N298" s="138" t="s">
        <v>43</v>
      </c>
      <c r="P298" s="139">
        <f>O298*H298</f>
        <v>0</v>
      </c>
      <c r="Q298" s="139">
        <v>0</v>
      </c>
      <c r="R298" s="139">
        <f>Q298*H298</f>
        <v>0</v>
      </c>
      <c r="S298" s="139">
        <v>0</v>
      </c>
      <c r="T298" s="140">
        <f>S298*H298</f>
        <v>0</v>
      </c>
      <c r="AR298" s="141" t="s">
        <v>87</v>
      </c>
      <c r="AT298" s="141" t="s">
        <v>131</v>
      </c>
      <c r="AU298" s="141" t="s">
        <v>84</v>
      </c>
      <c r="AY298" s="18" t="s">
        <v>129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18" t="s">
        <v>77</v>
      </c>
      <c r="BK298" s="142">
        <f>ROUND(I298*H298,2)</f>
        <v>0</v>
      </c>
      <c r="BL298" s="18" t="s">
        <v>87</v>
      </c>
      <c r="BM298" s="141" t="s">
        <v>723</v>
      </c>
    </row>
    <row r="299" spans="2:47" s="1" customFormat="1" ht="11.25">
      <c r="B299" s="33"/>
      <c r="D299" s="143" t="s">
        <v>136</v>
      </c>
      <c r="F299" s="144" t="s">
        <v>724</v>
      </c>
      <c r="I299" s="145"/>
      <c r="L299" s="33"/>
      <c r="M299" s="146"/>
      <c r="T299" s="54"/>
      <c r="AT299" s="18" t="s">
        <v>136</v>
      </c>
      <c r="AU299" s="18" t="s">
        <v>84</v>
      </c>
    </row>
    <row r="300" spans="2:51" s="13" customFormat="1" ht="11.25">
      <c r="B300" s="165"/>
      <c r="D300" s="148" t="s">
        <v>138</v>
      </c>
      <c r="E300" s="166" t="s">
        <v>3</v>
      </c>
      <c r="F300" s="167" t="s">
        <v>725</v>
      </c>
      <c r="H300" s="166" t="s">
        <v>3</v>
      </c>
      <c r="I300" s="168"/>
      <c r="L300" s="165"/>
      <c r="M300" s="169"/>
      <c r="T300" s="170"/>
      <c r="AT300" s="166" t="s">
        <v>138</v>
      </c>
      <c r="AU300" s="166" t="s">
        <v>84</v>
      </c>
      <c r="AV300" s="13" t="s">
        <v>77</v>
      </c>
      <c r="AW300" s="13" t="s">
        <v>33</v>
      </c>
      <c r="AX300" s="13" t="s">
        <v>72</v>
      </c>
      <c r="AY300" s="166" t="s">
        <v>129</v>
      </c>
    </row>
    <row r="301" spans="2:51" s="12" customFormat="1" ht="11.25">
      <c r="B301" s="147"/>
      <c r="D301" s="148" t="s">
        <v>138</v>
      </c>
      <c r="E301" s="149" t="s">
        <v>3</v>
      </c>
      <c r="F301" s="150" t="s">
        <v>726</v>
      </c>
      <c r="H301" s="151">
        <v>503.326</v>
      </c>
      <c r="I301" s="152"/>
      <c r="L301" s="147"/>
      <c r="M301" s="153"/>
      <c r="T301" s="154"/>
      <c r="AT301" s="149" t="s">
        <v>138</v>
      </c>
      <c r="AU301" s="149" t="s">
        <v>84</v>
      </c>
      <c r="AV301" s="12" t="s">
        <v>81</v>
      </c>
      <c r="AW301" s="12" t="s">
        <v>33</v>
      </c>
      <c r="AX301" s="12" t="s">
        <v>72</v>
      </c>
      <c r="AY301" s="149" t="s">
        <v>129</v>
      </c>
    </row>
    <row r="302" spans="2:51" s="12" customFormat="1" ht="11.25">
      <c r="B302" s="147"/>
      <c r="D302" s="148" t="s">
        <v>138</v>
      </c>
      <c r="E302" s="149" t="s">
        <v>3</v>
      </c>
      <c r="F302" s="150" t="s">
        <v>727</v>
      </c>
      <c r="H302" s="151">
        <v>56.49</v>
      </c>
      <c r="I302" s="152"/>
      <c r="L302" s="147"/>
      <c r="M302" s="153"/>
      <c r="T302" s="154"/>
      <c r="AT302" s="149" t="s">
        <v>138</v>
      </c>
      <c r="AU302" s="149" t="s">
        <v>84</v>
      </c>
      <c r="AV302" s="12" t="s">
        <v>81</v>
      </c>
      <c r="AW302" s="12" t="s">
        <v>33</v>
      </c>
      <c r="AX302" s="12" t="s">
        <v>72</v>
      </c>
      <c r="AY302" s="149" t="s">
        <v>129</v>
      </c>
    </row>
    <row r="303" spans="2:51" s="12" customFormat="1" ht="11.25">
      <c r="B303" s="147"/>
      <c r="D303" s="148" t="s">
        <v>138</v>
      </c>
      <c r="E303" s="149" t="s">
        <v>3</v>
      </c>
      <c r="F303" s="150" t="s">
        <v>407</v>
      </c>
      <c r="H303" s="151">
        <v>34.779</v>
      </c>
      <c r="I303" s="152"/>
      <c r="L303" s="147"/>
      <c r="M303" s="153"/>
      <c r="T303" s="154"/>
      <c r="AT303" s="149" t="s">
        <v>138</v>
      </c>
      <c r="AU303" s="149" t="s">
        <v>84</v>
      </c>
      <c r="AV303" s="12" t="s">
        <v>81</v>
      </c>
      <c r="AW303" s="12" t="s">
        <v>33</v>
      </c>
      <c r="AX303" s="12" t="s">
        <v>72</v>
      </c>
      <c r="AY303" s="149" t="s">
        <v>129</v>
      </c>
    </row>
    <row r="304" spans="2:51" s="12" customFormat="1" ht="11.25">
      <c r="B304" s="147"/>
      <c r="D304" s="148" t="s">
        <v>138</v>
      </c>
      <c r="E304" s="149" t="s">
        <v>3</v>
      </c>
      <c r="F304" s="150" t="s">
        <v>383</v>
      </c>
      <c r="H304" s="151">
        <v>36.028</v>
      </c>
      <c r="I304" s="152"/>
      <c r="L304" s="147"/>
      <c r="M304" s="153"/>
      <c r="T304" s="154"/>
      <c r="AT304" s="149" t="s">
        <v>138</v>
      </c>
      <c r="AU304" s="149" t="s">
        <v>84</v>
      </c>
      <c r="AV304" s="12" t="s">
        <v>81</v>
      </c>
      <c r="AW304" s="12" t="s">
        <v>33</v>
      </c>
      <c r="AX304" s="12" t="s">
        <v>72</v>
      </c>
      <c r="AY304" s="149" t="s">
        <v>129</v>
      </c>
    </row>
    <row r="305" spans="2:51" s="12" customFormat="1" ht="11.25">
      <c r="B305" s="147"/>
      <c r="D305" s="148" t="s">
        <v>138</v>
      </c>
      <c r="E305" s="149" t="s">
        <v>3</v>
      </c>
      <c r="F305" s="150" t="s">
        <v>386</v>
      </c>
      <c r="H305" s="151">
        <v>57.754</v>
      </c>
      <c r="I305" s="152"/>
      <c r="L305" s="147"/>
      <c r="M305" s="153"/>
      <c r="T305" s="154"/>
      <c r="AT305" s="149" t="s">
        <v>138</v>
      </c>
      <c r="AU305" s="149" t="s">
        <v>84</v>
      </c>
      <c r="AV305" s="12" t="s">
        <v>81</v>
      </c>
      <c r="AW305" s="12" t="s">
        <v>33</v>
      </c>
      <c r="AX305" s="12" t="s">
        <v>72</v>
      </c>
      <c r="AY305" s="149" t="s">
        <v>129</v>
      </c>
    </row>
    <row r="306" spans="2:51" s="12" customFormat="1" ht="11.25">
      <c r="B306" s="147"/>
      <c r="D306" s="148" t="s">
        <v>138</v>
      </c>
      <c r="E306" s="149" t="s">
        <v>3</v>
      </c>
      <c r="F306" s="150" t="s">
        <v>728</v>
      </c>
      <c r="H306" s="151">
        <v>27.44</v>
      </c>
      <c r="I306" s="152"/>
      <c r="L306" s="147"/>
      <c r="M306" s="153"/>
      <c r="T306" s="154"/>
      <c r="AT306" s="149" t="s">
        <v>138</v>
      </c>
      <c r="AU306" s="149" t="s">
        <v>84</v>
      </c>
      <c r="AV306" s="12" t="s">
        <v>81</v>
      </c>
      <c r="AW306" s="12" t="s">
        <v>33</v>
      </c>
      <c r="AX306" s="12" t="s">
        <v>72</v>
      </c>
      <c r="AY306" s="149" t="s">
        <v>129</v>
      </c>
    </row>
    <row r="307" spans="2:51" s="12" customFormat="1" ht="11.25">
      <c r="B307" s="147"/>
      <c r="D307" s="148" t="s">
        <v>138</v>
      </c>
      <c r="E307" s="149" t="s">
        <v>3</v>
      </c>
      <c r="F307" s="150" t="s">
        <v>729</v>
      </c>
      <c r="H307" s="151">
        <v>27.44</v>
      </c>
      <c r="I307" s="152"/>
      <c r="L307" s="147"/>
      <c r="M307" s="153"/>
      <c r="T307" s="154"/>
      <c r="AT307" s="149" t="s">
        <v>138</v>
      </c>
      <c r="AU307" s="149" t="s">
        <v>84</v>
      </c>
      <c r="AV307" s="12" t="s">
        <v>81</v>
      </c>
      <c r="AW307" s="12" t="s">
        <v>33</v>
      </c>
      <c r="AX307" s="12" t="s">
        <v>72</v>
      </c>
      <c r="AY307" s="149" t="s">
        <v>129</v>
      </c>
    </row>
    <row r="308" spans="2:51" s="12" customFormat="1" ht="11.25">
      <c r="B308" s="147"/>
      <c r="D308" s="148" t="s">
        <v>138</v>
      </c>
      <c r="E308" s="149" t="s">
        <v>3</v>
      </c>
      <c r="F308" s="150" t="s">
        <v>395</v>
      </c>
      <c r="H308" s="151">
        <v>313.189</v>
      </c>
      <c r="I308" s="152"/>
      <c r="L308" s="147"/>
      <c r="M308" s="153"/>
      <c r="T308" s="154"/>
      <c r="AT308" s="149" t="s">
        <v>138</v>
      </c>
      <c r="AU308" s="149" t="s">
        <v>84</v>
      </c>
      <c r="AV308" s="12" t="s">
        <v>81</v>
      </c>
      <c r="AW308" s="12" t="s">
        <v>33</v>
      </c>
      <c r="AX308" s="12" t="s">
        <v>72</v>
      </c>
      <c r="AY308" s="149" t="s">
        <v>129</v>
      </c>
    </row>
    <row r="309" spans="2:51" s="12" customFormat="1" ht="11.25">
      <c r="B309" s="147"/>
      <c r="D309" s="148" t="s">
        <v>138</v>
      </c>
      <c r="E309" s="149" t="s">
        <v>3</v>
      </c>
      <c r="F309" s="150" t="s">
        <v>399</v>
      </c>
      <c r="H309" s="151">
        <v>90.8</v>
      </c>
      <c r="I309" s="152"/>
      <c r="L309" s="147"/>
      <c r="M309" s="153"/>
      <c r="T309" s="154"/>
      <c r="AT309" s="149" t="s">
        <v>138</v>
      </c>
      <c r="AU309" s="149" t="s">
        <v>84</v>
      </c>
      <c r="AV309" s="12" t="s">
        <v>81</v>
      </c>
      <c r="AW309" s="12" t="s">
        <v>33</v>
      </c>
      <c r="AX309" s="12" t="s">
        <v>72</v>
      </c>
      <c r="AY309" s="149" t="s">
        <v>129</v>
      </c>
    </row>
    <row r="310" spans="2:51" s="12" customFormat="1" ht="11.25">
      <c r="B310" s="147"/>
      <c r="D310" s="148" t="s">
        <v>138</v>
      </c>
      <c r="E310" s="149" t="s">
        <v>3</v>
      </c>
      <c r="F310" s="150" t="s">
        <v>730</v>
      </c>
      <c r="H310" s="151">
        <v>500</v>
      </c>
      <c r="I310" s="152"/>
      <c r="L310" s="147"/>
      <c r="M310" s="153"/>
      <c r="T310" s="154"/>
      <c r="AT310" s="149" t="s">
        <v>138</v>
      </c>
      <c r="AU310" s="149" t="s">
        <v>84</v>
      </c>
      <c r="AV310" s="12" t="s">
        <v>81</v>
      </c>
      <c r="AW310" s="12" t="s">
        <v>33</v>
      </c>
      <c r="AX310" s="12" t="s">
        <v>72</v>
      </c>
      <c r="AY310" s="149" t="s">
        <v>129</v>
      </c>
    </row>
    <row r="311" spans="2:51" s="14" customFormat="1" ht="11.25">
      <c r="B311" s="172"/>
      <c r="D311" s="148" t="s">
        <v>138</v>
      </c>
      <c r="E311" s="173" t="s">
        <v>3</v>
      </c>
      <c r="F311" s="174" t="s">
        <v>310</v>
      </c>
      <c r="H311" s="175">
        <v>1647.246</v>
      </c>
      <c r="I311" s="176"/>
      <c r="L311" s="172"/>
      <c r="M311" s="177"/>
      <c r="T311" s="178"/>
      <c r="AT311" s="173" t="s">
        <v>138</v>
      </c>
      <c r="AU311" s="173" t="s">
        <v>84</v>
      </c>
      <c r="AV311" s="14" t="s">
        <v>87</v>
      </c>
      <c r="AW311" s="14" t="s">
        <v>33</v>
      </c>
      <c r="AX311" s="14" t="s">
        <v>77</v>
      </c>
      <c r="AY311" s="173" t="s">
        <v>129</v>
      </c>
    </row>
    <row r="312" spans="2:65" s="1" customFormat="1" ht="21.75" customHeight="1">
      <c r="B312" s="129"/>
      <c r="C312" s="130" t="s">
        <v>731</v>
      </c>
      <c r="D312" s="130" t="s">
        <v>131</v>
      </c>
      <c r="E312" s="131" t="s">
        <v>732</v>
      </c>
      <c r="F312" s="132" t="s">
        <v>733</v>
      </c>
      <c r="G312" s="133" t="s">
        <v>95</v>
      </c>
      <c r="H312" s="134">
        <v>406.736</v>
      </c>
      <c r="I312" s="135"/>
      <c r="J312" s="136">
        <f>ROUND(I312*H312,2)</f>
        <v>0</v>
      </c>
      <c r="K312" s="132" t="s">
        <v>134</v>
      </c>
      <c r="L312" s="33"/>
      <c r="M312" s="137" t="s">
        <v>3</v>
      </c>
      <c r="N312" s="138" t="s">
        <v>43</v>
      </c>
      <c r="P312" s="139">
        <f>O312*H312</f>
        <v>0</v>
      </c>
      <c r="Q312" s="139">
        <v>0</v>
      </c>
      <c r="R312" s="139">
        <f>Q312*H312</f>
        <v>0</v>
      </c>
      <c r="S312" s="139">
        <v>0</v>
      </c>
      <c r="T312" s="140">
        <f>S312*H312</f>
        <v>0</v>
      </c>
      <c r="AR312" s="141" t="s">
        <v>87</v>
      </c>
      <c r="AT312" s="141" t="s">
        <v>131</v>
      </c>
      <c r="AU312" s="141" t="s">
        <v>84</v>
      </c>
      <c r="AY312" s="18" t="s">
        <v>129</v>
      </c>
      <c r="BE312" s="142">
        <f>IF(N312="základní",J312,0)</f>
        <v>0</v>
      </c>
      <c r="BF312" s="142">
        <f>IF(N312="snížená",J312,0)</f>
        <v>0</v>
      </c>
      <c r="BG312" s="142">
        <f>IF(N312="zákl. přenesená",J312,0)</f>
        <v>0</v>
      </c>
      <c r="BH312" s="142">
        <f>IF(N312="sníž. přenesená",J312,0)</f>
        <v>0</v>
      </c>
      <c r="BI312" s="142">
        <f>IF(N312="nulová",J312,0)</f>
        <v>0</v>
      </c>
      <c r="BJ312" s="18" t="s">
        <v>77</v>
      </c>
      <c r="BK312" s="142">
        <f>ROUND(I312*H312,2)</f>
        <v>0</v>
      </c>
      <c r="BL312" s="18" t="s">
        <v>87</v>
      </c>
      <c r="BM312" s="141" t="s">
        <v>734</v>
      </c>
    </row>
    <row r="313" spans="2:47" s="1" customFormat="1" ht="11.25">
      <c r="B313" s="33"/>
      <c r="D313" s="143" t="s">
        <v>136</v>
      </c>
      <c r="F313" s="144" t="s">
        <v>735</v>
      </c>
      <c r="I313" s="145"/>
      <c r="L313" s="33"/>
      <c r="M313" s="146"/>
      <c r="T313" s="54"/>
      <c r="AT313" s="18" t="s">
        <v>136</v>
      </c>
      <c r="AU313" s="18" t="s">
        <v>84</v>
      </c>
    </row>
    <row r="314" spans="2:51" s="12" customFormat="1" ht="11.25">
      <c r="B314" s="147"/>
      <c r="D314" s="148" t="s">
        <v>138</v>
      </c>
      <c r="E314" s="149" t="s">
        <v>3</v>
      </c>
      <c r="F314" s="150" t="s">
        <v>401</v>
      </c>
      <c r="H314" s="151">
        <v>251.663</v>
      </c>
      <c r="I314" s="152"/>
      <c r="L314" s="147"/>
      <c r="M314" s="153"/>
      <c r="T314" s="154"/>
      <c r="AT314" s="149" t="s">
        <v>138</v>
      </c>
      <c r="AU314" s="149" t="s">
        <v>84</v>
      </c>
      <c r="AV314" s="12" t="s">
        <v>81</v>
      </c>
      <c r="AW314" s="12" t="s">
        <v>33</v>
      </c>
      <c r="AX314" s="12" t="s">
        <v>72</v>
      </c>
      <c r="AY314" s="149" t="s">
        <v>129</v>
      </c>
    </row>
    <row r="315" spans="2:51" s="12" customFormat="1" ht="11.25">
      <c r="B315" s="147"/>
      <c r="D315" s="148" t="s">
        <v>138</v>
      </c>
      <c r="E315" s="149" t="s">
        <v>3</v>
      </c>
      <c r="F315" s="150" t="s">
        <v>404</v>
      </c>
      <c r="H315" s="151">
        <v>28.245</v>
      </c>
      <c r="I315" s="152"/>
      <c r="L315" s="147"/>
      <c r="M315" s="153"/>
      <c r="T315" s="154"/>
      <c r="AT315" s="149" t="s">
        <v>138</v>
      </c>
      <c r="AU315" s="149" t="s">
        <v>84</v>
      </c>
      <c r="AV315" s="12" t="s">
        <v>81</v>
      </c>
      <c r="AW315" s="12" t="s">
        <v>33</v>
      </c>
      <c r="AX315" s="12" t="s">
        <v>72</v>
      </c>
      <c r="AY315" s="149" t="s">
        <v>129</v>
      </c>
    </row>
    <row r="316" spans="2:51" s="12" customFormat="1" ht="11.25">
      <c r="B316" s="147"/>
      <c r="D316" s="148" t="s">
        <v>138</v>
      </c>
      <c r="E316" s="149" t="s">
        <v>3</v>
      </c>
      <c r="F316" s="150" t="s">
        <v>383</v>
      </c>
      <c r="H316" s="151">
        <v>36.028</v>
      </c>
      <c r="I316" s="152"/>
      <c r="L316" s="147"/>
      <c r="M316" s="153"/>
      <c r="T316" s="154"/>
      <c r="AT316" s="149" t="s">
        <v>138</v>
      </c>
      <c r="AU316" s="149" t="s">
        <v>84</v>
      </c>
      <c r="AV316" s="12" t="s">
        <v>81</v>
      </c>
      <c r="AW316" s="12" t="s">
        <v>33</v>
      </c>
      <c r="AX316" s="12" t="s">
        <v>72</v>
      </c>
      <c r="AY316" s="149" t="s">
        <v>129</v>
      </c>
    </row>
    <row r="317" spans="2:51" s="12" customFormat="1" ht="11.25">
      <c r="B317" s="147"/>
      <c r="D317" s="148" t="s">
        <v>138</v>
      </c>
      <c r="E317" s="149" t="s">
        <v>3</v>
      </c>
      <c r="F317" s="150" t="s">
        <v>389</v>
      </c>
      <c r="H317" s="151">
        <v>27.44</v>
      </c>
      <c r="I317" s="152"/>
      <c r="L317" s="147"/>
      <c r="M317" s="153"/>
      <c r="T317" s="154"/>
      <c r="AT317" s="149" t="s">
        <v>138</v>
      </c>
      <c r="AU317" s="149" t="s">
        <v>84</v>
      </c>
      <c r="AV317" s="12" t="s">
        <v>81</v>
      </c>
      <c r="AW317" s="12" t="s">
        <v>33</v>
      </c>
      <c r="AX317" s="12" t="s">
        <v>72</v>
      </c>
      <c r="AY317" s="149" t="s">
        <v>129</v>
      </c>
    </row>
    <row r="318" spans="2:51" s="12" customFormat="1" ht="11.25">
      <c r="B318" s="147"/>
      <c r="D318" s="148" t="s">
        <v>138</v>
      </c>
      <c r="E318" s="149" t="s">
        <v>3</v>
      </c>
      <c r="F318" s="150" t="s">
        <v>392</v>
      </c>
      <c r="H318" s="151">
        <v>63.36</v>
      </c>
      <c r="I318" s="152"/>
      <c r="L318" s="147"/>
      <c r="M318" s="153"/>
      <c r="T318" s="154"/>
      <c r="AT318" s="149" t="s">
        <v>138</v>
      </c>
      <c r="AU318" s="149" t="s">
        <v>84</v>
      </c>
      <c r="AV318" s="12" t="s">
        <v>81</v>
      </c>
      <c r="AW318" s="12" t="s">
        <v>33</v>
      </c>
      <c r="AX318" s="12" t="s">
        <v>72</v>
      </c>
      <c r="AY318" s="149" t="s">
        <v>129</v>
      </c>
    </row>
    <row r="319" spans="2:51" s="14" customFormat="1" ht="11.25">
      <c r="B319" s="172"/>
      <c r="D319" s="148" t="s">
        <v>138</v>
      </c>
      <c r="E319" s="173" t="s">
        <v>3</v>
      </c>
      <c r="F319" s="174" t="s">
        <v>310</v>
      </c>
      <c r="H319" s="175">
        <v>406.736</v>
      </c>
      <c r="I319" s="176"/>
      <c r="L319" s="172"/>
      <c r="M319" s="177"/>
      <c r="T319" s="178"/>
      <c r="AT319" s="173" t="s">
        <v>138</v>
      </c>
      <c r="AU319" s="173" t="s">
        <v>84</v>
      </c>
      <c r="AV319" s="14" t="s">
        <v>87</v>
      </c>
      <c r="AW319" s="14" t="s">
        <v>33</v>
      </c>
      <c r="AX319" s="14" t="s">
        <v>77</v>
      </c>
      <c r="AY319" s="173" t="s">
        <v>129</v>
      </c>
    </row>
    <row r="320" spans="2:65" s="1" customFormat="1" ht="24.2" customHeight="1">
      <c r="B320" s="129"/>
      <c r="C320" s="130" t="s">
        <v>736</v>
      </c>
      <c r="D320" s="130" t="s">
        <v>131</v>
      </c>
      <c r="E320" s="131" t="s">
        <v>737</v>
      </c>
      <c r="F320" s="132" t="s">
        <v>738</v>
      </c>
      <c r="G320" s="133" t="s">
        <v>95</v>
      </c>
      <c r="H320" s="134">
        <v>405.722</v>
      </c>
      <c r="I320" s="135"/>
      <c r="J320" s="136">
        <f>ROUND(I320*H320,2)</f>
        <v>0</v>
      </c>
      <c r="K320" s="132" t="s">
        <v>156</v>
      </c>
      <c r="L320" s="33"/>
      <c r="M320" s="137" t="s">
        <v>3</v>
      </c>
      <c r="N320" s="138" t="s">
        <v>43</v>
      </c>
      <c r="P320" s="139">
        <f>O320*H320</f>
        <v>0</v>
      </c>
      <c r="Q320" s="139">
        <v>0</v>
      </c>
      <c r="R320" s="139">
        <f>Q320*H320</f>
        <v>0</v>
      </c>
      <c r="S320" s="139">
        <v>0</v>
      </c>
      <c r="T320" s="140">
        <f>S320*H320</f>
        <v>0</v>
      </c>
      <c r="AR320" s="141" t="s">
        <v>87</v>
      </c>
      <c r="AT320" s="141" t="s">
        <v>131</v>
      </c>
      <c r="AU320" s="141" t="s">
        <v>84</v>
      </c>
      <c r="AY320" s="18" t="s">
        <v>129</v>
      </c>
      <c r="BE320" s="142">
        <f>IF(N320="základní",J320,0)</f>
        <v>0</v>
      </c>
      <c r="BF320" s="142">
        <f>IF(N320="snížená",J320,0)</f>
        <v>0</v>
      </c>
      <c r="BG320" s="142">
        <f>IF(N320="zákl. přenesená",J320,0)</f>
        <v>0</v>
      </c>
      <c r="BH320" s="142">
        <f>IF(N320="sníž. přenesená",J320,0)</f>
        <v>0</v>
      </c>
      <c r="BI320" s="142">
        <f>IF(N320="nulová",J320,0)</f>
        <v>0</v>
      </c>
      <c r="BJ320" s="18" t="s">
        <v>77</v>
      </c>
      <c r="BK320" s="142">
        <f>ROUND(I320*H320,2)</f>
        <v>0</v>
      </c>
      <c r="BL320" s="18" t="s">
        <v>87</v>
      </c>
      <c r="BM320" s="141" t="s">
        <v>739</v>
      </c>
    </row>
    <row r="321" spans="2:51" s="12" customFormat="1" ht="11.25">
      <c r="B321" s="147"/>
      <c r="D321" s="148" t="s">
        <v>138</v>
      </c>
      <c r="E321" s="149" t="s">
        <v>3</v>
      </c>
      <c r="F321" s="150" t="s">
        <v>407</v>
      </c>
      <c r="H321" s="151">
        <v>34.779</v>
      </c>
      <c r="I321" s="152"/>
      <c r="L321" s="147"/>
      <c r="M321" s="153"/>
      <c r="T321" s="154"/>
      <c r="AT321" s="149" t="s">
        <v>138</v>
      </c>
      <c r="AU321" s="149" t="s">
        <v>84</v>
      </c>
      <c r="AV321" s="12" t="s">
        <v>81</v>
      </c>
      <c r="AW321" s="12" t="s">
        <v>33</v>
      </c>
      <c r="AX321" s="12" t="s">
        <v>72</v>
      </c>
      <c r="AY321" s="149" t="s">
        <v>129</v>
      </c>
    </row>
    <row r="322" spans="2:51" s="12" customFormat="1" ht="11.25">
      <c r="B322" s="147"/>
      <c r="D322" s="148" t="s">
        <v>138</v>
      </c>
      <c r="E322" s="149" t="s">
        <v>3</v>
      </c>
      <c r="F322" s="150" t="s">
        <v>395</v>
      </c>
      <c r="H322" s="151">
        <v>313.189</v>
      </c>
      <c r="I322" s="152"/>
      <c r="L322" s="147"/>
      <c r="M322" s="153"/>
      <c r="T322" s="154"/>
      <c r="AT322" s="149" t="s">
        <v>138</v>
      </c>
      <c r="AU322" s="149" t="s">
        <v>84</v>
      </c>
      <c r="AV322" s="12" t="s">
        <v>81</v>
      </c>
      <c r="AW322" s="12" t="s">
        <v>33</v>
      </c>
      <c r="AX322" s="12" t="s">
        <v>72</v>
      </c>
      <c r="AY322" s="149" t="s">
        <v>129</v>
      </c>
    </row>
    <row r="323" spans="2:51" s="12" customFormat="1" ht="11.25">
      <c r="B323" s="147"/>
      <c r="D323" s="148" t="s">
        <v>138</v>
      </c>
      <c r="E323" s="149" t="s">
        <v>3</v>
      </c>
      <c r="F323" s="150" t="s">
        <v>386</v>
      </c>
      <c r="H323" s="151">
        <v>57.754</v>
      </c>
      <c r="I323" s="152"/>
      <c r="L323" s="147"/>
      <c r="M323" s="153"/>
      <c r="T323" s="154"/>
      <c r="AT323" s="149" t="s">
        <v>138</v>
      </c>
      <c r="AU323" s="149" t="s">
        <v>84</v>
      </c>
      <c r="AV323" s="12" t="s">
        <v>81</v>
      </c>
      <c r="AW323" s="12" t="s">
        <v>33</v>
      </c>
      <c r="AX323" s="12" t="s">
        <v>72</v>
      </c>
      <c r="AY323" s="149" t="s">
        <v>129</v>
      </c>
    </row>
    <row r="324" spans="2:51" s="14" customFormat="1" ht="11.25">
      <c r="B324" s="172"/>
      <c r="D324" s="148" t="s">
        <v>138</v>
      </c>
      <c r="E324" s="173" t="s">
        <v>3</v>
      </c>
      <c r="F324" s="174" t="s">
        <v>310</v>
      </c>
      <c r="H324" s="175">
        <v>405.722</v>
      </c>
      <c r="I324" s="176"/>
      <c r="L324" s="172"/>
      <c r="M324" s="177"/>
      <c r="T324" s="178"/>
      <c r="AT324" s="173" t="s">
        <v>138</v>
      </c>
      <c r="AU324" s="173" t="s">
        <v>84</v>
      </c>
      <c r="AV324" s="14" t="s">
        <v>87</v>
      </c>
      <c r="AW324" s="14" t="s">
        <v>33</v>
      </c>
      <c r="AX324" s="14" t="s">
        <v>77</v>
      </c>
      <c r="AY324" s="173" t="s">
        <v>129</v>
      </c>
    </row>
    <row r="325" spans="2:65" s="1" customFormat="1" ht="24.2" customHeight="1">
      <c r="B325" s="129"/>
      <c r="C325" s="130" t="s">
        <v>740</v>
      </c>
      <c r="D325" s="130" t="s">
        <v>131</v>
      </c>
      <c r="E325" s="131" t="s">
        <v>741</v>
      </c>
      <c r="F325" s="132" t="s">
        <v>742</v>
      </c>
      <c r="G325" s="133" t="s">
        <v>95</v>
      </c>
      <c r="H325" s="134">
        <v>118.24</v>
      </c>
      <c r="I325" s="135"/>
      <c r="J325" s="136">
        <f>ROUND(I325*H325,2)</f>
        <v>0</v>
      </c>
      <c r="K325" s="132" t="s">
        <v>156</v>
      </c>
      <c r="L325" s="33"/>
      <c r="M325" s="137" t="s">
        <v>3</v>
      </c>
      <c r="N325" s="138" t="s">
        <v>43</v>
      </c>
      <c r="P325" s="139">
        <f>O325*H325</f>
        <v>0</v>
      </c>
      <c r="Q325" s="139">
        <v>0</v>
      </c>
      <c r="R325" s="139">
        <f>Q325*H325</f>
        <v>0</v>
      </c>
      <c r="S325" s="139">
        <v>0</v>
      </c>
      <c r="T325" s="140">
        <f>S325*H325</f>
        <v>0</v>
      </c>
      <c r="AR325" s="141" t="s">
        <v>87</v>
      </c>
      <c r="AT325" s="141" t="s">
        <v>131</v>
      </c>
      <c r="AU325" s="141" t="s">
        <v>84</v>
      </c>
      <c r="AY325" s="18" t="s">
        <v>129</v>
      </c>
      <c r="BE325" s="142">
        <f>IF(N325="základní",J325,0)</f>
        <v>0</v>
      </c>
      <c r="BF325" s="142">
        <f>IF(N325="snížená",J325,0)</f>
        <v>0</v>
      </c>
      <c r="BG325" s="142">
        <f>IF(N325="zákl. přenesená",J325,0)</f>
        <v>0</v>
      </c>
      <c r="BH325" s="142">
        <f>IF(N325="sníž. přenesená",J325,0)</f>
        <v>0</v>
      </c>
      <c r="BI325" s="142">
        <f>IF(N325="nulová",J325,0)</f>
        <v>0</v>
      </c>
      <c r="BJ325" s="18" t="s">
        <v>77</v>
      </c>
      <c r="BK325" s="142">
        <f>ROUND(I325*H325,2)</f>
        <v>0</v>
      </c>
      <c r="BL325" s="18" t="s">
        <v>87</v>
      </c>
      <c r="BM325" s="141" t="s">
        <v>743</v>
      </c>
    </row>
    <row r="326" spans="2:51" s="12" customFormat="1" ht="11.25">
      <c r="B326" s="147"/>
      <c r="D326" s="148" t="s">
        <v>138</v>
      </c>
      <c r="E326" s="149" t="s">
        <v>3</v>
      </c>
      <c r="F326" s="150" t="s">
        <v>744</v>
      </c>
      <c r="H326" s="151">
        <v>27.44</v>
      </c>
      <c r="I326" s="152"/>
      <c r="L326" s="147"/>
      <c r="M326" s="153"/>
      <c r="T326" s="154"/>
      <c r="AT326" s="149" t="s">
        <v>138</v>
      </c>
      <c r="AU326" s="149" t="s">
        <v>84</v>
      </c>
      <c r="AV326" s="12" t="s">
        <v>81</v>
      </c>
      <c r="AW326" s="12" t="s">
        <v>33</v>
      </c>
      <c r="AX326" s="12" t="s">
        <v>72</v>
      </c>
      <c r="AY326" s="149" t="s">
        <v>129</v>
      </c>
    </row>
    <row r="327" spans="2:51" s="12" customFormat="1" ht="11.25">
      <c r="B327" s="147"/>
      <c r="D327" s="148" t="s">
        <v>138</v>
      </c>
      <c r="E327" s="149" t="s">
        <v>3</v>
      </c>
      <c r="F327" s="150" t="s">
        <v>399</v>
      </c>
      <c r="H327" s="151">
        <v>90.8</v>
      </c>
      <c r="I327" s="152"/>
      <c r="L327" s="147"/>
      <c r="M327" s="153"/>
      <c r="T327" s="154"/>
      <c r="AT327" s="149" t="s">
        <v>138</v>
      </c>
      <c r="AU327" s="149" t="s">
        <v>84</v>
      </c>
      <c r="AV327" s="12" t="s">
        <v>81</v>
      </c>
      <c r="AW327" s="12" t="s">
        <v>33</v>
      </c>
      <c r="AX327" s="12" t="s">
        <v>72</v>
      </c>
      <c r="AY327" s="149" t="s">
        <v>129</v>
      </c>
    </row>
    <row r="328" spans="2:51" s="14" customFormat="1" ht="11.25">
      <c r="B328" s="172"/>
      <c r="D328" s="148" t="s">
        <v>138</v>
      </c>
      <c r="E328" s="173" t="s">
        <v>3</v>
      </c>
      <c r="F328" s="174" t="s">
        <v>310</v>
      </c>
      <c r="H328" s="175">
        <v>118.24</v>
      </c>
      <c r="I328" s="176"/>
      <c r="L328" s="172"/>
      <c r="M328" s="177"/>
      <c r="T328" s="178"/>
      <c r="AT328" s="173" t="s">
        <v>138</v>
      </c>
      <c r="AU328" s="173" t="s">
        <v>84</v>
      </c>
      <c r="AV328" s="14" t="s">
        <v>87</v>
      </c>
      <c r="AW328" s="14" t="s">
        <v>33</v>
      </c>
      <c r="AX328" s="14" t="s">
        <v>77</v>
      </c>
      <c r="AY328" s="173" t="s">
        <v>129</v>
      </c>
    </row>
    <row r="329" spans="2:65" s="1" customFormat="1" ht="24.2" customHeight="1">
      <c r="B329" s="129"/>
      <c r="C329" s="130" t="s">
        <v>745</v>
      </c>
      <c r="D329" s="130" t="s">
        <v>131</v>
      </c>
      <c r="E329" s="131" t="s">
        <v>746</v>
      </c>
      <c r="F329" s="132" t="s">
        <v>747</v>
      </c>
      <c r="G329" s="133" t="s">
        <v>95</v>
      </c>
      <c r="H329" s="134">
        <v>27.24</v>
      </c>
      <c r="I329" s="135"/>
      <c r="J329" s="136">
        <f>ROUND(I329*H329,2)</f>
        <v>0</v>
      </c>
      <c r="K329" s="132" t="s">
        <v>134</v>
      </c>
      <c r="L329" s="33"/>
      <c r="M329" s="137" t="s">
        <v>3</v>
      </c>
      <c r="N329" s="138" t="s">
        <v>43</v>
      </c>
      <c r="P329" s="139">
        <f>O329*H329</f>
        <v>0</v>
      </c>
      <c r="Q329" s="139">
        <v>0.071</v>
      </c>
      <c r="R329" s="139">
        <f>Q329*H329</f>
        <v>1.9340399999999998</v>
      </c>
      <c r="S329" s="139">
        <v>0.136</v>
      </c>
      <c r="T329" s="140">
        <f>S329*H329</f>
        <v>3.70464</v>
      </c>
      <c r="AR329" s="141" t="s">
        <v>87</v>
      </c>
      <c r="AT329" s="141" t="s">
        <v>131</v>
      </c>
      <c r="AU329" s="141" t="s">
        <v>84</v>
      </c>
      <c r="AY329" s="18" t="s">
        <v>129</v>
      </c>
      <c r="BE329" s="142">
        <f>IF(N329="základní",J329,0)</f>
        <v>0</v>
      </c>
      <c r="BF329" s="142">
        <f>IF(N329="snížená",J329,0)</f>
        <v>0</v>
      </c>
      <c r="BG329" s="142">
        <f>IF(N329="zákl. přenesená",J329,0)</f>
        <v>0</v>
      </c>
      <c r="BH329" s="142">
        <f>IF(N329="sníž. přenesená",J329,0)</f>
        <v>0</v>
      </c>
      <c r="BI329" s="142">
        <f>IF(N329="nulová",J329,0)</f>
        <v>0</v>
      </c>
      <c r="BJ329" s="18" t="s">
        <v>77</v>
      </c>
      <c r="BK329" s="142">
        <f>ROUND(I329*H329,2)</f>
        <v>0</v>
      </c>
      <c r="BL329" s="18" t="s">
        <v>87</v>
      </c>
      <c r="BM329" s="141" t="s">
        <v>748</v>
      </c>
    </row>
    <row r="330" spans="2:47" s="1" customFormat="1" ht="11.25">
      <c r="B330" s="33"/>
      <c r="D330" s="143" t="s">
        <v>136</v>
      </c>
      <c r="F330" s="144" t="s">
        <v>749</v>
      </c>
      <c r="I330" s="145"/>
      <c r="L330" s="33"/>
      <c r="M330" s="146"/>
      <c r="T330" s="54"/>
      <c r="AT330" s="18" t="s">
        <v>136</v>
      </c>
      <c r="AU330" s="18" t="s">
        <v>84</v>
      </c>
    </row>
    <row r="331" spans="2:51" s="12" customFormat="1" ht="11.25">
      <c r="B331" s="147"/>
      <c r="D331" s="148" t="s">
        <v>138</v>
      </c>
      <c r="E331" s="149" t="s">
        <v>3</v>
      </c>
      <c r="F331" s="150" t="s">
        <v>750</v>
      </c>
      <c r="H331" s="151">
        <v>27.24</v>
      </c>
      <c r="I331" s="152"/>
      <c r="L331" s="147"/>
      <c r="M331" s="153"/>
      <c r="T331" s="154"/>
      <c r="AT331" s="149" t="s">
        <v>138</v>
      </c>
      <c r="AU331" s="149" t="s">
        <v>84</v>
      </c>
      <c r="AV331" s="12" t="s">
        <v>81</v>
      </c>
      <c r="AW331" s="12" t="s">
        <v>33</v>
      </c>
      <c r="AX331" s="12" t="s">
        <v>77</v>
      </c>
      <c r="AY331" s="149" t="s">
        <v>129</v>
      </c>
    </row>
    <row r="332" spans="2:65" s="1" customFormat="1" ht="24.2" customHeight="1">
      <c r="B332" s="129"/>
      <c r="C332" s="130" t="s">
        <v>621</v>
      </c>
      <c r="D332" s="130" t="s">
        <v>131</v>
      </c>
      <c r="E332" s="131" t="s">
        <v>751</v>
      </c>
      <c r="F332" s="132" t="s">
        <v>752</v>
      </c>
      <c r="G332" s="133" t="s">
        <v>95</v>
      </c>
      <c r="H332" s="134">
        <v>249.737</v>
      </c>
      <c r="I332" s="135"/>
      <c r="J332" s="136">
        <f>ROUND(I332*H332,2)</f>
        <v>0</v>
      </c>
      <c r="K332" s="132" t="s">
        <v>134</v>
      </c>
      <c r="L332" s="33"/>
      <c r="M332" s="137" t="s">
        <v>3</v>
      </c>
      <c r="N332" s="138" t="s">
        <v>43</v>
      </c>
      <c r="P332" s="139">
        <f>O332*H332</f>
        <v>0</v>
      </c>
      <c r="Q332" s="139">
        <v>0</v>
      </c>
      <c r="R332" s="139">
        <f>Q332*H332</f>
        <v>0</v>
      </c>
      <c r="S332" s="139">
        <v>0</v>
      </c>
      <c r="T332" s="140">
        <f>S332*H332</f>
        <v>0</v>
      </c>
      <c r="AR332" s="141" t="s">
        <v>87</v>
      </c>
      <c r="AT332" s="141" t="s">
        <v>131</v>
      </c>
      <c r="AU332" s="141" t="s">
        <v>84</v>
      </c>
      <c r="AY332" s="18" t="s">
        <v>129</v>
      </c>
      <c r="BE332" s="142">
        <f>IF(N332="základní",J332,0)</f>
        <v>0</v>
      </c>
      <c r="BF332" s="142">
        <f>IF(N332="snížená",J332,0)</f>
        <v>0</v>
      </c>
      <c r="BG332" s="142">
        <f>IF(N332="zákl. přenesená",J332,0)</f>
        <v>0</v>
      </c>
      <c r="BH332" s="142">
        <f>IF(N332="sníž. přenesená",J332,0)</f>
        <v>0</v>
      </c>
      <c r="BI332" s="142">
        <f>IF(N332="nulová",J332,0)</f>
        <v>0</v>
      </c>
      <c r="BJ332" s="18" t="s">
        <v>77</v>
      </c>
      <c r="BK332" s="142">
        <f>ROUND(I332*H332,2)</f>
        <v>0</v>
      </c>
      <c r="BL332" s="18" t="s">
        <v>87</v>
      </c>
      <c r="BM332" s="141" t="s">
        <v>753</v>
      </c>
    </row>
    <row r="333" spans="2:47" s="1" customFormat="1" ht="11.25">
      <c r="B333" s="33"/>
      <c r="D333" s="143" t="s">
        <v>136</v>
      </c>
      <c r="F333" s="144" t="s">
        <v>754</v>
      </c>
      <c r="I333" s="145"/>
      <c r="L333" s="33"/>
      <c r="M333" s="146"/>
      <c r="T333" s="54"/>
      <c r="AT333" s="18" t="s">
        <v>136</v>
      </c>
      <c r="AU333" s="18" t="s">
        <v>84</v>
      </c>
    </row>
    <row r="334" spans="2:47" s="1" customFormat="1" ht="19.5">
      <c r="B334" s="33"/>
      <c r="D334" s="148" t="s">
        <v>222</v>
      </c>
      <c r="F334" s="171" t="s">
        <v>755</v>
      </c>
      <c r="I334" s="145"/>
      <c r="L334" s="33"/>
      <c r="M334" s="146"/>
      <c r="T334" s="54"/>
      <c r="AT334" s="18" t="s">
        <v>222</v>
      </c>
      <c r="AU334" s="18" t="s">
        <v>84</v>
      </c>
    </row>
    <row r="335" spans="2:51" s="12" customFormat="1" ht="11.25">
      <c r="B335" s="147"/>
      <c r="D335" s="148" t="s">
        <v>138</v>
      </c>
      <c r="E335" s="149" t="s">
        <v>3</v>
      </c>
      <c r="F335" s="150" t="s">
        <v>401</v>
      </c>
      <c r="H335" s="151">
        <v>251.663</v>
      </c>
      <c r="I335" s="152"/>
      <c r="L335" s="147"/>
      <c r="M335" s="153"/>
      <c r="T335" s="154"/>
      <c r="AT335" s="149" t="s">
        <v>138</v>
      </c>
      <c r="AU335" s="149" t="s">
        <v>84</v>
      </c>
      <c r="AV335" s="12" t="s">
        <v>81</v>
      </c>
      <c r="AW335" s="12" t="s">
        <v>33</v>
      </c>
      <c r="AX335" s="12" t="s">
        <v>72</v>
      </c>
      <c r="AY335" s="149" t="s">
        <v>129</v>
      </c>
    </row>
    <row r="336" spans="2:51" s="12" customFormat="1" ht="11.25">
      <c r="B336" s="147"/>
      <c r="D336" s="148" t="s">
        <v>138</v>
      </c>
      <c r="E336" s="149" t="s">
        <v>3</v>
      </c>
      <c r="F336" s="150" t="s">
        <v>404</v>
      </c>
      <c r="H336" s="151">
        <v>28.245</v>
      </c>
      <c r="I336" s="152"/>
      <c r="L336" s="147"/>
      <c r="M336" s="153"/>
      <c r="T336" s="154"/>
      <c r="AT336" s="149" t="s">
        <v>138</v>
      </c>
      <c r="AU336" s="149" t="s">
        <v>84</v>
      </c>
      <c r="AV336" s="12" t="s">
        <v>81</v>
      </c>
      <c r="AW336" s="12" t="s">
        <v>33</v>
      </c>
      <c r="AX336" s="12" t="s">
        <v>72</v>
      </c>
      <c r="AY336" s="149" t="s">
        <v>129</v>
      </c>
    </row>
    <row r="337" spans="2:51" s="12" customFormat="1" ht="11.25">
      <c r="B337" s="147"/>
      <c r="D337" s="148" t="s">
        <v>138</v>
      </c>
      <c r="E337" s="149" t="s">
        <v>3</v>
      </c>
      <c r="F337" s="150" t="s">
        <v>383</v>
      </c>
      <c r="H337" s="151">
        <v>36.028</v>
      </c>
      <c r="I337" s="152"/>
      <c r="L337" s="147"/>
      <c r="M337" s="153"/>
      <c r="T337" s="154"/>
      <c r="AT337" s="149" t="s">
        <v>138</v>
      </c>
      <c r="AU337" s="149" t="s">
        <v>84</v>
      </c>
      <c r="AV337" s="12" t="s">
        <v>81</v>
      </c>
      <c r="AW337" s="12" t="s">
        <v>33</v>
      </c>
      <c r="AX337" s="12" t="s">
        <v>72</v>
      </c>
      <c r="AY337" s="149" t="s">
        <v>129</v>
      </c>
    </row>
    <row r="338" spans="2:51" s="12" customFormat="1" ht="11.25">
      <c r="B338" s="147"/>
      <c r="D338" s="148" t="s">
        <v>138</v>
      </c>
      <c r="E338" s="149" t="s">
        <v>3</v>
      </c>
      <c r="F338" s="150" t="s">
        <v>389</v>
      </c>
      <c r="H338" s="151">
        <v>27.44</v>
      </c>
      <c r="I338" s="152"/>
      <c r="L338" s="147"/>
      <c r="M338" s="153"/>
      <c r="T338" s="154"/>
      <c r="AT338" s="149" t="s">
        <v>138</v>
      </c>
      <c r="AU338" s="149" t="s">
        <v>84</v>
      </c>
      <c r="AV338" s="12" t="s">
        <v>81</v>
      </c>
      <c r="AW338" s="12" t="s">
        <v>33</v>
      </c>
      <c r="AX338" s="12" t="s">
        <v>72</v>
      </c>
      <c r="AY338" s="149" t="s">
        <v>129</v>
      </c>
    </row>
    <row r="339" spans="2:51" s="12" customFormat="1" ht="11.25">
      <c r="B339" s="147"/>
      <c r="D339" s="148" t="s">
        <v>138</v>
      </c>
      <c r="E339" s="149" t="s">
        <v>3</v>
      </c>
      <c r="F339" s="150" t="s">
        <v>392</v>
      </c>
      <c r="H339" s="151">
        <v>63.36</v>
      </c>
      <c r="I339" s="152"/>
      <c r="L339" s="147"/>
      <c r="M339" s="153"/>
      <c r="T339" s="154"/>
      <c r="AT339" s="149" t="s">
        <v>138</v>
      </c>
      <c r="AU339" s="149" t="s">
        <v>84</v>
      </c>
      <c r="AV339" s="12" t="s">
        <v>81</v>
      </c>
      <c r="AW339" s="12" t="s">
        <v>33</v>
      </c>
      <c r="AX339" s="12" t="s">
        <v>72</v>
      </c>
      <c r="AY339" s="149" t="s">
        <v>129</v>
      </c>
    </row>
    <row r="340" spans="2:51" s="12" customFormat="1" ht="11.25">
      <c r="B340" s="147"/>
      <c r="D340" s="148" t="s">
        <v>138</v>
      </c>
      <c r="E340" s="149" t="s">
        <v>3</v>
      </c>
      <c r="F340" s="150" t="s">
        <v>407</v>
      </c>
      <c r="H340" s="151">
        <v>34.779</v>
      </c>
      <c r="I340" s="152"/>
      <c r="L340" s="147"/>
      <c r="M340" s="153"/>
      <c r="T340" s="154"/>
      <c r="AT340" s="149" t="s">
        <v>138</v>
      </c>
      <c r="AU340" s="149" t="s">
        <v>84</v>
      </c>
      <c r="AV340" s="12" t="s">
        <v>81</v>
      </c>
      <c r="AW340" s="12" t="s">
        <v>33</v>
      </c>
      <c r="AX340" s="12" t="s">
        <v>72</v>
      </c>
      <c r="AY340" s="149" t="s">
        <v>129</v>
      </c>
    </row>
    <row r="341" spans="2:51" s="12" customFormat="1" ht="11.25">
      <c r="B341" s="147"/>
      <c r="D341" s="148" t="s">
        <v>138</v>
      </c>
      <c r="E341" s="149" t="s">
        <v>3</v>
      </c>
      <c r="F341" s="150" t="s">
        <v>395</v>
      </c>
      <c r="H341" s="151">
        <v>313.189</v>
      </c>
      <c r="I341" s="152"/>
      <c r="L341" s="147"/>
      <c r="M341" s="153"/>
      <c r="T341" s="154"/>
      <c r="AT341" s="149" t="s">
        <v>138</v>
      </c>
      <c r="AU341" s="149" t="s">
        <v>84</v>
      </c>
      <c r="AV341" s="12" t="s">
        <v>81</v>
      </c>
      <c r="AW341" s="12" t="s">
        <v>33</v>
      </c>
      <c r="AX341" s="12" t="s">
        <v>72</v>
      </c>
      <c r="AY341" s="149" t="s">
        <v>129</v>
      </c>
    </row>
    <row r="342" spans="2:51" s="12" customFormat="1" ht="11.25">
      <c r="B342" s="147"/>
      <c r="D342" s="148" t="s">
        <v>138</v>
      </c>
      <c r="E342" s="149" t="s">
        <v>3</v>
      </c>
      <c r="F342" s="150" t="s">
        <v>386</v>
      </c>
      <c r="H342" s="151">
        <v>57.754</v>
      </c>
      <c r="I342" s="152"/>
      <c r="L342" s="147"/>
      <c r="M342" s="153"/>
      <c r="T342" s="154"/>
      <c r="AT342" s="149" t="s">
        <v>138</v>
      </c>
      <c r="AU342" s="149" t="s">
        <v>84</v>
      </c>
      <c r="AV342" s="12" t="s">
        <v>81</v>
      </c>
      <c r="AW342" s="12" t="s">
        <v>33</v>
      </c>
      <c r="AX342" s="12" t="s">
        <v>72</v>
      </c>
      <c r="AY342" s="149" t="s">
        <v>129</v>
      </c>
    </row>
    <row r="343" spans="2:51" s="12" customFormat="1" ht="11.25">
      <c r="B343" s="147"/>
      <c r="D343" s="148" t="s">
        <v>138</v>
      </c>
      <c r="E343" s="149" t="s">
        <v>3</v>
      </c>
      <c r="F343" s="150" t="s">
        <v>756</v>
      </c>
      <c r="H343" s="151">
        <v>20</v>
      </c>
      <c r="I343" s="152"/>
      <c r="L343" s="147"/>
      <c r="M343" s="153"/>
      <c r="T343" s="154"/>
      <c r="AT343" s="149" t="s">
        <v>138</v>
      </c>
      <c r="AU343" s="149" t="s">
        <v>84</v>
      </c>
      <c r="AV343" s="12" t="s">
        <v>81</v>
      </c>
      <c r="AW343" s="12" t="s">
        <v>33</v>
      </c>
      <c r="AX343" s="12" t="s">
        <v>72</v>
      </c>
      <c r="AY343" s="149" t="s">
        <v>129</v>
      </c>
    </row>
    <row r="344" spans="2:51" s="14" customFormat="1" ht="11.25">
      <c r="B344" s="172"/>
      <c r="D344" s="148" t="s">
        <v>138</v>
      </c>
      <c r="E344" s="173" t="s">
        <v>3</v>
      </c>
      <c r="F344" s="174" t="s">
        <v>310</v>
      </c>
      <c r="H344" s="175">
        <v>832.458</v>
      </c>
      <c r="I344" s="176"/>
      <c r="L344" s="172"/>
      <c r="M344" s="177"/>
      <c r="T344" s="178"/>
      <c r="AT344" s="173" t="s">
        <v>138</v>
      </c>
      <c r="AU344" s="173" t="s">
        <v>84</v>
      </c>
      <c r="AV344" s="14" t="s">
        <v>87</v>
      </c>
      <c r="AW344" s="14" t="s">
        <v>33</v>
      </c>
      <c r="AX344" s="14" t="s">
        <v>77</v>
      </c>
      <c r="AY344" s="173" t="s">
        <v>129</v>
      </c>
    </row>
    <row r="345" spans="2:51" s="12" customFormat="1" ht="11.25">
      <c r="B345" s="147"/>
      <c r="D345" s="148" t="s">
        <v>138</v>
      </c>
      <c r="F345" s="150" t="s">
        <v>757</v>
      </c>
      <c r="H345" s="151">
        <v>249.737</v>
      </c>
      <c r="I345" s="152"/>
      <c r="L345" s="147"/>
      <c r="M345" s="153"/>
      <c r="T345" s="154"/>
      <c r="AT345" s="149" t="s">
        <v>138</v>
      </c>
      <c r="AU345" s="149" t="s">
        <v>84</v>
      </c>
      <c r="AV345" s="12" t="s">
        <v>81</v>
      </c>
      <c r="AW345" s="12" t="s">
        <v>4</v>
      </c>
      <c r="AX345" s="12" t="s">
        <v>77</v>
      </c>
      <c r="AY345" s="149" t="s">
        <v>129</v>
      </c>
    </row>
    <row r="346" spans="2:65" s="1" customFormat="1" ht="24.2" customHeight="1">
      <c r="B346" s="129"/>
      <c r="C346" s="130" t="s">
        <v>758</v>
      </c>
      <c r="D346" s="130" t="s">
        <v>131</v>
      </c>
      <c r="E346" s="131" t="s">
        <v>759</v>
      </c>
      <c r="F346" s="132" t="s">
        <v>760</v>
      </c>
      <c r="G346" s="133" t="s">
        <v>95</v>
      </c>
      <c r="H346" s="134">
        <v>35.472</v>
      </c>
      <c r="I346" s="135"/>
      <c r="J346" s="136">
        <f>ROUND(I346*H346,2)</f>
        <v>0</v>
      </c>
      <c r="K346" s="132" t="s">
        <v>134</v>
      </c>
      <c r="L346" s="33"/>
      <c r="M346" s="137" t="s">
        <v>3</v>
      </c>
      <c r="N346" s="138" t="s">
        <v>43</v>
      </c>
      <c r="P346" s="139">
        <f>O346*H346</f>
        <v>0</v>
      </c>
      <c r="Q346" s="139">
        <v>0</v>
      </c>
      <c r="R346" s="139">
        <f>Q346*H346</f>
        <v>0</v>
      </c>
      <c r="S346" s="139">
        <v>0</v>
      </c>
      <c r="T346" s="140">
        <f>S346*H346</f>
        <v>0</v>
      </c>
      <c r="AR346" s="141" t="s">
        <v>87</v>
      </c>
      <c r="AT346" s="141" t="s">
        <v>131</v>
      </c>
      <c r="AU346" s="141" t="s">
        <v>84</v>
      </c>
      <c r="AY346" s="18" t="s">
        <v>129</v>
      </c>
      <c r="BE346" s="142">
        <f>IF(N346="základní",J346,0)</f>
        <v>0</v>
      </c>
      <c r="BF346" s="142">
        <f>IF(N346="snížená",J346,0)</f>
        <v>0</v>
      </c>
      <c r="BG346" s="142">
        <f>IF(N346="zákl. přenesená",J346,0)</f>
        <v>0</v>
      </c>
      <c r="BH346" s="142">
        <f>IF(N346="sníž. přenesená",J346,0)</f>
        <v>0</v>
      </c>
      <c r="BI346" s="142">
        <f>IF(N346="nulová",J346,0)</f>
        <v>0</v>
      </c>
      <c r="BJ346" s="18" t="s">
        <v>77</v>
      </c>
      <c r="BK346" s="142">
        <f>ROUND(I346*H346,2)</f>
        <v>0</v>
      </c>
      <c r="BL346" s="18" t="s">
        <v>87</v>
      </c>
      <c r="BM346" s="141" t="s">
        <v>761</v>
      </c>
    </row>
    <row r="347" spans="2:47" s="1" customFormat="1" ht="11.25">
      <c r="B347" s="33"/>
      <c r="D347" s="143" t="s">
        <v>136</v>
      </c>
      <c r="F347" s="144" t="s">
        <v>762</v>
      </c>
      <c r="I347" s="145"/>
      <c r="L347" s="33"/>
      <c r="M347" s="146"/>
      <c r="T347" s="54"/>
      <c r="AT347" s="18" t="s">
        <v>136</v>
      </c>
      <c r="AU347" s="18" t="s">
        <v>84</v>
      </c>
    </row>
    <row r="348" spans="2:47" s="1" customFormat="1" ht="19.5">
      <c r="B348" s="33"/>
      <c r="D348" s="148" t="s">
        <v>222</v>
      </c>
      <c r="F348" s="171" t="s">
        <v>755</v>
      </c>
      <c r="I348" s="145"/>
      <c r="L348" s="33"/>
      <c r="M348" s="146"/>
      <c r="T348" s="54"/>
      <c r="AT348" s="18" t="s">
        <v>222</v>
      </c>
      <c r="AU348" s="18" t="s">
        <v>84</v>
      </c>
    </row>
    <row r="349" spans="2:51" s="12" customFormat="1" ht="11.25">
      <c r="B349" s="147"/>
      <c r="D349" s="148" t="s">
        <v>138</v>
      </c>
      <c r="E349" s="149" t="s">
        <v>3</v>
      </c>
      <c r="F349" s="150" t="s">
        <v>744</v>
      </c>
      <c r="H349" s="151">
        <v>27.44</v>
      </c>
      <c r="I349" s="152"/>
      <c r="L349" s="147"/>
      <c r="M349" s="153"/>
      <c r="T349" s="154"/>
      <c r="AT349" s="149" t="s">
        <v>138</v>
      </c>
      <c r="AU349" s="149" t="s">
        <v>84</v>
      </c>
      <c r="AV349" s="12" t="s">
        <v>81</v>
      </c>
      <c r="AW349" s="12" t="s">
        <v>33</v>
      </c>
      <c r="AX349" s="12" t="s">
        <v>72</v>
      </c>
      <c r="AY349" s="149" t="s">
        <v>129</v>
      </c>
    </row>
    <row r="350" spans="2:51" s="12" customFormat="1" ht="11.25">
      <c r="B350" s="147"/>
      <c r="D350" s="148" t="s">
        <v>138</v>
      </c>
      <c r="E350" s="149" t="s">
        <v>3</v>
      </c>
      <c r="F350" s="150" t="s">
        <v>399</v>
      </c>
      <c r="H350" s="151">
        <v>90.8</v>
      </c>
      <c r="I350" s="152"/>
      <c r="L350" s="147"/>
      <c r="M350" s="153"/>
      <c r="T350" s="154"/>
      <c r="AT350" s="149" t="s">
        <v>138</v>
      </c>
      <c r="AU350" s="149" t="s">
        <v>84</v>
      </c>
      <c r="AV350" s="12" t="s">
        <v>81</v>
      </c>
      <c r="AW350" s="12" t="s">
        <v>33</v>
      </c>
      <c r="AX350" s="12" t="s">
        <v>72</v>
      </c>
      <c r="AY350" s="149" t="s">
        <v>129</v>
      </c>
    </row>
    <row r="351" spans="2:51" s="14" customFormat="1" ht="11.25">
      <c r="B351" s="172"/>
      <c r="D351" s="148" t="s">
        <v>138</v>
      </c>
      <c r="E351" s="173" t="s">
        <v>3</v>
      </c>
      <c r="F351" s="174" t="s">
        <v>310</v>
      </c>
      <c r="H351" s="175">
        <v>118.24</v>
      </c>
      <c r="I351" s="176"/>
      <c r="L351" s="172"/>
      <c r="M351" s="177"/>
      <c r="T351" s="178"/>
      <c r="AT351" s="173" t="s">
        <v>138</v>
      </c>
      <c r="AU351" s="173" t="s">
        <v>84</v>
      </c>
      <c r="AV351" s="14" t="s">
        <v>87</v>
      </c>
      <c r="AW351" s="14" t="s">
        <v>33</v>
      </c>
      <c r="AX351" s="14" t="s">
        <v>77</v>
      </c>
      <c r="AY351" s="173" t="s">
        <v>129</v>
      </c>
    </row>
    <row r="352" spans="2:51" s="12" customFormat="1" ht="11.25">
      <c r="B352" s="147"/>
      <c r="D352" s="148" t="s">
        <v>138</v>
      </c>
      <c r="F352" s="150" t="s">
        <v>763</v>
      </c>
      <c r="H352" s="151">
        <v>35.472</v>
      </c>
      <c r="I352" s="152"/>
      <c r="L352" s="147"/>
      <c r="M352" s="153"/>
      <c r="T352" s="154"/>
      <c r="AT352" s="149" t="s">
        <v>138</v>
      </c>
      <c r="AU352" s="149" t="s">
        <v>84</v>
      </c>
      <c r="AV352" s="12" t="s">
        <v>81</v>
      </c>
      <c r="AW352" s="12" t="s">
        <v>4</v>
      </c>
      <c r="AX352" s="12" t="s">
        <v>77</v>
      </c>
      <c r="AY352" s="149" t="s">
        <v>129</v>
      </c>
    </row>
    <row r="353" spans="2:63" s="11" customFormat="1" ht="20.85" customHeight="1">
      <c r="B353" s="117"/>
      <c r="D353" s="118" t="s">
        <v>71</v>
      </c>
      <c r="E353" s="127" t="s">
        <v>764</v>
      </c>
      <c r="F353" s="127" t="s">
        <v>765</v>
      </c>
      <c r="I353" s="120"/>
      <c r="J353" s="128">
        <f>BK353</f>
        <v>0</v>
      </c>
      <c r="L353" s="117"/>
      <c r="M353" s="122"/>
      <c r="P353" s="123">
        <f>SUM(P354:P424)</f>
        <v>0</v>
      </c>
      <c r="R353" s="123">
        <f>SUM(R354:R424)</f>
        <v>0.024569999999999998</v>
      </c>
      <c r="T353" s="124">
        <f>SUM(T354:T424)</f>
        <v>295.6675200000001</v>
      </c>
      <c r="AR353" s="118" t="s">
        <v>77</v>
      </c>
      <c r="AT353" s="125" t="s">
        <v>71</v>
      </c>
      <c r="AU353" s="125" t="s">
        <v>81</v>
      </c>
      <c r="AY353" s="118" t="s">
        <v>129</v>
      </c>
      <c r="BK353" s="126">
        <f>SUM(BK354:BK424)</f>
        <v>0</v>
      </c>
    </row>
    <row r="354" spans="2:65" s="1" customFormat="1" ht="24.2" customHeight="1">
      <c r="B354" s="129"/>
      <c r="C354" s="130" t="s">
        <v>766</v>
      </c>
      <c r="D354" s="130" t="s">
        <v>131</v>
      </c>
      <c r="E354" s="131" t="s">
        <v>767</v>
      </c>
      <c r="F354" s="132" t="s">
        <v>768</v>
      </c>
      <c r="G354" s="133" t="s">
        <v>203</v>
      </c>
      <c r="H354" s="134">
        <v>3.113</v>
      </c>
      <c r="I354" s="135"/>
      <c r="J354" s="136">
        <f>ROUND(I354*H354,2)</f>
        <v>0</v>
      </c>
      <c r="K354" s="132" t="s">
        <v>134</v>
      </c>
      <c r="L354" s="33"/>
      <c r="M354" s="137" t="s">
        <v>3</v>
      </c>
      <c r="N354" s="138" t="s">
        <v>43</v>
      </c>
      <c r="P354" s="139">
        <f>O354*H354</f>
        <v>0</v>
      </c>
      <c r="Q354" s="139">
        <v>0</v>
      </c>
      <c r="R354" s="139">
        <f>Q354*H354</f>
        <v>0</v>
      </c>
      <c r="S354" s="139">
        <v>2.2</v>
      </c>
      <c r="T354" s="140">
        <f>S354*H354</f>
        <v>6.8486</v>
      </c>
      <c r="AR354" s="141" t="s">
        <v>87</v>
      </c>
      <c r="AT354" s="141" t="s">
        <v>131</v>
      </c>
      <c r="AU354" s="141" t="s">
        <v>84</v>
      </c>
      <c r="AY354" s="18" t="s">
        <v>129</v>
      </c>
      <c r="BE354" s="142">
        <f>IF(N354="základní",J354,0)</f>
        <v>0</v>
      </c>
      <c r="BF354" s="142">
        <f>IF(N354="snížená",J354,0)</f>
        <v>0</v>
      </c>
      <c r="BG354" s="142">
        <f>IF(N354="zákl. přenesená",J354,0)</f>
        <v>0</v>
      </c>
      <c r="BH354" s="142">
        <f>IF(N354="sníž. přenesená",J354,0)</f>
        <v>0</v>
      </c>
      <c r="BI354" s="142">
        <f>IF(N354="nulová",J354,0)</f>
        <v>0</v>
      </c>
      <c r="BJ354" s="18" t="s">
        <v>77</v>
      </c>
      <c r="BK354" s="142">
        <f>ROUND(I354*H354,2)</f>
        <v>0</v>
      </c>
      <c r="BL354" s="18" t="s">
        <v>87</v>
      </c>
      <c r="BM354" s="141" t="s">
        <v>769</v>
      </c>
    </row>
    <row r="355" spans="2:47" s="1" customFormat="1" ht="11.25">
      <c r="B355" s="33"/>
      <c r="D355" s="143" t="s">
        <v>136</v>
      </c>
      <c r="F355" s="144" t="s">
        <v>770</v>
      </c>
      <c r="I355" s="145"/>
      <c r="L355" s="33"/>
      <c r="M355" s="146"/>
      <c r="T355" s="54"/>
      <c r="AT355" s="18" t="s">
        <v>136</v>
      </c>
      <c r="AU355" s="18" t="s">
        <v>84</v>
      </c>
    </row>
    <row r="356" spans="2:51" s="13" customFormat="1" ht="11.25">
      <c r="B356" s="165"/>
      <c r="D356" s="148" t="s">
        <v>138</v>
      </c>
      <c r="E356" s="166" t="s">
        <v>3</v>
      </c>
      <c r="F356" s="167" t="s">
        <v>554</v>
      </c>
      <c r="H356" s="166" t="s">
        <v>3</v>
      </c>
      <c r="I356" s="168"/>
      <c r="L356" s="165"/>
      <c r="M356" s="169"/>
      <c r="T356" s="170"/>
      <c r="AT356" s="166" t="s">
        <v>138</v>
      </c>
      <c r="AU356" s="166" t="s">
        <v>84</v>
      </c>
      <c r="AV356" s="13" t="s">
        <v>77</v>
      </c>
      <c r="AW356" s="13" t="s">
        <v>33</v>
      </c>
      <c r="AX356" s="13" t="s">
        <v>72</v>
      </c>
      <c r="AY356" s="166" t="s">
        <v>129</v>
      </c>
    </row>
    <row r="357" spans="2:51" s="12" customFormat="1" ht="11.25">
      <c r="B357" s="147"/>
      <c r="D357" s="148" t="s">
        <v>138</v>
      </c>
      <c r="E357" s="149" t="s">
        <v>3</v>
      </c>
      <c r="F357" s="150" t="s">
        <v>771</v>
      </c>
      <c r="H357" s="151">
        <v>3.113</v>
      </c>
      <c r="I357" s="152"/>
      <c r="L357" s="147"/>
      <c r="M357" s="153"/>
      <c r="T357" s="154"/>
      <c r="AT357" s="149" t="s">
        <v>138</v>
      </c>
      <c r="AU357" s="149" t="s">
        <v>84</v>
      </c>
      <c r="AV357" s="12" t="s">
        <v>81</v>
      </c>
      <c r="AW357" s="12" t="s">
        <v>33</v>
      </c>
      <c r="AX357" s="12" t="s">
        <v>77</v>
      </c>
      <c r="AY357" s="149" t="s">
        <v>129</v>
      </c>
    </row>
    <row r="358" spans="2:65" s="1" customFormat="1" ht="24.2" customHeight="1">
      <c r="B358" s="129"/>
      <c r="C358" s="130" t="s">
        <v>772</v>
      </c>
      <c r="D358" s="130" t="s">
        <v>131</v>
      </c>
      <c r="E358" s="131" t="s">
        <v>773</v>
      </c>
      <c r="F358" s="132" t="s">
        <v>774</v>
      </c>
      <c r="G358" s="133" t="s">
        <v>203</v>
      </c>
      <c r="H358" s="134">
        <v>112.144</v>
      </c>
      <c r="I358" s="135"/>
      <c r="J358" s="136">
        <f>ROUND(I358*H358,2)</f>
        <v>0</v>
      </c>
      <c r="K358" s="132" t="s">
        <v>134</v>
      </c>
      <c r="L358" s="33"/>
      <c r="M358" s="137" t="s">
        <v>3</v>
      </c>
      <c r="N358" s="138" t="s">
        <v>43</v>
      </c>
      <c r="P358" s="139">
        <f>O358*H358</f>
        <v>0</v>
      </c>
      <c r="Q358" s="139">
        <v>0</v>
      </c>
      <c r="R358" s="139">
        <f>Q358*H358</f>
        <v>0</v>
      </c>
      <c r="S358" s="139">
        <v>2.2</v>
      </c>
      <c r="T358" s="140">
        <f>S358*H358</f>
        <v>246.71680000000003</v>
      </c>
      <c r="AR358" s="141" t="s">
        <v>87</v>
      </c>
      <c r="AT358" s="141" t="s">
        <v>131</v>
      </c>
      <c r="AU358" s="141" t="s">
        <v>84</v>
      </c>
      <c r="AY358" s="18" t="s">
        <v>129</v>
      </c>
      <c r="BE358" s="142">
        <f>IF(N358="základní",J358,0)</f>
        <v>0</v>
      </c>
      <c r="BF358" s="142">
        <f>IF(N358="snížená",J358,0)</f>
        <v>0</v>
      </c>
      <c r="BG358" s="142">
        <f>IF(N358="zákl. přenesená",J358,0)</f>
        <v>0</v>
      </c>
      <c r="BH358" s="142">
        <f>IF(N358="sníž. přenesená",J358,0)</f>
        <v>0</v>
      </c>
      <c r="BI358" s="142">
        <f>IF(N358="nulová",J358,0)</f>
        <v>0</v>
      </c>
      <c r="BJ358" s="18" t="s">
        <v>77</v>
      </c>
      <c r="BK358" s="142">
        <f>ROUND(I358*H358,2)</f>
        <v>0</v>
      </c>
      <c r="BL358" s="18" t="s">
        <v>87</v>
      </c>
      <c r="BM358" s="141" t="s">
        <v>775</v>
      </c>
    </row>
    <row r="359" spans="2:47" s="1" customFormat="1" ht="11.25">
      <c r="B359" s="33"/>
      <c r="D359" s="143" t="s">
        <v>136</v>
      </c>
      <c r="F359" s="144" t="s">
        <v>776</v>
      </c>
      <c r="I359" s="145"/>
      <c r="L359" s="33"/>
      <c r="M359" s="146"/>
      <c r="T359" s="54"/>
      <c r="AT359" s="18" t="s">
        <v>136</v>
      </c>
      <c r="AU359" s="18" t="s">
        <v>84</v>
      </c>
    </row>
    <row r="360" spans="2:51" s="12" customFormat="1" ht="11.25">
      <c r="B360" s="147"/>
      <c r="D360" s="148" t="s">
        <v>138</v>
      </c>
      <c r="E360" s="149" t="s">
        <v>3</v>
      </c>
      <c r="F360" s="150" t="s">
        <v>629</v>
      </c>
      <c r="H360" s="151">
        <v>110.732</v>
      </c>
      <c r="I360" s="152"/>
      <c r="L360" s="147"/>
      <c r="M360" s="153"/>
      <c r="T360" s="154"/>
      <c r="AT360" s="149" t="s">
        <v>138</v>
      </c>
      <c r="AU360" s="149" t="s">
        <v>84</v>
      </c>
      <c r="AV360" s="12" t="s">
        <v>81</v>
      </c>
      <c r="AW360" s="12" t="s">
        <v>33</v>
      </c>
      <c r="AX360" s="12" t="s">
        <v>72</v>
      </c>
      <c r="AY360" s="149" t="s">
        <v>129</v>
      </c>
    </row>
    <row r="361" spans="2:51" s="12" customFormat="1" ht="11.25">
      <c r="B361" s="147"/>
      <c r="D361" s="148" t="s">
        <v>138</v>
      </c>
      <c r="E361" s="149" t="s">
        <v>3</v>
      </c>
      <c r="F361" s="150" t="s">
        <v>630</v>
      </c>
      <c r="H361" s="151">
        <v>1.412</v>
      </c>
      <c r="I361" s="152"/>
      <c r="L361" s="147"/>
      <c r="M361" s="153"/>
      <c r="T361" s="154"/>
      <c r="AT361" s="149" t="s">
        <v>138</v>
      </c>
      <c r="AU361" s="149" t="s">
        <v>84</v>
      </c>
      <c r="AV361" s="12" t="s">
        <v>81</v>
      </c>
      <c r="AW361" s="12" t="s">
        <v>33</v>
      </c>
      <c r="AX361" s="12" t="s">
        <v>72</v>
      </c>
      <c r="AY361" s="149" t="s">
        <v>129</v>
      </c>
    </row>
    <row r="362" spans="2:51" s="14" customFormat="1" ht="11.25">
      <c r="B362" s="172"/>
      <c r="D362" s="148" t="s">
        <v>138</v>
      </c>
      <c r="E362" s="173" t="s">
        <v>3</v>
      </c>
      <c r="F362" s="174" t="s">
        <v>310</v>
      </c>
      <c r="H362" s="175">
        <v>112.144</v>
      </c>
      <c r="I362" s="176"/>
      <c r="L362" s="172"/>
      <c r="M362" s="177"/>
      <c r="T362" s="178"/>
      <c r="AT362" s="173" t="s">
        <v>138</v>
      </c>
      <c r="AU362" s="173" t="s">
        <v>84</v>
      </c>
      <c r="AV362" s="14" t="s">
        <v>87</v>
      </c>
      <c r="AW362" s="14" t="s">
        <v>33</v>
      </c>
      <c r="AX362" s="14" t="s">
        <v>77</v>
      </c>
      <c r="AY362" s="173" t="s">
        <v>129</v>
      </c>
    </row>
    <row r="363" spans="2:65" s="1" customFormat="1" ht="16.5" customHeight="1">
      <c r="B363" s="129"/>
      <c r="C363" s="130" t="s">
        <v>777</v>
      </c>
      <c r="D363" s="130" t="s">
        <v>131</v>
      </c>
      <c r="E363" s="131" t="s">
        <v>778</v>
      </c>
      <c r="F363" s="132" t="s">
        <v>779</v>
      </c>
      <c r="G363" s="133" t="s">
        <v>203</v>
      </c>
      <c r="H363" s="134">
        <v>0.796</v>
      </c>
      <c r="I363" s="135"/>
      <c r="J363" s="136">
        <f>ROUND(I363*H363,2)</f>
        <v>0</v>
      </c>
      <c r="K363" s="132" t="s">
        <v>134</v>
      </c>
      <c r="L363" s="33"/>
      <c r="M363" s="137" t="s">
        <v>3</v>
      </c>
      <c r="N363" s="138" t="s">
        <v>43</v>
      </c>
      <c r="P363" s="139">
        <f>O363*H363</f>
        <v>0</v>
      </c>
      <c r="Q363" s="139">
        <v>0</v>
      </c>
      <c r="R363" s="139">
        <f>Q363*H363</f>
        <v>0</v>
      </c>
      <c r="S363" s="139">
        <v>2.4</v>
      </c>
      <c r="T363" s="140">
        <f>S363*H363</f>
        <v>1.9104</v>
      </c>
      <c r="AR363" s="141" t="s">
        <v>87</v>
      </c>
      <c r="AT363" s="141" t="s">
        <v>131</v>
      </c>
      <c r="AU363" s="141" t="s">
        <v>84</v>
      </c>
      <c r="AY363" s="18" t="s">
        <v>129</v>
      </c>
      <c r="BE363" s="142">
        <f>IF(N363="základní",J363,0)</f>
        <v>0</v>
      </c>
      <c r="BF363" s="142">
        <f>IF(N363="snížená",J363,0)</f>
        <v>0</v>
      </c>
      <c r="BG363" s="142">
        <f>IF(N363="zákl. přenesená",J363,0)</f>
        <v>0</v>
      </c>
      <c r="BH363" s="142">
        <f>IF(N363="sníž. přenesená",J363,0)</f>
        <v>0</v>
      </c>
      <c r="BI363" s="142">
        <f>IF(N363="nulová",J363,0)</f>
        <v>0</v>
      </c>
      <c r="BJ363" s="18" t="s">
        <v>77</v>
      </c>
      <c r="BK363" s="142">
        <f>ROUND(I363*H363,2)</f>
        <v>0</v>
      </c>
      <c r="BL363" s="18" t="s">
        <v>87</v>
      </c>
      <c r="BM363" s="141" t="s">
        <v>780</v>
      </c>
    </row>
    <row r="364" spans="2:47" s="1" customFormat="1" ht="11.25">
      <c r="B364" s="33"/>
      <c r="D364" s="143" t="s">
        <v>136</v>
      </c>
      <c r="F364" s="144" t="s">
        <v>781</v>
      </c>
      <c r="I364" s="145"/>
      <c r="L364" s="33"/>
      <c r="M364" s="146"/>
      <c r="T364" s="54"/>
      <c r="AT364" s="18" t="s">
        <v>136</v>
      </c>
      <c r="AU364" s="18" t="s">
        <v>84</v>
      </c>
    </row>
    <row r="365" spans="2:51" s="13" customFormat="1" ht="11.25">
      <c r="B365" s="165"/>
      <c r="D365" s="148" t="s">
        <v>138</v>
      </c>
      <c r="E365" s="166" t="s">
        <v>3</v>
      </c>
      <c r="F365" s="167" t="s">
        <v>782</v>
      </c>
      <c r="H365" s="166" t="s">
        <v>3</v>
      </c>
      <c r="I365" s="168"/>
      <c r="L365" s="165"/>
      <c r="M365" s="169"/>
      <c r="T365" s="170"/>
      <c r="AT365" s="166" t="s">
        <v>138</v>
      </c>
      <c r="AU365" s="166" t="s">
        <v>84</v>
      </c>
      <c r="AV365" s="13" t="s">
        <v>77</v>
      </c>
      <c r="AW365" s="13" t="s">
        <v>33</v>
      </c>
      <c r="AX365" s="13" t="s">
        <v>72</v>
      </c>
      <c r="AY365" s="166" t="s">
        <v>129</v>
      </c>
    </row>
    <row r="366" spans="2:51" s="12" customFormat="1" ht="11.25">
      <c r="B366" s="147"/>
      <c r="D366" s="148" t="s">
        <v>138</v>
      </c>
      <c r="E366" s="149" t="s">
        <v>3</v>
      </c>
      <c r="F366" s="150" t="s">
        <v>783</v>
      </c>
      <c r="H366" s="151">
        <v>0.616</v>
      </c>
      <c r="I366" s="152"/>
      <c r="L366" s="147"/>
      <c r="M366" s="153"/>
      <c r="T366" s="154"/>
      <c r="AT366" s="149" t="s">
        <v>138</v>
      </c>
      <c r="AU366" s="149" t="s">
        <v>84</v>
      </c>
      <c r="AV366" s="12" t="s">
        <v>81</v>
      </c>
      <c r="AW366" s="12" t="s">
        <v>33</v>
      </c>
      <c r="AX366" s="12" t="s">
        <v>72</v>
      </c>
      <c r="AY366" s="149" t="s">
        <v>129</v>
      </c>
    </row>
    <row r="367" spans="2:51" s="13" customFormat="1" ht="11.25">
      <c r="B367" s="165"/>
      <c r="D367" s="148" t="s">
        <v>138</v>
      </c>
      <c r="E367" s="166" t="s">
        <v>3</v>
      </c>
      <c r="F367" s="167" t="s">
        <v>784</v>
      </c>
      <c r="H367" s="166" t="s">
        <v>3</v>
      </c>
      <c r="I367" s="168"/>
      <c r="L367" s="165"/>
      <c r="M367" s="169"/>
      <c r="T367" s="170"/>
      <c r="AT367" s="166" t="s">
        <v>138</v>
      </c>
      <c r="AU367" s="166" t="s">
        <v>84</v>
      </c>
      <c r="AV367" s="13" t="s">
        <v>77</v>
      </c>
      <c r="AW367" s="13" t="s">
        <v>33</v>
      </c>
      <c r="AX367" s="13" t="s">
        <v>72</v>
      </c>
      <c r="AY367" s="166" t="s">
        <v>129</v>
      </c>
    </row>
    <row r="368" spans="2:51" s="12" customFormat="1" ht="11.25">
      <c r="B368" s="147"/>
      <c r="D368" s="148" t="s">
        <v>138</v>
      </c>
      <c r="E368" s="149" t="s">
        <v>3</v>
      </c>
      <c r="F368" s="150" t="s">
        <v>785</v>
      </c>
      <c r="H368" s="151">
        <v>0.18</v>
      </c>
      <c r="I368" s="152"/>
      <c r="L368" s="147"/>
      <c r="M368" s="153"/>
      <c r="T368" s="154"/>
      <c r="AT368" s="149" t="s">
        <v>138</v>
      </c>
      <c r="AU368" s="149" t="s">
        <v>84</v>
      </c>
      <c r="AV368" s="12" t="s">
        <v>81</v>
      </c>
      <c r="AW368" s="12" t="s">
        <v>33</v>
      </c>
      <c r="AX368" s="12" t="s">
        <v>72</v>
      </c>
      <c r="AY368" s="149" t="s">
        <v>129</v>
      </c>
    </row>
    <row r="369" spans="2:51" s="14" customFormat="1" ht="11.25">
      <c r="B369" s="172"/>
      <c r="D369" s="148" t="s">
        <v>138</v>
      </c>
      <c r="E369" s="173" t="s">
        <v>3</v>
      </c>
      <c r="F369" s="174" t="s">
        <v>310</v>
      </c>
      <c r="H369" s="175">
        <v>0.796</v>
      </c>
      <c r="I369" s="176"/>
      <c r="L369" s="172"/>
      <c r="M369" s="177"/>
      <c r="T369" s="178"/>
      <c r="AT369" s="173" t="s">
        <v>138</v>
      </c>
      <c r="AU369" s="173" t="s">
        <v>84</v>
      </c>
      <c r="AV369" s="14" t="s">
        <v>87</v>
      </c>
      <c r="AW369" s="14" t="s">
        <v>33</v>
      </c>
      <c r="AX369" s="14" t="s">
        <v>77</v>
      </c>
      <c r="AY369" s="173" t="s">
        <v>129</v>
      </c>
    </row>
    <row r="370" spans="2:65" s="1" customFormat="1" ht="44.25" customHeight="1">
      <c r="B370" s="129"/>
      <c r="C370" s="130" t="s">
        <v>786</v>
      </c>
      <c r="D370" s="130" t="s">
        <v>131</v>
      </c>
      <c r="E370" s="131" t="s">
        <v>787</v>
      </c>
      <c r="F370" s="132" t="s">
        <v>788</v>
      </c>
      <c r="G370" s="133" t="s">
        <v>213</v>
      </c>
      <c r="H370" s="134">
        <v>2</v>
      </c>
      <c r="I370" s="135"/>
      <c r="J370" s="136">
        <f>ROUND(I370*H370,2)</f>
        <v>0</v>
      </c>
      <c r="K370" s="132" t="s">
        <v>134</v>
      </c>
      <c r="L370" s="33"/>
      <c r="M370" s="137" t="s">
        <v>3</v>
      </c>
      <c r="N370" s="138" t="s">
        <v>43</v>
      </c>
      <c r="P370" s="139">
        <f>O370*H370</f>
        <v>0</v>
      </c>
      <c r="Q370" s="139">
        <v>0.00316</v>
      </c>
      <c r="R370" s="139">
        <f>Q370*H370</f>
        <v>0.00632</v>
      </c>
      <c r="S370" s="139">
        <v>0.069</v>
      </c>
      <c r="T370" s="140">
        <f>S370*H370</f>
        <v>0.138</v>
      </c>
      <c r="AR370" s="141" t="s">
        <v>87</v>
      </c>
      <c r="AT370" s="141" t="s">
        <v>131</v>
      </c>
      <c r="AU370" s="141" t="s">
        <v>84</v>
      </c>
      <c r="AY370" s="18" t="s">
        <v>129</v>
      </c>
      <c r="BE370" s="142">
        <f>IF(N370="základní",J370,0)</f>
        <v>0</v>
      </c>
      <c r="BF370" s="142">
        <f>IF(N370="snížená",J370,0)</f>
        <v>0</v>
      </c>
      <c r="BG370" s="142">
        <f>IF(N370="zákl. přenesená",J370,0)</f>
        <v>0</v>
      </c>
      <c r="BH370" s="142">
        <f>IF(N370="sníž. přenesená",J370,0)</f>
        <v>0</v>
      </c>
      <c r="BI370" s="142">
        <f>IF(N370="nulová",J370,0)</f>
        <v>0</v>
      </c>
      <c r="BJ370" s="18" t="s">
        <v>77</v>
      </c>
      <c r="BK370" s="142">
        <f>ROUND(I370*H370,2)</f>
        <v>0</v>
      </c>
      <c r="BL370" s="18" t="s">
        <v>87</v>
      </c>
      <c r="BM370" s="141" t="s">
        <v>789</v>
      </c>
    </row>
    <row r="371" spans="2:47" s="1" customFormat="1" ht="11.25">
      <c r="B371" s="33"/>
      <c r="D371" s="143" t="s">
        <v>136</v>
      </c>
      <c r="F371" s="144" t="s">
        <v>790</v>
      </c>
      <c r="I371" s="145"/>
      <c r="L371" s="33"/>
      <c r="M371" s="146"/>
      <c r="T371" s="54"/>
      <c r="AT371" s="18" t="s">
        <v>136</v>
      </c>
      <c r="AU371" s="18" t="s">
        <v>84</v>
      </c>
    </row>
    <row r="372" spans="2:51" s="12" customFormat="1" ht="11.25">
      <c r="B372" s="147"/>
      <c r="D372" s="148" t="s">
        <v>138</v>
      </c>
      <c r="E372" s="149" t="s">
        <v>3</v>
      </c>
      <c r="F372" s="150" t="s">
        <v>791</v>
      </c>
      <c r="H372" s="151">
        <v>2</v>
      </c>
      <c r="I372" s="152"/>
      <c r="L372" s="147"/>
      <c r="M372" s="153"/>
      <c r="T372" s="154"/>
      <c r="AT372" s="149" t="s">
        <v>138</v>
      </c>
      <c r="AU372" s="149" t="s">
        <v>84</v>
      </c>
      <c r="AV372" s="12" t="s">
        <v>81</v>
      </c>
      <c r="AW372" s="12" t="s">
        <v>33</v>
      </c>
      <c r="AX372" s="12" t="s">
        <v>77</v>
      </c>
      <c r="AY372" s="149" t="s">
        <v>129</v>
      </c>
    </row>
    <row r="373" spans="2:65" s="1" customFormat="1" ht="44.25" customHeight="1">
      <c r="B373" s="129"/>
      <c r="C373" s="130" t="s">
        <v>792</v>
      </c>
      <c r="D373" s="130" t="s">
        <v>131</v>
      </c>
      <c r="E373" s="131" t="s">
        <v>793</v>
      </c>
      <c r="F373" s="132" t="s">
        <v>794</v>
      </c>
      <c r="G373" s="133" t="s">
        <v>213</v>
      </c>
      <c r="H373" s="134">
        <v>5</v>
      </c>
      <c r="I373" s="135"/>
      <c r="J373" s="136">
        <f>ROUND(I373*H373,2)</f>
        <v>0</v>
      </c>
      <c r="K373" s="132" t="s">
        <v>134</v>
      </c>
      <c r="L373" s="33"/>
      <c r="M373" s="137" t="s">
        <v>3</v>
      </c>
      <c r="N373" s="138" t="s">
        <v>43</v>
      </c>
      <c r="P373" s="139">
        <f>O373*H373</f>
        <v>0</v>
      </c>
      <c r="Q373" s="139">
        <v>0.00365</v>
      </c>
      <c r="R373" s="139">
        <f>Q373*H373</f>
        <v>0.01825</v>
      </c>
      <c r="S373" s="139">
        <v>0.11</v>
      </c>
      <c r="T373" s="140">
        <f>S373*H373</f>
        <v>0.55</v>
      </c>
      <c r="AR373" s="141" t="s">
        <v>87</v>
      </c>
      <c r="AT373" s="141" t="s">
        <v>131</v>
      </c>
      <c r="AU373" s="141" t="s">
        <v>84</v>
      </c>
      <c r="AY373" s="18" t="s">
        <v>129</v>
      </c>
      <c r="BE373" s="142">
        <f>IF(N373="základní",J373,0)</f>
        <v>0</v>
      </c>
      <c r="BF373" s="142">
        <f>IF(N373="snížená",J373,0)</f>
        <v>0</v>
      </c>
      <c r="BG373" s="142">
        <f>IF(N373="zákl. přenesená",J373,0)</f>
        <v>0</v>
      </c>
      <c r="BH373" s="142">
        <f>IF(N373="sníž. přenesená",J373,0)</f>
        <v>0</v>
      </c>
      <c r="BI373" s="142">
        <f>IF(N373="nulová",J373,0)</f>
        <v>0</v>
      </c>
      <c r="BJ373" s="18" t="s">
        <v>77</v>
      </c>
      <c r="BK373" s="142">
        <f>ROUND(I373*H373,2)</f>
        <v>0</v>
      </c>
      <c r="BL373" s="18" t="s">
        <v>87</v>
      </c>
      <c r="BM373" s="141" t="s">
        <v>795</v>
      </c>
    </row>
    <row r="374" spans="2:47" s="1" customFormat="1" ht="11.25">
      <c r="B374" s="33"/>
      <c r="D374" s="143" t="s">
        <v>136</v>
      </c>
      <c r="F374" s="144" t="s">
        <v>796</v>
      </c>
      <c r="I374" s="145"/>
      <c r="L374" s="33"/>
      <c r="M374" s="146"/>
      <c r="T374" s="54"/>
      <c r="AT374" s="18" t="s">
        <v>136</v>
      </c>
      <c r="AU374" s="18" t="s">
        <v>84</v>
      </c>
    </row>
    <row r="375" spans="2:65" s="1" customFormat="1" ht="37.9" customHeight="1">
      <c r="B375" s="129"/>
      <c r="C375" s="130" t="s">
        <v>797</v>
      </c>
      <c r="D375" s="130" t="s">
        <v>131</v>
      </c>
      <c r="E375" s="131" t="s">
        <v>798</v>
      </c>
      <c r="F375" s="132" t="s">
        <v>799</v>
      </c>
      <c r="G375" s="133" t="s">
        <v>203</v>
      </c>
      <c r="H375" s="134">
        <v>1</v>
      </c>
      <c r="I375" s="135"/>
      <c r="J375" s="136">
        <f>ROUND(I375*H375,2)</f>
        <v>0</v>
      </c>
      <c r="K375" s="132" t="s">
        <v>134</v>
      </c>
      <c r="L375" s="33"/>
      <c r="M375" s="137" t="s">
        <v>3</v>
      </c>
      <c r="N375" s="138" t="s">
        <v>43</v>
      </c>
      <c r="P375" s="139">
        <f>O375*H375</f>
        <v>0</v>
      </c>
      <c r="Q375" s="139">
        <v>0</v>
      </c>
      <c r="R375" s="139">
        <f>Q375*H375</f>
        <v>0</v>
      </c>
      <c r="S375" s="139">
        <v>2.4</v>
      </c>
      <c r="T375" s="140">
        <f>S375*H375</f>
        <v>2.4</v>
      </c>
      <c r="AR375" s="141" t="s">
        <v>87</v>
      </c>
      <c r="AT375" s="141" t="s">
        <v>131</v>
      </c>
      <c r="AU375" s="141" t="s">
        <v>84</v>
      </c>
      <c r="AY375" s="18" t="s">
        <v>129</v>
      </c>
      <c r="BE375" s="142">
        <f>IF(N375="základní",J375,0)</f>
        <v>0</v>
      </c>
      <c r="BF375" s="142">
        <f>IF(N375="snížená",J375,0)</f>
        <v>0</v>
      </c>
      <c r="BG375" s="142">
        <f>IF(N375="zákl. přenesená",J375,0)</f>
        <v>0</v>
      </c>
      <c r="BH375" s="142">
        <f>IF(N375="sníž. přenesená",J375,0)</f>
        <v>0</v>
      </c>
      <c r="BI375" s="142">
        <f>IF(N375="nulová",J375,0)</f>
        <v>0</v>
      </c>
      <c r="BJ375" s="18" t="s">
        <v>77</v>
      </c>
      <c r="BK375" s="142">
        <f>ROUND(I375*H375,2)</f>
        <v>0</v>
      </c>
      <c r="BL375" s="18" t="s">
        <v>87</v>
      </c>
      <c r="BM375" s="141" t="s">
        <v>800</v>
      </c>
    </row>
    <row r="376" spans="2:47" s="1" customFormat="1" ht="11.25">
      <c r="B376" s="33"/>
      <c r="D376" s="143" t="s">
        <v>136</v>
      </c>
      <c r="F376" s="144" t="s">
        <v>801</v>
      </c>
      <c r="I376" s="145"/>
      <c r="L376" s="33"/>
      <c r="M376" s="146"/>
      <c r="T376" s="54"/>
      <c r="AT376" s="18" t="s">
        <v>136</v>
      </c>
      <c r="AU376" s="18" t="s">
        <v>84</v>
      </c>
    </row>
    <row r="377" spans="2:51" s="12" customFormat="1" ht="11.25">
      <c r="B377" s="147"/>
      <c r="D377" s="148" t="s">
        <v>138</v>
      </c>
      <c r="E377" s="149" t="s">
        <v>3</v>
      </c>
      <c r="F377" s="150" t="s">
        <v>802</v>
      </c>
      <c r="H377" s="151">
        <v>1</v>
      </c>
      <c r="I377" s="152"/>
      <c r="L377" s="147"/>
      <c r="M377" s="153"/>
      <c r="T377" s="154"/>
      <c r="AT377" s="149" t="s">
        <v>138</v>
      </c>
      <c r="AU377" s="149" t="s">
        <v>84</v>
      </c>
      <c r="AV377" s="12" t="s">
        <v>81</v>
      </c>
      <c r="AW377" s="12" t="s">
        <v>33</v>
      </c>
      <c r="AX377" s="12" t="s">
        <v>77</v>
      </c>
      <c r="AY377" s="149" t="s">
        <v>129</v>
      </c>
    </row>
    <row r="378" spans="2:65" s="1" customFormat="1" ht="37.9" customHeight="1">
      <c r="B378" s="129"/>
      <c r="C378" s="130" t="s">
        <v>803</v>
      </c>
      <c r="D378" s="130" t="s">
        <v>131</v>
      </c>
      <c r="E378" s="131" t="s">
        <v>804</v>
      </c>
      <c r="F378" s="132" t="s">
        <v>805</v>
      </c>
      <c r="G378" s="133" t="s">
        <v>95</v>
      </c>
      <c r="H378" s="134">
        <v>251.663</v>
      </c>
      <c r="I378" s="135"/>
      <c r="J378" s="136">
        <f>ROUND(I378*H378,2)</f>
        <v>0</v>
      </c>
      <c r="K378" s="132" t="s">
        <v>134</v>
      </c>
      <c r="L378" s="33"/>
      <c r="M378" s="137" t="s">
        <v>3</v>
      </c>
      <c r="N378" s="138" t="s">
        <v>43</v>
      </c>
      <c r="P378" s="139">
        <f>O378*H378</f>
        <v>0</v>
      </c>
      <c r="Q378" s="139">
        <v>0</v>
      </c>
      <c r="R378" s="139">
        <f>Q378*H378</f>
        <v>0</v>
      </c>
      <c r="S378" s="139">
        <v>0</v>
      </c>
      <c r="T378" s="140">
        <f>S378*H378</f>
        <v>0</v>
      </c>
      <c r="AR378" s="141" t="s">
        <v>87</v>
      </c>
      <c r="AT378" s="141" t="s">
        <v>131</v>
      </c>
      <c r="AU378" s="141" t="s">
        <v>84</v>
      </c>
      <c r="AY378" s="18" t="s">
        <v>129</v>
      </c>
      <c r="BE378" s="142">
        <f>IF(N378="základní",J378,0)</f>
        <v>0</v>
      </c>
      <c r="BF378" s="142">
        <f>IF(N378="snížená",J378,0)</f>
        <v>0</v>
      </c>
      <c r="BG378" s="142">
        <f>IF(N378="zákl. přenesená",J378,0)</f>
        <v>0</v>
      </c>
      <c r="BH378" s="142">
        <f>IF(N378="sníž. přenesená",J378,0)</f>
        <v>0</v>
      </c>
      <c r="BI378" s="142">
        <f>IF(N378="nulová",J378,0)</f>
        <v>0</v>
      </c>
      <c r="BJ378" s="18" t="s">
        <v>77</v>
      </c>
      <c r="BK378" s="142">
        <f>ROUND(I378*H378,2)</f>
        <v>0</v>
      </c>
      <c r="BL378" s="18" t="s">
        <v>87</v>
      </c>
      <c r="BM378" s="141" t="s">
        <v>806</v>
      </c>
    </row>
    <row r="379" spans="2:47" s="1" customFormat="1" ht="11.25">
      <c r="B379" s="33"/>
      <c r="D379" s="143" t="s">
        <v>136</v>
      </c>
      <c r="F379" s="144" t="s">
        <v>807</v>
      </c>
      <c r="I379" s="145"/>
      <c r="L379" s="33"/>
      <c r="M379" s="146"/>
      <c r="T379" s="54"/>
      <c r="AT379" s="18" t="s">
        <v>136</v>
      </c>
      <c r="AU379" s="18" t="s">
        <v>84</v>
      </c>
    </row>
    <row r="380" spans="2:47" s="1" customFormat="1" ht="19.5">
      <c r="B380" s="33"/>
      <c r="D380" s="148" t="s">
        <v>222</v>
      </c>
      <c r="F380" s="171" t="s">
        <v>808</v>
      </c>
      <c r="I380" s="145"/>
      <c r="L380" s="33"/>
      <c r="M380" s="146"/>
      <c r="T380" s="54"/>
      <c r="AT380" s="18" t="s">
        <v>222</v>
      </c>
      <c r="AU380" s="18" t="s">
        <v>84</v>
      </c>
    </row>
    <row r="381" spans="2:51" s="12" customFormat="1" ht="11.25">
      <c r="B381" s="147"/>
      <c r="D381" s="148" t="s">
        <v>138</v>
      </c>
      <c r="E381" s="149" t="s">
        <v>3</v>
      </c>
      <c r="F381" s="150" t="s">
        <v>401</v>
      </c>
      <c r="H381" s="151">
        <v>251.663</v>
      </c>
      <c r="I381" s="152"/>
      <c r="L381" s="147"/>
      <c r="M381" s="153"/>
      <c r="T381" s="154"/>
      <c r="AT381" s="149" t="s">
        <v>138</v>
      </c>
      <c r="AU381" s="149" t="s">
        <v>84</v>
      </c>
      <c r="AV381" s="12" t="s">
        <v>81</v>
      </c>
      <c r="AW381" s="12" t="s">
        <v>33</v>
      </c>
      <c r="AX381" s="12" t="s">
        <v>77</v>
      </c>
      <c r="AY381" s="149" t="s">
        <v>129</v>
      </c>
    </row>
    <row r="382" spans="2:65" s="1" customFormat="1" ht="66.75" customHeight="1">
      <c r="B382" s="129"/>
      <c r="C382" s="130" t="s">
        <v>809</v>
      </c>
      <c r="D382" s="130" t="s">
        <v>131</v>
      </c>
      <c r="E382" s="131" t="s">
        <v>810</v>
      </c>
      <c r="F382" s="132" t="s">
        <v>811</v>
      </c>
      <c r="G382" s="133" t="s">
        <v>95</v>
      </c>
      <c r="H382" s="134">
        <v>251.663</v>
      </c>
      <c r="I382" s="135"/>
      <c r="J382" s="136">
        <f>ROUND(I382*H382,2)</f>
        <v>0</v>
      </c>
      <c r="K382" s="132" t="s">
        <v>156</v>
      </c>
      <c r="L382" s="33"/>
      <c r="M382" s="137" t="s">
        <v>3</v>
      </c>
      <c r="N382" s="138" t="s">
        <v>43</v>
      </c>
      <c r="P382" s="139">
        <f>O382*H382</f>
        <v>0</v>
      </c>
      <c r="Q382" s="139">
        <v>0</v>
      </c>
      <c r="R382" s="139">
        <f>Q382*H382</f>
        <v>0</v>
      </c>
      <c r="S382" s="139">
        <v>0</v>
      </c>
      <c r="T382" s="140">
        <f>S382*H382</f>
        <v>0</v>
      </c>
      <c r="AR382" s="141" t="s">
        <v>87</v>
      </c>
      <c r="AT382" s="141" t="s">
        <v>131</v>
      </c>
      <c r="AU382" s="141" t="s">
        <v>84</v>
      </c>
      <c r="AY382" s="18" t="s">
        <v>129</v>
      </c>
      <c r="BE382" s="142">
        <f>IF(N382="základní",J382,0)</f>
        <v>0</v>
      </c>
      <c r="BF382" s="142">
        <f>IF(N382="snížená",J382,0)</f>
        <v>0</v>
      </c>
      <c r="BG382" s="142">
        <f>IF(N382="zákl. přenesená",J382,0)</f>
        <v>0</v>
      </c>
      <c r="BH382" s="142">
        <f>IF(N382="sníž. přenesená",J382,0)</f>
        <v>0</v>
      </c>
      <c r="BI382" s="142">
        <f>IF(N382="nulová",J382,0)</f>
        <v>0</v>
      </c>
      <c r="BJ382" s="18" t="s">
        <v>77</v>
      </c>
      <c r="BK382" s="142">
        <f>ROUND(I382*H382,2)</f>
        <v>0</v>
      </c>
      <c r="BL382" s="18" t="s">
        <v>87</v>
      </c>
      <c r="BM382" s="141" t="s">
        <v>812</v>
      </c>
    </row>
    <row r="383" spans="2:51" s="12" customFormat="1" ht="11.25">
      <c r="B383" s="147"/>
      <c r="D383" s="148" t="s">
        <v>138</v>
      </c>
      <c r="E383" s="149" t="s">
        <v>3</v>
      </c>
      <c r="F383" s="150" t="s">
        <v>401</v>
      </c>
      <c r="H383" s="151">
        <v>251.663</v>
      </c>
      <c r="I383" s="152"/>
      <c r="L383" s="147"/>
      <c r="M383" s="153"/>
      <c r="T383" s="154"/>
      <c r="AT383" s="149" t="s">
        <v>138</v>
      </c>
      <c r="AU383" s="149" t="s">
        <v>84</v>
      </c>
      <c r="AV383" s="12" t="s">
        <v>81</v>
      </c>
      <c r="AW383" s="12" t="s">
        <v>33</v>
      </c>
      <c r="AX383" s="12" t="s">
        <v>77</v>
      </c>
      <c r="AY383" s="149" t="s">
        <v>129</v>
      </c>
    </row>
    <row r="384" spans="2:65" s="1" customFormat="1" ht="37.9" customHeight="1">
      <c r="B384" s="129"/>
      <c r="C384" s="130" t="s">
        <v>813</v>
      </c>
      <c r="D384" s="130" t="s">
        <v>131</v>
      </c>
      <c r="E384" s="131" t="s">
        <v>814</v>
      </c>
      <c r="F384" s="132" t="s">
        <v>815</v>
      </c>
      <c r="G384" s="133" t="s">
        <v>203</v>
      </c>
      <c r="H384" s="134">
        <v>3.458</v>
      </c>
      <c r="I384" s="135"/>
      <c r="J384" s="136">
        <f>ROUND(I384*H384,2)</f>
        <v>0</v>
      </c>
      <c r="K384" s="132" t="s">
        <v>134</v>
      </c>
      <c r="L384" s="33"/>
      <c r="M384" s="137" t="s">
        <v>3</v>
      </c>
      <c r="N384" s="138" t="s">
        <v>43</v>
      </c>
      <c r="P384" s="139">
        <f>O384*H384</f>
        <v>0</v>
      </c>
      <c r="Q384" s="139">
        <v>0</v>
      </c>
      <c r="R384" s="139">
        <f>Q384*H384</f>
        <v>0</v>
      </c>
      <c r="S384" s="139">
        <v>0</v>
      </c>
      <c r="T384" s="140">
        <f>S384*H384</f>
        <v>0</v>
      </c>
      <c r="AR384" s="141" t="s">
        <v>87</v>
      </c>
      <c r="AT384" s="141" t="s">
        <v>131</v>
      </c>
      <c r="AU384" s="141" t="s">
        <v>84</v>
      </c>
      <c r="AY384" s="18" t="s">
        <v>129</v>
      </c>
      <c r="BE384" s="142">
        <f>IF(N384="základní",J384,0)</f>
        <v>0</v>
      </c>
      <c r="BF384" s="142">
        <f>IF(N384="snížená",J384,0)</f>
        <v>0</v>
      </c>
      <c r="BG384" s="142">
        <f>IF(N384="zákl. přenesená",J384,0)</f>
        <v>0</v>
      </c>
      <c r="BH384" s="142">
        <f>IF(N384="sníž. přenesená",J384,0)</f>
        <v>0</v>
      </c>
      <c r="BI384" s="142">
        <f>IF(N384="nulová",J384,0)</f>
        <v>0</v>
      </c>
      <c r="BJ384" s="18" t="s">
        <v>77</v>
      </c>
      <c r="BK384" s="142">
        <f>ROUND(I384*H384,2)</f>
        <v>0</v>
      </c>
      <c r="BL384" s="18" t="s">
        <v>87</v>
      </c>
      <c r="BM384" s="141" t="s">
        <v>816</v>
      </c>
    </row>
    <row r="385" spans="2:47" s="1" customFormat="1" ht="11.25">
      <c r="B385" s="33"/>
      <c r="D385" s="143" t="s">
        <v>136</v>
      </c>
      <c r="F385" s="144" t="s">
        <v>817</v>
      </c>
      <c r="I385" s="145"/>
      <c r="L385" s="33"/>
      <c r="M385" s="146"/>
      <c r="T385" s="54"/>
      <c r="AT385" s="18" t="s">
        <v>136</v>
      </c>
      <c r="AU385" s="18" t="s">
        <v>84</v>
      </c>
    </row>
    <row r="386" spans="2:47" s="1" customFormat="1" ht="19.5">
      <c r="B386" s="33"/>
      <c r="D386" s="148" t="s">
        <v>222</v>
      </c>
      <c r="F386" s="171" t="s">
        <v>818</v>
      </c>
      <c r="I386" s="145"/>
      <c r="L386" s="33"/>
      <c r="M386" s="146"/>
      <c r="T386" s="54"/>
      <c r="AT386" s="18" t="s">
        <v>222</v>
      </c>
      <c r="AU386" s="18" t="s">
        <v>84</v>
      </c>
    </row>
    <row r="387" spans="2:51" s="13" customFormat="1" ht="11.25">
      <c r="B387" s="165"/>
      <c r="D387" s="148" t="s">
        <v>138</v>
      </c>
      <c r="E387" s="166" t="s">
        <v>3</v>
      </c>
      <c r="F387" s="167" t="s">
        <v>554</v>
      </c>
      <c r="H387" s="166" t="s">
        <v>3</v>
      </c>
      <c r="I387" s="168"/>
      <c r="L387" s="165"/>
      <c r="M387" s="169"/>
      <c r="T387" s="170"/>
      <c r="AT387" s="166" t="s">
        <v>138</v>
      </c>
      <c r="AU387" s="166" t="s">
        <v>84</v>
      </c>
      <c r="AV387" s="13" t="s">
        <v>77</v>
      </c>
      <c r="AW387" s="13" t="s">
        <v>33</v>
      </c>
      <c r="AX387" s="13" t="s">
        <v>72</v>
      </c>
      <c r="AY387" s="166" t="s">
        <v>129</v>
      </c>
    </row>
    <row r="388" spans="2:51" s="12" customFormat="1" ht="11.25">
      <c r="B388" s="147"/>
      <c r="D388" s="148" t="s">
        <v>138</v>
      </c>
      <c r="E388" s="149" t="s">
        <v>3</v>
      </c>
      <c r="F388" s="150" t="s">
        <v>819</v>
      </c>
      <c r="H388" s="151">
        <v>3.458</v>
      </c>
      <c r="I388" s="152"/>
      <c r="L388" s="147"/>
      <c r="M388" s="153"/>
      <c r="T388" s="154"/>
      <c r="AT388" s="149" t="s">
        <v>138</v>
      </c>
      <c r="AU388" s="149" t="s">
        <v>84</v>
      </c>
      <c r="AV388" s="12" t="s">
        <v>81</v>
      </c>
      <c r="AW388" s="12" t="s">
        <v>33</v>
      </c>
      <c r="AX388" s="12" t="s">
        <v>72</v>
      </c>
      <c r="AY388" s="149" t="s">
        <v>129</v>
      </c>
    </row>
    <row r="389" spans="2:51" s="14" customFormat="1" ht="11.25">
      <c r="B389" s="172"/>
      <c r="D389" s="148" t="s">
        <v>138</v>
      </c>
      <c r="E389" s="173" t="s">
        <v>3</v>
      </c>
      <c r="F389" s="174" t="s">
        <v>310</v>
      </c>
      <c r="H389" s="175">
        <v>3.458</v>
      </c>
      <c r="I389" s="176"/>
      <c r="L389" s="172"/>
      <c r="M389" s="177"/>
      <c r="T389" s="178"/>
      <c r="AT389" s="173" t="s">
        <v>138</v>
      </c>
      <c r="AU389" s="173" t="s">
        <v>84</v>
      </c>
      <c r="AV389" s="14" t="s">
        <v>87</v>
      </c>
      <c r="AW389" s="14" t="s">
        <v>33</v>
      </c>
      <c r="AX389" s="14" t="s">
        <v>77</v>
      </c>
      <c r="AY389" s="173" t="s">
        <v>129</v>
      </c>
    </row>
    <row r="390" spans="2:65" s="1" customFormat="1" ht="33" customHeight="1">
      <c r="B390" s="129"/>
      <c r="C390" s="130" t="s">
        <v>820</v>
      </c>
      <c r="D390" s="130" t="s">
        <v>131</v>
      </c>
      <c r="E390" s="131" t="s">
        <v>231</v>
      </c>
      <c r="F390" s="132" t="s">
        <v>232</v>
      </c>
      <c r="G390" s="133" t="s">
        <v>233</v>
      </c>
      <c r="H390" s="134">
        <v>55.392</v>
      </c>
      <c r="I390" s="135"/>
      <c r="J390" s="136">
        <f>ROUND(I390*H390,2)</f>
        <v>0</v>
      </c>
      <c r="K390" s="132" t="s">
        <v>134</v>
      </c>
      <c r="L390" s="33"/>
      <c r="M390" s="137" t="s">
        <v>3</v>
      </c>
      <c r="N390" s="138" t="s">
        <v>43</v>
      </c>
      <c r="P390" s="139">
        <f>O390*H390</f>
        <v>0</v>
      </c>
      <c r="Q390" s="139">
        <v>0</v>
      </c>
      <c r="R390" s="139">
        <f>Q390*H390</f>
        <v>0</v>
      </c>
      <c r="S390" s="139">
        <v>0</v>
      </c>
      <c r="T390" s="140">
        <f>S390*H390</f>
        <v>0</v>
      </c>
      <c r="AR390" s="141" t="s">
        <v>87</v>
      </c>
      <c r="AT390" s="141" t="s">
        <v>131</v>
      </c>
      <c r="AU390" s="141" t="s">
        <v>84</v>
      </c>
      <c r="AY390" s="18" t="s">
        <v>129</v>
      </c>
      <c r="BE390" s="142">
        <f>IF(N390="základní",J390,0)</f>
        <v>0</v>
      </c>
      <c r="BF390" s="142">
        <f>IF(N390="snížená",J390,0)</f>
        <v>0</v>
      </c>
      <c r="BG390" s="142">
        <f>IF(N390="zákl. přenesená",J390,0)</f>
        <v>0</v>
      </c>
      <c r="BH390" s="142">
        <f>IF(N390="sníž. přenesená",J390,0)</f>
        <v>0</v>
      </c>
      <c r="BI390" s="142">
        <f>IF(N390="nulová",J390,0)</f>
        <v>0</v>
      </c>
      <c r="BJ390" s="18" t="s">
        <v>77</v>
      </c>
      <c r="BK390" s="142">
        <f>ROUND(I390*H390,2)</f>
        <v>0</v>
      </c>
      <c r="BL390" s="18" t="s">
        <v>87</v>
      </c>
      <c r="BM390" s="141" t="s">
        <v>821</v>
      </c>
    </row>
    <row r="391" spans="2:47" s="1" customFormat="1" ht="11.25">
      <c r="B391" s="33"/>
      <c r="D391" s="143" t="s">
        <v>136</v>
      </c>
      <c r="F391" s="144" t="s">
        <v>235</v>
      </c>
      <c r="I391" s="145"/>
      <c r="L391" s="33"/>
      <c r="M391" s="146"/>
      <c r="T391" s="54"/>
      <c r="AT391" s="18" t="s">
        <v>136</v>
      </c>
      <c r="AU391" s="18" t="s">
        <v>84</v>
      </c>
    </row>
    <row r="392" spans="2:51" s="12" customFormat="1" ht="11.25">
      <c r="B392" s="147"/>
      <c r="D392" s="148" t="s">
        <v>138</v>
      </c>
      <c r="E392" s="149" t="s">
        <v>3</v>
      </c>
      <c r="F392" s="150" t="s">
        <v>822</v>
      </c>
      <c r="H392" s="151">
        <v>48.13</v>
      </c>
      <c r="I392" s="152"/>
      <c r="L392" s="147"/>
      <c r="M392" s="153"/>
      <c r="T392" s="154"/>
      <c r="AT392" s="149" t="s">
        <v>138</v>
      </c>
      <c r="AU392" s="149" t="s">
        <v>84</v>
      </c>
      <c r="AV392" s="12" t="s">
        <v>81</v>
      </c>
      <c r="AW392" s="12" t="s">
        <v>33</v>
      </c>
      <c r="AX392" s="12" t="s">
        <v>72</v>
      </c>
      <c r="AY392" s="149" t="s">
        <v>129</v>
      </c>
    </row>
    <row r="393" spans="2:51" s="12" customFormat="1" ht="11.25">
      <c r="B393" s="147"/>
      <c r="D393" s="148" t="s">
        <v>138</v>
      </c>
      <c r="E393" s="149" t="s">
        <v>3</v>
      </c>
      <c r="F393" s="150" t="s">
        <v>823</v>
      </c>
      <c r="H393" s="151">
        <v>7.262</v>
      </c>
      <c r="I393" s="152"/>
      <c r="L393" s="147"/>
      <c r="M393" s="153"/>
      <c r="T393" s="154"/>
      <c r="AT393" s="149" t="s">
        <v>138</v>
      </c>
      <c r="AU393" s="149" t="s">
        <v>84</v>
      </c>
      <c r="AV393" s="12" t="s">
        <v>81</v>
      </c>
      <c r="AW393" s="12" t="s">
        <v>33</v>
      </c>
      <c r="AX393" s="12" t="s">
        <v>72</v>
      </c>
      <c r="AY393" s="149" t="s">
        <v>129</v>
      </c>
    </row>
    <row r="394" spans="2:51" s="14" customFormat="1" ht="11.25">
      <c r="B394" s="172"/>
      <c r="D394" s="148" t="s">
        <v>138</v>
      </c>
      <c r="E394" s="173" t="s">
        <v>3</v>
      </c>
      <c r="F394" s="174" t="s">
        <v>310</v>
      </c>
      <c r="H394" s="175">
        <v>55.392</v>
      </c>
      <c r="I394" s="176"/>
      <c r="L394" s="172"/>
      <c r="M394" s="177"/>
      <c r="T394" s="178"/>
      <c r="AT394" s="173" t="s">
        <v>138</v>
      </c>
      <c r="AU394" s="173" t="s">
        <v>84</v>
      </c>
      <c r="AV394" s="14" t="s">
        <v>87</v>
      </c>
      <c r="AW394" s="14" t="s">
        <v>33</v>
      </c>
      <c r="AX394" s="14" t="s">
        <v>77</v>
      </c>
      <c r="AY394" s="173" t="s">
        <v>129</v>
      </c>
    </row>
    <row r="395" spans="2:65" s="1" customFormat="1" ht="44.25" customHeight="1">
      <c r="B395" s="129"/>
      <c r="C395" s="130" t="s">
        <v>824</v>
      </c>
      <c r="D395" s="130" t="s">
        <v>131</v>
      </c>
      <c r="E395" s="131" t="s">
        <v>236</v>
      </c>
      <c r="F395" s="132" t="s">
        <v>237</v>
      </c>
      <c r="G395" s="133" t="s">
        <v>233</v>
      </c>
      <c r="H395" s="134">
        <v>221.568</v>
      </c>
      <c r="I395" s="135"/>
      <c r="J395" s="136">
        <f>ROUND(I395*H395,2)</f>
        <v>0</v>
      </c>
      <c r="K395" s="132" t="s">
        <v>134</v>
      </c>
      <c r="L395" s="33"/>
      <c r="M395" s="137" t="s">
        <v>3</v>
      </c>
      <c r="N395" s="138" t="s">
        <v>43</v>
      </c>
      <c r="P395" s="139">
        <f>O395*H395</f>
        <v>0</v>
      </c>
      <c r="Q395" s="139">
        <v>0</v>
      </c>
      <c r="R395" s="139">
        <f>Q395*H395</f>
        <v>0</v>
      </c>
      <c r="S395" s="139">
        <v>0</v>
      </c>
      <c r="T395" s="140">
        <f>S395*H395</f>
        <v>0</v>
      </c>
      <c r="AR395" s="141" t="s">
        <v>87</v>
      </c>
      <c r="AT395" s="141" t="s">
        <v>131</v>
      </c>
      <c r="AU395" s="141" t="s">
        <v>84</v>
      </c>
      <c r="AY395" s="18" t="s">
        <v>129</v>
      </c>
      <c r="BE395" s="142">
        <f>IF(N395="základní",J395,0)</f>
        <v>0</v>
      </c>
      <c r="BF395" s="142">
        <f>IF(N395="snížená",J395,0)</f>
        <v>0</v>
      </c>
      <c r="BG395" s="142">
        <f>IF(N395="zákl. přenesená",J395,0)</f>
        <v>0</v>
      </c>
      <c r="BH395" s="142">
        <f>IF(N395="sníž. přenesená",J395,0)</f>
        <v>0</v>
      </c>
      <c r="BI395" s="142">
        <f>IF(N395="nulová",J395,0)</f>
        <v>0</v>
      </c>
      <c r="BJ395" s="18" t="s">
        <v>77</v>
      </c>
      <c r="BK395" s="142">
        <f>ROUND(I395*H395,2)</f>
        <v>0</v>
      </c>
      <c r="BL395" s="18" t="s">
        <v>87</v>
      </c>
      <c r="BM395" s="141" t="s">
        <v>825</v>
      </c>
    </row>
    <row r="396" spans="2:47" s="1" customFormat="1" ht="11.25">
      <c r="B396" s="33"/>
      <c r="D396" s="143" t="s">
        <v>136</v>
      </c>
      <c r="F396" s="144" t="s">
        <v>239</v>
      </c>
      <c r="I396" s="145"/>
      <c r="L396" s="33"/>
      <c r="M396" s="146"/>
      <c r="T396" s="54"/>
      <c r="AT396" s="18" t="s">
        <v>136</v>
      </c>
      <c r="AU396" s="18" t="s">
        <v>84</v>
      </c>
    </row>
    <row r="397" spans="2:51" s="12" customFormat="1" ht="11.25">
      <c r="B397" s="147"/>
      <c r="D397" s="148" t="s">
        <v>138</v>
      </c>
      <c r="E397" s="149" t="s">
        <v>3</v>
      </c>
      <c r="F397" s="150" t="s">
        <v>826</v>
      </c>
      <c r="H397" s="151">
        <v>221.568</v>
      </c>
      <c r="I397" s="152"/>
      <c r="L397" s="147"/>
      <c r="M397" s="153"/>
      <c r="T397" s="154"/>
      <c r="AT397" s="149" t="s">
        <v>138</v>
      </c>
      <c r="AU397" s="149" t="s">
        <v>84</v>
      </c>
      <c r="AV397" s="12" t="s">
        <v>81</v>
      </c>
      <c r="AW397" s="12" t="s">
        <v>33</v>
      </c>
      <c r="AX397" s="12" t="s">
        <v>77</v>
      </c>
      <c r="AY397" s="149" t="s">
        <v>129</v>
      </c>
    </row>
    <row r="398" spans="2:65" s="1" customFormat="1" ht="24.2" customHeight="1">
      <c r="B398" s="129"/>
      <c r="C398" s="130" t="s">
        <v>827</v>
      </c>
      <c r="D398" s="130" t="s">
        <v>131</v>
      </c>
      <c r="E398" s="131" t="s">
        <v>828</v>
      </c>
      <c r="F398" s="132" t="s">
        <v>829</v>
      </c>
      <c r="G398" s="133" t="s">
        <v>95</v>
      </c>
      <c r="H398" s="134">
        <v>251.663</v>
      </c>
      <c r="I398" s="135"/>
      <c r="J398" s="136">
        <f>ROUND(I398*H398,2)</f>
        <v>0</v>
      </c>
      <c r="K398" s="132" t="s">
        <v>134</v>
      </c>
      <c r="L398" s="33"/>
      <c r="M398" s="137" t="s">
        <v>3</v>
      </c>
      <c r="N398" s="138" t="s">
        <v>43</v>
      </c>
      <c r="P398" s="139">
        <f>O398*H398</f>
        <v>0</v>
      </c>
      <c r="Q398" s="139">
        <v>0</v>
      </c>
      <c r="R398" s="139">
        <f>Q398*H398</f>
        <v>0</v>
      </c>
      <c r="S398" s="139">
        <v>0.09</v>
      </c>
      <c r="T398" s="140">
        <f>S398*H398</f>
        <v>22.64967</v>
      </c>
      <c r="AR398" s="141" t="s">
        <v>87</v>
      </c>
      <c r="AT398" s="141" t="s">
        <v>131</v>
      </c>
      <c r="AU398" s="141" t="s">
        <v>84</v>
      </c>
      <c r="AY398" s="18" t="s">
        <v>129</v>
      </c>
      <c r="BE398" s="142">
        <f>IF(N398="základní",J398,0)</f>
        <v>0</v>
      </c>
      <c r="BF398" s="142">
        <f>IF(N398="snížená",J398,0)</f>
        <v>0</v>
      </c>
      <c r="BG398" s="142">
        <f>IF(N398="zákl. přenesená",J398,0)</f>
        <v>0</v>
      </c>
      <c r="BH398" s="142">
        <f>IF(N398="sníž. přenesená",J398,0)</f>
        <v>0</v>
      </c>
      <c r="BI398" s="142">
        <f>IF(N398="nulová",J398,0)</f>
        <v>0</v>
      </c>
      <c r="BJ398" s="18" t="s">
        <v>77</v>
      </c>
      <c r="BK398" s="142">
        <f>ROUND(I398*H398,2)</f>
        <v>0</v>
      </c>
      <c r="BL398" s="18" t="s">
        <v>87</v>
      </c>
      <c r="BM398" s="141" t="s">
        <v>830</v>
      </c>
    </row>
    <row r="399" spans="2:47" s="1" customFormat="1" ht="11.25">
      <c r="B399" s="33"/>
      <c r="D399" s="143" t="s">
        <v>136</v>
      </c>
      <c r="F399" s="144" t="s">
        <v>831</v>
      </c>
      <c r="I399" s="145"/>
      <c r="L399" s="33"/>
      <c r="M399" s="146"/>
      <c r="T399" s="54"/>
      <c r="AT399" s="18" t="s">
        <v>136</v>
      </c>
      <c r="AU399" s="18" t="s">
        <v>84</v>
      </c>
    </row>
    <row r="400" spans="2:51" s="12" customFormat="1" ht="11.25">
      <c r="B400" s="147"/>
      <c r="D400" s="148" t="s">
        <v>138</v>
      </c>
      <c r="E400" s="149" t="s">
        <v>3</v>
      </c>
      <c r="F400" s="150" t="s">
        <v>401</v>
      </c>
      <c r="H400" s="151">
        <v>251.663</v>
      </c>
      <c r="I400" s="152"/>
      <c r="L400" s="147"/>
      <c r="M400" s="153"/>
      <c r="T400" s="154"/>
      <c r="AT400" s="149" t="s">
        <v>138</v>
      </c>
      <c r="AU400" s="149" t="s">
        <v>84</v>
      </c>
      <c r="AV400" s="12" t="s">
        <v>81</v>
      </c>
      <c r="AW400" s="12" t="s">
        <v>33</v>
      </c>
      <c r="AX400" s="12" t="s">
        <v>77</v>
      </c>
      <c r="AY400" s="149" t="s">
        <v>129</v>
      </c>
    </row>
    <row r="401" spans="2:65" s="1" customFormat="1" ht="37.9" customHeight="1">
      <c r="B401" s="129"/>
      <c r="C401" s="130" t="s">
        <v>832</v>
      </c>
      <c r="D401" s="130" t="s">
        <v>131</v>
      </c>
      <c r="E401" s="131" t="s">
        <v>833</v>
      </c>
      <c r="F401" s="132" t="s">
        <v>834</v>
      </c>
      <c r="G401" s="133" t="s">
        <v>203</v>
      </c>
      <c r="H401" s="134">
        <v>1.92</v>
      </c>
      <c r="I401" s="135"/>
      <c r="J401" s="136">
        <f>ROUND(I401*H401,2)</f>
        <v>0</v>
      </c>
      <c r="K401" s="132" t="s">
        <v>134</v>
      </c>
      <c r="L401" s="33"/>
      <c r="M401" s="137" t="s">
        <v>3</v>
      </c>
      <c r="N401" s="138" t="s">
        <v>43</v>
      </c>
      <c r="P401" s="139">
        <f>O401*H401</f>
        <v>0</v>
      </c>
      <c r="Q401" s="139">
        <v>0</v>
      </c>
      <c r="R401" s="139">
        <f>Q401*H401</f>
        <v>0</v>
      </c>
      <c r="S401" s="139">
        <v>2.1</v>
      </c>
      <c r="T401" s="140">
        <f>S401*H401</f>
        <v>4.032</v>
      </c>
      <c r="AR401" s="141" t="s">
        <v>87</v>
      </c>
      <c r="AT401" s="141" t="s">
        <v>131</v>
      </c>
      <c r="AU401" s="141" t="s">
        <v>84</v>
      </c>
      <c r="AY401" s="18" t="s">
        <v>129</v>
      </c>
      <c r="BE401" s="142">
        <f>IF(N401="základní",J401,0)</f>
        <v>0</v>
      </c>
      <c r="BF401" s="142">
        <f>IF(N401="snížená",J401,0)</f>
        <v>0</v>
      </c>
      <c r="BG401" s="142">
        <f>IF(N401="zákl. přenesená",J401,0)</f>
        <v>0</v>
      </c>
      <c r="BH401" s="142">
        <f>IF(N401="sníž. přenesená",J401,0)</f>
        <v>0</v>
      </c>
      <c r="BI401" s="142">
        <f>IF(N401="nulová",J401,0)</f>
        <v>0</v>
      </c>
      <c r="BJ401" s="18" t="s">
        <v>77</v>
      </c>
      <c r="BK401" s="142">
        <f>ROUND(I401*H401,2)</f>
        <v>0</v>
      </c>
      <c r="BL401" s="18" t="s">
        <v>87</v>
      </c>
      <c r="BM401" s="141" t="s">
        <v>835</v>
      </c>
    </row>
    <row r="402" spans="2:47" s="1" customFormat="1" ht="11.25">
      <c r="B402" s="33"/>
      <c r="D402" s="143" t="s">
        <v>136</v>
      </c>
      <c r="F402" s="144" t="s">
        <v>836</v>
      </c>
      <c r="I402" s="145"/>
      <c r="L402" s="33"/>
      <c r="M402" s="146"/>
      <c r="T402" s="54"/>
      <c r="AT402" s="18" t="s">
        <v>136</v>
      </c>
      <c r="AU402" s="18" t="s">
        <v>84</v>
      </c>
    </row>
    <row r="403" spans="2:51" s="13" customFormat="1" ht="11.25">
      <c r="B403" s="165"/>
      <c r="D403" s="148" t="s">
        <v>138</v>
      </c>
      <c r="E403" s="166" t="s">
        <v>3</v>
      </c>
      <c r="F403" s="167" t="s">
        <v>837</v>
      </c>
      <c r="H403" s="166" t="s">
        <v>3</v>
      </c>
      <c r="I403" s="168"/>
      <c r="L403" s="165"/>
      <c r="M403" s="169"/>
      <c r="T403" s="170"/>
      <c r="AT403" s="166" t="s">
        <v>138</v>
      </c>
      <c r="AU403" s="166" t="s">
        <v>84</v>
      </c>
      <c r="AV403" s="13" t="s">
        <v>77</v>
      </c>
      <c r="AW403" s="13" t="s">
        <v>33</v>
      </c>
      <c r="AX403" s="13" t="s">
        <v>72</v>
      </c>
      <c r="AY403" s="166" t="s">
        <v>129</v>
      </c>
    </row>
    <row r="404" spans="2:51" s="12" customFormat="1" ht="11.25">
      <c r="B404" s="147"/>
      <c r="D404" s="148" t="s">
        <v>138</v>
      </c>
      <c r="E404" s="149" t="s">
        <v>3</v>
      </c>
      <c r="F404" s="150" t="s">
        <v>838</v>
      </c>
      <c r="H404" s="151">
        <v>1.92</v>
      </c>
      <c r="I404" s="152"/>
      <c r="L404" s="147"/>
      <c r="M404" s="153"/>
      <c r="T404" s="154"/>
      <c r="AT404" s="149" t="s">
        <v>138</v>
      </c>
      <c r="AU404" s="149" t="s">
        <v>84</v>
      </c>
      <c r="AV404" s="12" t="s">
        <v>81</v>
      </c>
      <c r="AW404" s="12" t="s">
        <v>33</v>
      </c>
      <c r="AX404" s="12" t="s">
        <v>77</v>
      </c>
      <c r="AY404" s="149" t="s">
        <v>129</v>
      </c>
    </row>
    <row r="405" spans="2:65" s="1" customFormat="1" ht="24.2" customHeight="1">
      <c r="B405" s="129"/>
      <c r="C405" s="130" t="s">
        <v>839</v>
      </c>
      <c r="D405" s="130" t="s">
        <v>131</v>
      </c>
      <c r="E405" s="131" t="s">
        <v>840</v>
      </c>
      <c r="F405" s="132" t="s">
        <v>841</v>
      </c>
      <c r="G405" s="133" t="s">
        <v>213</v>
      </c>
      <c r="H405" s="134">
        <v>15.3</v>
      </c>
      <c r="I405" s="135"/>
      <c r="J405" s="136">
        <f>ROUND(I405*H405,2)</f>
        <v>0</v>
      </c>
      <c r="K405" s="132" t="s">
        <v>134</v>
      </c>
      <c r="L405" s="33"/>
      <c r="M405" s="137" t="s">
        <v>3</v>
      </c>
      <c r="N405" s="138" t="s">
        <v>43</v>
      </c>
      <c r="P405" s="139">
        <f>O405*H405</f>
        <v>0</v>
      </c>
      <c r="Q405" s="139">
        <v>0</v>
      </c>
      <c r="R405" s="139">
        <f>Q405*H405</f>
        <v>0</v>
      </c>
      <c r="S405" s="139">
        <v>0.07</v>
      </c>
      <c r="T405" s="140">
        <f>S405*H405</f>
        <v>1.0710000000000002</v>
      </c>
      <c r="AR405" s="141" t="s">
        <v>87</v>
      </c>
      <c r="AT405" s="141" t="s">
        <v>131</v>
      </c>
      <c r="AU405" s="141" t="s">
        <v>84</v>
      </c>
      <c r="AY405" s="18" t="s">
        <v>129</v>
      </c>
      <c r="BE405" s="142">
        <f>IF(N405="základní",J405,0)</f>
        <v>0</v>
      </c>
      <c r="BF405" s="142">
        <f>IF(N405="snížená",J405,0)</f>
        <v>0</v>
      </c>
      <c r="BG405" s="142">
        <f>IF(N405="zákl. přenesená",J405,0)</f>
        <v>0</v>
      </c>
      <c r="BH405" s="142">
        <f>IF(N405="sníž. přenesená",J405,0)</f>
        <v>0</v>
      </c>
      <c r="BI405" s="142">
        <f>IF(N405="nulová",J405,0)</f>
        <v>0</v>
      </c>
      <c r="BJ405" s="18" t="s">
        <v>77</v>
      </c>
      <c r="BK405" s="142">
        <f>ROUND(I405*H405,2)</f>
        <v>0</v>
      </c>
      <c r="BL405" s="18" t="s">
        <v>87</v>
      </c>
      <c r="BM405" s="141" t="s">
        <v>842</v>
      </c>
    </row>
    <row r="406" spans="2:47" s="1" customFormat="1" ht="11.25">
      <c r="B406" s="33"/>
      <c r="D406" s="143" t="s">
        <v>136</v>
      </c>
      <c r="F406" s="144" t="s">
        <v>843</v>
      </c>
      <c r="I406" s="145"/>
      <c r="L406" s="33"/>
      <c r="M406" s="146"/>
      <c r="T406" s="54"/>
      <c r="AT406" s="18" t="s">
        <v>136</v>
      </c>
      <c r="AU406" s="18" t="s">
        <v>84</v>
      </c>
    </row>
    <row r="407" spans="2:51" s="12" customFormat="1" ht="11.25">
      <c r="B407" s="147"/>
      <c r="D407" s="148" t="s">
        <v>138</v>
      </c>
      <c r="E407" s="149" t="s">
        <v>3</v>
      </c>
      <c r="F407" s="150" t="s">
        <v>844</v>
      </c>
      <c r="H407" s="151">
        <v>15.3</v>
      </c>
      <c r="I407" s="152"/>
      <c r="L407" s="147"/>
      <c r="M407" s="153"/>
      <c r="T407" s="154"/>
      <c r="AT407" s="149" t="s">
        <v>138</v>
      </c>
      <c r="AU407" s="149" t="s">
        <v>84</v>
      </c>
      <c r="AV407" s="12" t="s">
        <v>81</v>
      </c>
      <c r="AW407" s="12" t="s">
        <v>33</v>
      </c>
      <c r="AX407" s="12" t="s">
        <v>77</v>
      </c>
      <c r="AY407" s="149" t="s">
        <v>129</v>
      </c>
    </row>
    <row r="408" spans="2:65" s="1" customFormat="1" ht="24.2" customHeight="1">
      <c r="B408" s="129"/>
      <c r="C408" s="130" t="s">
        <v>845</v>
      </c>
      <c r="D408" s="130" t="s">
        <v>131</v>
      </c>
      <c r="E408" s="131" t="s">
        <v>846</v>
      </c>
      <c r="F408" s="132" t="s">
        <v>847</v>
      </c>
      <c r="G408" s="133" t="s">
        <v>142</v>
      </c>
      <c r="H408" s="134">
        <v>1</v>
      </c>
      <c r="I408" s="135"/>
      <c r="J408" s="136">
        <f>ROUND(I408*H408,2)</f>
        <v>0</v>
      </c>
      <c r="K408" s="132" t="s">
        <v>134</v>
      </c>
      <c r="L408" s="33"/>
      <c r="M408" s="137" t="s">
        <v>3</v>
      </c>
      <c r="N408" s="138" t="s">
        <v>43</v>
      </c>
      <c r="P408" s="139">
        <f>O408*H408</f>
        <v>0</v>
      </c>
      <c r="Q408" s="139">
        <v>0</v>
      </c>
      <c r="R408" s="139">
        <f>Q408*H408</f>
        <v>0</v>
      </c>
      <c r="S408" s="139">
        <v>0.01705</v>
      </c>
      <c r="T408" s="140">
        <f>S408*H408</f>
        <v>0.01705</v>
      </c>
      <c r="AR408" s="141" t="s">
        <v>87</v>
      </c>
      <c r="AT408" s="141" t="s">
        <v>131</v>
      </c>
      <c r="AU408" s="141" t="s">
        <v>84</v>
      </c>
      <c r="AY408" s="18" t="s">
        <v>129</v>
      </c>
      <c r="BE408" s="142">
        <f>IF(N408="základní",J408,0)</f>
        <v>0</v>
      </c>
      <c r="BF408" s="142">
        <f>IF(N408="snížená",J408,0)</f>
        <v>0</v>
      </c>
      <c r="BG408" s="142">
        <f>IF(N408="zákl. přenesená",J408,0)</f>
        <v>0</v>
      </c>
      <c r="BH408" s="142">
        <f>IF(N408="sníž. přenesená",J408,0)</f>
        <v>0</v>
      </c>
      <c r="BI408" s="142">
        <f>IF(N408="nulová",J408,0)</f>
        <v>0</v>
      </c>
      <c r="BJ408" s="18" t="s">
        <v>77</v>
      </c>
      <c r="BK408" s="142">
        <f>ROUND(I408*H408,2)</f>
        <v>0</v>
      </c>
      <c r="BL408" s="18" t="s">
        <v>87</v>
      </c>
      <c r="BM408" s="141" t="s">
        <v>848</v>
      </c>
    </row>
    <row r="409" spans="2:47" s="1" customFormat="1" ht="11.25">
      <c r="B409" s="33"/>
      <c r="D409" s="143" t="s">
        <v>136</v>
      </c>
      <c r="F409" s="144" t="s">
        <v>849</v>
      </c>
      <c r="I409" s="145"/>
      <c r="L409" s="33"/>
      <c r="M409" s="146"/>
      <c r="T409" s="54"/>
      <c r="AT409" s="18" t="s">
        <v>136</v>
      </c>
      <c r="AU409" s="18" t="s">
        <v>84</v>
      </c>
    </row>
    <row r="410" spans="2:65" s="1" customFormat="1" ht="24.2" customHeight="1">
      <c r="B410" s="129"/>
      <c r="C410" s="130" t="s">
        <v>850</v>
      </c>
      <c r="D410" s="130" t="s">
        <v>131</v>
      </c>
      <c r="E410" s="131" t="s">
        <v>851</v>
      </c>
      <c r="F410" s="132" t="s">
        <v>852</v>
      </c>
      <c r="G410" s="133" t="s">
        <v>853</v>
      </c>
      <c r="H410" s="134">
        <v>250</v>
      </c>
      <c r="I410" s="135"/>
      <c r="J410" s="136">
        <f>ROUND(I410*H410,2)</f>
        <v>0</v>
      </c>
      <c r="K410" s="132" t="s">
        <v>134</v>
      </c>
      <c r="L410" s="33"/>
      <c r="M410" s="137" t="s">
        <v>3</v>
      </c>
      <c r="N410" s="138" t="s">
        <v>43</v>
      </c>
      <c r="P410" s="139">
        <f>O410*H410</f>
        <v>0</v>
      </c>
      <c r="Q410" s="139">
        <v>0</v>
      </c>
      <c r="R410" s="139">
        <f>Q410*H410</f>
        <v>0</v>
      </c>
      <c r="S410" s="139">
        <v>0.001</v>
      </c>
      <c r="T410" s="140">
        <f>S410*H410</f>
        <v>0.25</v>
      </c>
      <c r="AR410" s="141" t="s">
        <v>87</v>
      </c>
      <c r="AT410" s="141" t="s">
        <v>131</v>
      </c>
      <c r="AU410" s="141" t="s">
        <v>84</v>
      </c>
      <c r="AY410" s="18" t="s">
        <v>129</v>
      </c>
      <c r="BE410" s="142">
        <f>IF(N410="základní",J410,0)</f>
        <v>0</v>
      </c>
      <c r="BF410" s="142">
        <f>IF(N410="snížená",J410,0)</f>
        <v>0</v>
      </c>
      <c r="BG410" s="142">
        <f>IF(N410="zákl. přenesená",J410,0)</f>
        <v>0</v>
      </c>
      <c r="BH410" s="142">
        <f>IF(N410="sníž. přenesená",J410,0)</f>
        <v>0</v>
      </c>
      <c r="BI410" s="142">
        <f>IF(N410="nulová",J410,0)</f>
        <v>0</v>
      </c>
      <c r="BJ410" s="18" t="s">
        <v>77</v>
      </c>
      <c r="BK410" s="142">
        <f>ROUND(I410*H410,2)</f>
        <v>0</v>
      </c>
      <c r="BL410" s="18" t="s">
        <v>87</v>
      </c>
      <c r="BM410" s="141" t="s">
        <v>854</v>
      </c>
    </row>
    <row r="411" spans="2:47" s="1" customFormat="1" ht="11.25">
      <c r="B411" s="33"/>
      <c r="D411" s="143" t="s">
        <v>136</v>
      </c>
      <c r="F411" s="144" t="s">
        <v>855</v>
      </c>
      <c r="I411" s="145"/>
      <c r="L411" s="33"/>
      <c r="M411" s="146"/>
      <c r="T411" s="54"/>
      <c r="AT411" s="18" t="s">
        <v>136</v>
      </c>
      <c r="AU411" s="18" t="s">
        <v>84</v>
      </c>
    </row>
    <row r="412" spans="2:51" s="12" customFormat="1" ht="11.25">
      <c r="B412" s="147"/>
      <c r="D412" s="148" t="s">
        <v>138</v>
      </c>
      <c r="E412" s="149" t="s">
        <v>3</v>
      </c>
      <c r="F412" s="150" t="s">
        <v>856</v>
      </c>
      <c r="H412" s="151">
        <v>250</v>
      </c>
      <c r="I412" s="152"/>
      <c r="L412" s="147"/>
      <c r="M412" s="153"/>
      <c r="T412" s="154"/>
      <c r="AT412" s="149" t="s">
        <v>138</v>
      </c>
      <c r="AU412" s="149" t="s">
        <v>84</v>
      </c>
      <c r="AV412" s="12" t="s">
        <v>81</v>
      </c>
      <c r="AW412" s="12" t="s">
        <v>33</v>
      </c>
      <c r="AX412" s="12" t="s">
        <v>77</v>
      </c>
      <c r="AY412" s="149" t="s">
        <v>129</v>
      </c>
    </row>
    <row r="413" spans="2:65" s="1" customFormat="1" ht="66.75" customHeight="1">
      <c r="B413" s="129"/>
      <c r="C413" s="130" t="s">
        <v>857</v>
      </c>
      <c r="D413" s="130" t="s">
        <v>131</v>
      </c>
      <c r="E413" s="131" t="s">
        <v>218</v>
      </c>
      <c r="F413" s="132" t="s">
        <v>219</v>
      </c>
      <c r="G413" s="133" t="s">
        <v>95</v>
      </c>
      <c r="H413" s="134">
        <v>12</v>
      </c>
      <c r="I413" s="135"/>
      <c r="J413" s="136">
        <f>ROUND(I413*H413,2)</f>
        <v>0</v>
      </c>
      <c r="K413" s="132" t="s">
        <v>134</v>
      </c>
      <c r="L413" s="33"/>
      <c r="M413" s="137" t="s">
        <v>3</v>
      </c>
      <c r="N413" s="138" t="s">
        <v>43</v>
      </c>
      <c r="P413" s="139">
        <f>O413*H413</f>
        <v>0</v>
      </c>
      <c r="Q413" s="139">
        <v>0</v>
      </c>
      <c r="R413" s="139">
        <f>Q413*H413</f>
        <v>0</v>
      </c>
      <c r="S413" s="139">
        <v>0.417</v>
      </c>
      <c r="T413" s="140">
        <f>S413*H413</f>
        <v>5.004</v>
      </c>
      <c r="AR413" s="141" t="s">
        <v>87</v>
      </c>
      <c r="AT413" s="141" t="s">
        <v>131</v>
      </c>
      <c r="AU413" s="141" t="s">
        <v>84</v>
      </c>
      <c r="AY413" s="18" t="s">
        <v>129</v>
      </c>
      <c r="BE413" s="142">
        <f>IF(N413="základní",J413,0)</f>
        <v>0</v>
      </c>
      <c r="BF413" s="142">
        <f>IF(N413="snížená",J413,0)</f>
        <v>0</v>
      </c>
      <c r="BG413" s="142">
        <f>IF(N413="zákl. přenesená",J413,0)</f>
        <v>0</v>
      </c>
      <c r="BH413" s="142">
        <f>IF(N413="sníž. přenesená",J413,0)</f>
        <v>0</v>
      </c>
      <c r="BI413" s="142">
        <f>IF(N413="nulová",J413,0)</f>
        <v>0</v>
      </c>
      <c r="BJ413" s="18" t="s">
        <v>77</v>
      </c>
      <c r="BK413" s="142">
        <f>ROUND(I413*H413,2)</f>
        <v>0</v>
      </c>
      <c r="BL413" s="18" t="s">
        <v>87</v>
      </c>
      <c r="BM413" s="141" t="s">
        <v>858</v>
      </c>
    </row>
    <row r="414" spans="2:47" s="1" customFormat="1" ht="11.25">
      <c r="B414" s="33"/>
      <c r="D414" s="143" t="s">
        <v>136</v>
      </c>
      <c r="F414" s="144" t="s">
        <v>221</v>
      </c>
      <c r="I414" s="145"/>
      <c r="L414" s="33"/>
      <c r="M414" s="146"/>
      <c r="T414" s="54"/>
      <c r="AT414" s="18" t="s">
        <v>136</v>
      </c>
      <c r="AU414" s="18" t="s">
        <v>84</v>
      </c>
    </row>
    <row r="415" spans="2:47" s="1" customFormat="1" ht="19.5">
      <c r="B415" s="33"/>
      <c r="D415" s="148" t="s">
        <v>222</v>
      </c>
      <c r="F415" s="171" t="s">
        <v>859</v>
      </c>
      <c r="I415" s="145"/>
      <c r="L415" s="33"/>
      <c r="M415" s="146"/>
      <c r="T415" s="54"/>
      <c r="AT415" s="18" t="s">
        <v>222</v>
      </c>
      <c r="AU415" s="18" t="s">
        <v>84</v>
      </c>
    </row>
    <row r="416" spans="2:51" s="12" customFormat="1" ht="11.25">
      <c r="B416" s="147"/>
      <c r="D416" s="148" t="s">
        <v>138</v>
      </c>
      <c r="E416" s="149" t="s">
        <v>3</v>
      </c>
      <c r="F416" s="150" t="s">
        <v>860</v>
      </c>
      <c r="H416" s="151">
        <v>12</v>
      </c>
      <c r="I416" s="152"/>
      <c r="L416" s="147"/>
      <c r="M416" s="153"/>
      <c r="T416" s="154"/>
      <c r="AT416" s="149" t="s">
        <v>138</v>
      </c>
      <c r="AU416" s="149" t="s">
        <v>84</v>
      </c>
      <c r="AV416" s="12" t="s">
        <v>81</v>
      </c>
      <c r="AW416" s="12" t="s">
        <v>33</v>
      </c>
      <c r="AX416" s="12" t="s">
        <v>77</v>
      </c>
      <c r="AY416" s="149" t="s">
        <v>129</v>
      </c>
    </row>
    <row r="417" spans="2:65" s="1" customFormat="1" ht="62.65" customHeight="1">
      <c r="B417" s="129"/>
      <c r="C417" s="130" t="s">
        <v>861</v>
      </c>
      <c r="D417" s="130" t="s">
        <v>131</v>
      </c>
      <c r="E417" s="131" t="s">
        <v>225</v>
      </c>
      <c r="F417" s="132" t="s">
        <v>226</v>
      </c>
      <c r="G417" s="133" t="s">
        <v>95</v>
      </c>
      <c r="H417" s="134">
        <v>12</v>
      </c>
      <c r="I417" s="135"/>
      <c r="J417" s="136">
        <f>ROUND(I417*H417,2)</f>
        <v>0</v>
      </c>
      <c r="K417" s="132" t="s">
        <v>134</v>
      </c>
      <c r="L417" s="33"/>
      <c r="M417" s="137" t="s">
        <v>3</v>
      </c>
      <c r="N417" s="138" t="s">
        <v>43</v>
      </c>
      <c r="P417" s="139">
        <f>O417*H417</f>
        <v>0</v>
      </c>
      <c r="Q417" s="139">
        <v>0</v>
      </c>
      <c r="R417" s="139">
        <f>Q417*H417</f>
        <v>0</v>
      </c>
      <c r="S417" s="139">
        <v>0.29</v>
      </c>
      <c r="T417" s="140">
        <f>S417*H417</f>
        <v>3.4799999999999995</v>
      </c>
      <c r="AR417" s="141" t="s">
        <v>87</v>
      </c>
      <c r="AT417" s="141" t="s">
        <v>131</v>
      </c>
      <c r="AU417" s="141" t="s">
        <v>84</v>
      </c>
      <c r="AY417" s="18" t="s">
        <v>129</v>
      </c>
      <c r="BE417" s="142">
        <f>IF(N417="základní",J417,0)</f>
        <v>0</v>
      </c>
      <c r="BF417" s="142">
        <f>IF(N417="snížená",J417,0)</f>
        <v>0</v>
      </c>
      <c r="BG417" s="142">
        <f>IF(N417="zákl. přenesená",J417,0)</f>
        <v>0</v>
      </c>
      <c r="BH417" s="142">
        <f>IF(N417="sníž. přenesená",J417,0)</f>
        <v>0</v>
      </c>
      <c r="BI417" s="142">
        <f>IF(N417="nulová",J417,0)</f>
        <v>0</v>
      </c>
      <c r="BJ417" s="18" t="s">
        <v>77</v>
      </c>
      <c r="BK417" s="142">
        <f>ROUND(I417*H417,2)</f>
        <v>0</v>
      </c>
      <c r="BL417" s="18" t="s">
        <v>87</v>
      </c>
      <c r="BM417" s="141" t="s">
        <v>862</v>
      </c>
    </row>
    <row r="418" spans="2:47" s="1" customFormat="1" ht="11.25">
      <c r="B418" s="33"/>
      <c r="D418" s="143" t="s">
        <v>136</v>
      </c>
      <c r="F418" s="144" t="s">
        <v>228</v>
      </c>
      <c r="I418" s="145"/>
      <c r="L418" s="33"/>
      <c r="M418" s="146"/>
      <c r="T418" s="54"/>
      <c r="AT418" s="18" t="s">
        <v>136</v>
      </c>
      <c r="AU418" s="18" t="s">
        <v>84</v>
      </c>
    </row>
    <row r="419" spans="2:65" s="1" customFormat="1" ht="24.2" customHeight="1">
      <c r="B419" s="129"/>
      <c r="C419" s="130" t="s">
        <v>863</v>
      </c>
      <c r="D419" s="130" t="s">
        <v>131</v>
      </c>
      <c r="E419" s="131" t="s">
        <v>864</v>
      </c>
      <c r="F419" s="132" t="s">
        <v>865</v>
      </c>
      <c r="G419" s="133" t="s">
        <v>866</v>
      </c>
      <c r="H419" s="134">
        <v>15</v>
      </c>
      <c r="I419" s="135"/>
      <c r="J419" s="136">
        <f>ROUND(I419*H419,2)</f>
        <v>0</v>
      </c>
      <c r="K419" s="132" t="s">
        <v>134</v>
      </c>
      <c r="L419" s="33"/>
      <c r="M419" s="137" t="s">
        <v>3</v>
      </c>
      <c r="N419" s="138" t="s">
        <v>43</v>
      </c>
      <c r="P419" s="139">
        <f>O419*H419</f>
        <v>0</v>
      </c>
      <c r="Q419" s="139">
        <v>0</v>
      </c>
      <c r="R419" s="139">
        <f>Q419*H419</f>
        <v>0</v>
      </c>
      <c r="S419" s="139">
        <v>0</v>
      </c>
      <c r="T419" s="140">
        <f>S419*H419</f>
        <v>0</v>
      </c>
      <c r="AR419" s="141" t="s">
        <v>87</v>
      </c>
      <c r="AT419" s="141" t="s">
        <v>131</v>
      </c>
      <c r="AU419" s="141" t="s">
        <v>84</v>
      </c>
      <c r="AY419" s="18" t="s">
        <v>129</v>
      </c>
      <c r="BE419" s="142">
        <f>IF(N419="základní",J419,0)</f>
        <v>0</v>
      </c>
      <c r="BF419" s="142">
        <f>IF(N419="snížená",J419,0)</f>
        <v>0</v>
      </c>
      <c r="BG419" s="142">
        <f>IF(N419="zákl. přenesená",J419,0)</f>
        <v>0</v>
      </c>
      <c r="BH419" s="142">
        <f>IF(N419="sníž. přenesená",J419,0)</f>
        <v>0</v>
      </c>
      <c r="BI419" s="142">
        <f>IF(N419="nulová",J419,0)</f>
        <v>0</v>
      </c>
      <c r="BJ419" s="18" t="s">
        <v>77</v>
      </c>
      <c r="BK419" s="142">
        <f>ROUND(I419*H419,2)</f>
        <v>0</v>
      </c>
      <c r="BL419" s="18" t="s">
        <v>87</v>
      </c>
      <c r="BM419" s="141" t="s">
        <v>867</v>
      </c>
    </row>
    <row r="420" spans="2:47" s="1" customFormat="1" ht="11.25">
      <c r="B420" s="33"/>
      <c r="D420" s="143" t="s">
        <v>136</v>
      </c>
      <c r="F420" s="144" t="s">
        <v>868</v>
      </c>
      <c r="I420" s="145"/>
      <c r="L420" s="33"/>
      <c r="M420" s="146"/>
      <c r="T420" s="54"/>
      <c r="AT420" s="18" t="s">
        <v>136</v>
      </c>
      <c r="AU420" s="18" t="s">
        <v>84</v>
      </c>
    </row>
    <row r="421" spans="2:51" s="12" customFormat="1" ht="11.25">
      <c r="B421" s="147"/>
      <c r="D421" s="148" t="s">
        <v>138</v>
      </c>
      <c r="E421" s="149" t="s">
        <v>3</v>
      </c>
      <c r="F421" s="150" t="s">
        <v>869</v>
      </c>
      <c r="H421" s="151">
        <v>15</v>
      </c>
      <c r="I421" s="152"/>
      <c r="L421" s="147"/>
      <c r="M421" s="153"/>
      <c r="T421" s="154"/>
      <c r="AT421" s="149" t="s">
        <v>138</v>
      </c>
      <c r="AU421" s="149" t="s">
        <v>84</v>
      </c>
      <c r="AV421" s="12" t="s">
        <v>81</v>
      </c>
      <c r="AW421" s="12" t="s">
        <v>33</v>
      </c>
      <c r="AX421" s="12" t="s">
        <v>77</v>
      </c>
      <c r="AY421" s="149" t="s">
        <v>129</v>
      </c>
    </row>
    <row r="422" spans="2:65" s="1" customFormat="1" ht="24.2" customHeight="1">
      <c r="B422" s="129"/>
      <c r="C422" s="130" t="s">
        <v>870</v>
      </c>
      <c r="D422" s="130" t="s">
        <v>131</v>
      </c>
      <c r="E422" s="131" t="s">
        <v>871</v>
      </c>
      <c r="F422" s="132" t="s">
        <v>872</v>
      </c>
      <c r="G422" s="133" t="s">
        <v>142</v>
      </c>
      <c r="H422" s="134">
        <v>6</v>
      </c>
      <c r="I422" s="135"/>
      <c r="J422" s="136">
        <f>ROUND(I422*H422,2)</f>
        <v>0</v>
      </c>
      <c r="K422" s="132" t="s">
        <v>134</v>
      </c>
      <c r="L422" s="33"/>
      <c r="M422" s="137" t="s">
        <v>3</v>
      </c>
      <c r="N422" s="138" t="s">
        <v>43</v>
      </c>
      <c r="P422" s="139">
        <f>O422*H422</f>
        <v>0</v>
      </c>
      <c r="Q422" s="139">
        <v>0</v>
      </c>
      <c r="R422" s="139">
        <f>Q422*H422</f>
        <v>0</v>
      </c>
      <c r="S422" s="139">
        <v>0.1</v>
      </c>
      <c r="T422" s="140">
        <f>S422*H422</f>
        <v>0.6000000000000001</v>
      </c>
      <c r="AR422" s="141" t="s">
        <v>87</v>
      </c>
      <c r="AT422" s="141" t="s">
        <v>131</v>
      </c>
      <c r="AU422" s="141" t="s">
        <v>84</v>
      </c>
      <c r="AY422" s="18" t="s">
        <v>129</v>
      </c>
      <c r="BE422" s="142">
        <f>IF(N422="základní",J422,0)</f>
        <v>0</v>
      </c>
      <c r="BF422" s="142">
        <f>IF(N422="snížená",J422,0)</f>
        <v>0</v>
      </c>
      <c r="BG422" s="142">
        <f>IF(N422="zákl. přenesená",J422,0)</f>
        <v>0</v>
      </c>
      <c r="BH422" s="142">
        <f>IF(N422="sníž. přenesená",J422,0)</f>
        <v>0</v>
      </c>
      <c r="BI422" s="142">
        <f>IF(N422="nulová",J422,0)</f>
        <v>0</v>
      </c>
      <c r="BJ422" s="18" t="s">
        <v>77</v>
      </c>
      <c r="BK422" s="142">
        <f>ROUND(I422*H422,2)</f>
        <v>0</v>
      </c>
      <c r="BL422" s="18" t="s">
        <v>87</v>
      </c>
      <c r="BM422" s="141" t="s">
        <v>873</v>
      </c>
    </row>
    <row r="423" spans="2:47" s="1" customFormat="1" ht="11.25">
      <c r="B423" s="33"/>
      <c r="D423" s="143" t="s">
        <v>136</v>
      </c>
      <c r="F423" s="144" t="s">
        <v>874</v>
      </c>
      <c r="I423" s="145"/>
      <c r="L423" s="33"/>
      <c r="M423" s="146"/>
      <c r="T423" s="54"/>
      <c r="AT423" s="18" t="s">
        <v>136</v>
      </c>
      <c r="AU423" s="18" t="s">
        <v>84</v>
      </c>
    </row>
    <row r="424" spans="2:51" s="12" customFormat="1" ht="11.25">
      <c r="B424" s="147"/>
      <c r="D424" s="148" t="s">
        <v>138</v>
      </c>
      <c r="E424" s="149" t="s">
        <v>3</v>
      </c>
      <c r="F424" s="150" t="s">
        <v>875</v>
      </c>
      <c r="H424" s="151">
        <v>6</v>
      </c>
      <c r="I424" s="152"/>
      <c r="L424" s="147"/>
      <c r="M424" s="153"/>
      <c r="T424" s="154"/>
      <c r="AT424" s="149" t="s">
        <v>138</v>
      </c>
      <c r="AU424" s="149" t="s">
        <v>84</v>
      </c>
      <c r="AV424" s="12" t="s">
        <v>81</v>
      </c>
      <c r="AW424" s="12" t="s">
        <v>33</v>
      </c>
      <c r="AX424" s="12" t="s">
        <v>77</v>
      </c>
      <c r="AY424" s="149" t="s">
        <v>129</v>
      </c>
    </row>
    <row r="425" spans="2:63" s="11" customFormat="1" ht="20.85" customHeight="1">
      <c r="B425" s="117"/>
      <c r="D425" s="118" t="s">
        <v>71</v>
      </c>
      <c r="E425" s="127" t="s">
        <v>229</v>
      </c>
      <c r="F425" s="127" t="s">
        <v>230</v>
      </c>
      <c r="I425" s="120"/>
      <c r="J425" s="128">
        <f>BK425</f>
        <v>0</v>
      </c>
      <c r="L425" s="117"/>
      <c r="M425" s="122"/>
      <c r="P425" s="123">
        <f>SUM(P426:P442)</f>
        <v>0</v>
      </c>
      <c r="R425" s="123">
        <f>SUM(R426:R442)</f>
        <v>0</v>
      </c>
      <c r="T425" s="124">
        <f>SUM(T426:T442)</f>
        <v>0</v>
      </c>
      <c r="AR425" s="118" t="s">
        <v>77</v>
      </c>
      <c r="AT425" s="125" t="s">
        <v>71</v>
      </c>
      <c r="AU425" s="125" t="s">
        <v>81</v>
      </c>
      <c r="AY425" s="118" t="s">
        <v>129</v>
      </c>
      <c r="BK425" s="126">
        <f>SUM(BK426:BK442)</f>
        <v>0</v>
      </c>
    </row>
    <row r="426" spans="2:65" s="1" customFormat="1" ht="37.9" customHeight="1">
      <c r="B426" s="129"/>
      <c r="C426" s="130" t="s">
        <v>555</v>
      </c>
      <c r="D426" s="130" t="s">
        <v>131</v>
      </c>
      <c r="E426" s="131" t="s">
        <v>876</v>
      </c>
      <c r="F426" s="132" t="s">
        <v>877</v>
      </c>
      <c r="G426" s="133" t="s">
        <v>233</v>
      </c>
      <c r="H426" s="134">
        <v>180.251</v>
      </c>
      <c r="I426" s="135"/>
      <c r="J426" s="136">
        <f>ROUND(I426*H426,2)</f>
        <v>0</v>
      </c>
      <c r="K426" s="132" t="s">
        <v>134</v>
      </c>
      <c r="L426" s="33"/>
      <c r="M426" s="137" t="s">
        <v>3</v>
      </c>
      <c r="N426" s="138" t="s">
        <v>43</v>
      </c>
      <c r="P426" s="139">
        <f>O426*H426</f>
        <v>0</v>
      </c>
      <c r="Q426" s="139">
        <v>0</v>
      </c>
      <c r="R426" s="139">
        <f>Q426*H426</f>
        <v>0</v>
      </c>
      <c r="S426" s="139">
        <v>0</v>
      </c>
      <c r="T426" s="140">
        <f>S426*H426</f>
        <v>0</v>
      </c>
      <c r="AR426" s="141" t="s">
        <v>87</v>
      </c>
      <c r="AT426" s="141" t="s">
        <v>131</v>
      </c>
      <c r="AU426" s="141" t="s">
        <v>84</v>
      </c>
      <c r="AY426" s="18" t="s">
        <v>129</v>
      </c>
      <c r="BE426" s="142">
        <f>IF(N426="základní",J426,0)</f>
        <v>0</v>
      </c>
      <c r="BF426" s="142">
        <f>IF(N426="snížená",J426,0)</f>
        <v>0</v>
      </c>
      <c r="BG426" s="142">
        <f>IF(N426="zákl. přenesená",J426,0)</f>
        <v>0</v>
      </c>
      <c r="BH426" s="142">
        <f>IF(N426="sníž. přenesená",J426,0)</f>
        <v>0</v>
      </c>
      <c r="BI426" s="142">
        <f>IF(N426="nulová",J426,0)</f>
        <v>0</v>
      </c>
      <c r="BJ426" s="18" t="s">
        <v>77</v>
      </c>
      <c r="BK426" s="142">
        <f>ROUND(I426*H426,2)</f>
        <v>0</v>
      </c>
      <c r="BL426" s="18" t="s">
        <v>87</v>
      </c>
      <c r="BM426" s="141" t="s">
        <v>878</v>
      </c>
    </row>
    <row r="427" spans="2:47" s="1" customFormat="1" ht="11.25">
      <c r="B427" s="33"/>
      <c r="D427" s="143" t="s">
        <v>136</v>
      </c>
      <c r="F427" s="144" t="s">
        <v>879</v>
      </c>
      <c r="I427" s="145"/>
      <c r="L427" s="33"/>
      <c r="M427" s="146"/>
      <c r="T427" s="54"/>
      <c r="AT427" s="18" t="s">
        <v>136</v>
      </c>
      <c r="AU427" s="18" t="s">
        <v>84</v>
      </c>
    </row>
    <row r="428" spans="2:51" s="12" customFormat="1" ht="11.25">
      <c r="B428" s="147"/>
      <c r="D428" s="148" t="s">
        <v>138</v>
      </c>
      <c r="F428" s="150" t="s">
        <v>880</v>
      </c>
      <c r="H428" s="151">
        <v>180.251</v>
      </c>
      <c r="I428" s="152"/>
      <c r="L428" s="147"/>
      <c r="M428" s="153"/>
      <c r="T428" s="154"/>
      <c r="AT428" s="149" t="s">
        <v>138</v>
      </c>
      <c r="AU428" s="149" t="s">
        <v>84</v>
      </c>
      <c r="AV428" s="12" t="s">
        <v>81</v>
      </c>
      <c r="AW428" s="12" t="s">
        <v>4</v>
      </c>
      <c r="AX428" s="12" t="s">
        <v>77</v>
      </c>
      <c r="AY428" s="149" t="s">
        <v>129</v>
      </c>
    </row>
    <row r="429" spans="2:65" s="1" customFormat="1" ht="37.9" customHeight="1">
      <c r="B429" s="129"/>
      <c r="C429" s="130" t="s">
        <v>881</v>
      </c>
      <c r="D429" s="130" t="s">
        <v>131</v>
      </c>
      <c r="E429" s="131" t="s">
        <v>882</v>
      </c>
      <c r="F429" s="132" t="s">
        <v>883</v>
      </c>
      <c r="G429" s="133" t="s">
        <v>233</v>
      </c>
      <c r="H429" s="134">
        <v>120.168</v>
      </c>
      <c r="I429" s="135"/>
      <c r="J429" s="136">
        <f>ROUND(I429*H429,2)</f>
        <v>0</v>
      </c>
      <c r="K429" s="132" t="s">
        <v>134</v>
      </c>
      <c r="L429" s="33"/>
      <c r="M429" s="137" t="s">
        <v>3</v>
      </c>
      <c r="N429" s="138" t="s">
        <v>43</v>
      </c>
      <c r="P429" s="139">
        <f>O429*H429</f>
        <v>0</v>
      </c>
      <c r="Q429" s="139">
        <v>0</v>
      </c>
      <c r="R429" s="139">
        <f>Q429*H429</f>
        <v>0</v>
      </c>
      <c r="S429" s="139">
        <v>0</v>
      </c>
      <c r="T429" s="140">
        <f>S429*H429</f>
        <v>0</v>
      </c>
      <c r="AR429" s="141" t="s">
        <v>87</v>
      </c>
      <c r="AT429" s="141" t="s">
        <v>131</v>
      </c>
      <c r="AU429" s="141" t="s">
        <v>84</v>
      </c>
      <c r="AY429" s="18" t="s">
        <v>129</v>
      </c>
      <c r="BE429" s="142">
        <f>IF(N429="základní",J429,0)</f>
        <v>0</v>
      </c>
      <c r="BF429" s="142">
        <f>IF(N429="snížená",J429,0)</f>
        <v>0</v>
      </c>
      <c r="BG429" s="142">
        <f>IF(N429="zákl. přenesená",J429,0)</f>
        <v>0</v>
      </c>
      <c r="BH429" s="142">
        <f>IF(N429="sníž. přenesená",J429,0)</f>
        <v>0</v>
      </c>
      <c r="BI429" s="142">
        <f>IF(N429="nulová",J429,0)</f>
        <v>0</v>
      </c>
      <c r="BJ429" s="18" t="s">
        <v>77</v>
      </c>
      <c r="BK429" s="142">
        <f>ROUND(I429*H429,2)</f>
        <v>0</v>
      </c>
      <c r="BL429" s="18" t="s">
        <v>87</v>
      </c>
      <c r="BM429" s="141" t="s">
        <v>884</v>
      </c>
    </row>
    <row r="430" spans="2:47" s="1" customFormat="1" ht="11.25">
      <c r="B430" s="33"/>
      <c r="D430" s="143" t="s">
        <v>136</v>
      </c>
      <c r="F430" s="144" t="s">
        <v>885</v>
      </c>
      <c r="I430" s="145"/>
      <c r="L430" s="33"/>
      <c r="M430" s="146"/>
      <c r="T430" s="54"/>
      <c r="AT430" s="18" t="s">
        <v>136</v>
      </c>
      <c r="AU430" s="18" t="s">
        <v>84</v>
      </c>
    </row>
    <row r="431" spans="2:51" s="12" customFormat="1" ht="11.25">
      <c r="B431" s="147"/>
      <c r="D431" s="148" t="s">
        <v>138</v>
      </c>
      <c r="F431" s="150" t="s">
        <v>886</v>
      </c>
      <c r="H431" s="151">
        <v>120.168</v>
      </c>
      <c r="I431" s="152"/>
      <c r="L431" s="147"/>
      <c r="M431" s="153"/>
      <c r="T431" s="154"/>
      <c r="AT431" s="149" t="s">
        <v>138</v>
      </c>
      <c r="AU431" s="149" t="s">
        <v>84</v>
      </c>
      <c r="AV431" s="12" t="s">
        <v>81</v>
      </c>
      <c r="AW431" s="12" t="s">
        <v>4</v>
      </c>
      <c r="AX431" s="12" t="s">
        <v>77</v>
      </c>
      <c r="AY431" s="149" t="s">
        <v>129</v>
      </c>
    </row>
    <row r="432" spans="2:65" s="1" customFormat="1" ht="33" customHeight="1">
      <c r="B432" s="129"/>
      <c r="C432" s="130" t="s">
        <v>887</v>
      </c>
      <c r="D432" s="130" t="s">
        <v>131</v>
      </c>
      <c r="E432" s="131" t="s">
        <v>231</v>
      </c>
      <c r="F432" s="132" t="s">
        <v>232</v>
      </c>
      <c r="G432" s="133" t="s">
        <v>233</v>
      </c>
      <c r="H432" s="134">
        <v>300.419</v>
      </c>
      <c r="I432" s="135"/>
      <c r="J432" s="136">
        <f>ROUND(I432*H432,2)</f>
        <v>0</v>
      </c>
      <c r="K432" s="132" t="s">
        <v>134</v>
      </c>
      <c r="L432" s="33"/>
      <c r="M432" s="137" t="s">
        <v>3</v>
      </c>
      <c r="N432" s="138" t="s">
        <v>43</v>
      </c>
      <c r="P432" s="139">
        <f>O432*H432</f>
        <v>0</v>
      </c>
      <c r="Q432" s="139">
        <v>0</v>
      </c>
      <c r="R432" s="139">
        <f>Q432*H432</f>
        <v>0</v>
      </c>
      <c r="S432" s="139">
        <v>0</v>
      </c>
      <c r="T432" s="140">
        <f>S432*H432</f>
        <v>0</v>
      </c>
      <c r="AR432" s="141" t="s">
        <v>87</v>
      </c>
      <c r="AT432" s="141" t="s">
        <v>131</v>
      </c>
      <c r="AU432" s="141" t="s">
        <v>84</v>
      </c>
      <c r="AY432" s="18" t="s">
        <v>129</v>
      </c>
      <c r="BE432" s="142">
        <f>IF(N432="základní",J432,0)</f>
        <v>0</v>
      </c>
      <c r="BF432" s="142">
        <f>IF(N432="snížená",J432,0)</f>
        <v>0</v>
      </c>
      <c r="BG432" s="142">
        <f>IF(N432="zákl. přenesená",J432,0)</f>
        <v>0</v>
      </c>
      <c r="BH432" s="142">
        <f>IF(N432="sníž. přenesená",J432,0)</f>
        <v>0</v>
      </c>
      <c r="BI432" s="142">
        <f>IF(N432="nulová",J432,0)</f>
        <v>0</v>
      </c>
      <c r="BJ432" s="18" t="s">
        <v>77</v>
      </c>
      <c r="BK432" s="142">
        <f>ROUND(I432*H432,2)</f>
        <v>0</v>
      </c>
      <c r="BL432" s="18" t="s">
        <v>87</v>
      </c>
      <c r="BM432" s="141" t="s">
        <v>888</v>
      </c>
    </row>
    <row r="433" spans="2:47" s="1" customFormat="1" ht="11.25">
      <c r="B433" s="33"/>
      <c r="D433" s="143" t="s">
        <v>136</v>
      </c>
      <c r="F433" s="144" t="s">
        <v>235</v>
      </c>
      <c r="I433" s="145"/>
      <c r="L433" s="33"/>
      <c r="M433" s="146"/>
      <c r="T433" s="54"/>
      <c r="AT433" s="18" t="s">
        <v>136</v>
      </c>
      <c r="AU433" s="18" t="s">
        <v>84</v>
      </c>
    </row>
    <row r="434" spans="2:65" s="1" customFormat="1" ht="44.25" customHeight="1">
      <c r="B434" s="129"/>
      <c r="C434" s="130" t="s">
        <v>889</v>
      </c>
      <c r="D434" s="130" t="s">
        <v>131</v>
      </c>
      <c r="E434" s="131" t="s">
        <v>236</v>
      </c>
      <c r="F434" s="132" t="s">
        <v>237</v>
      </c>
      <c r="G434" s="133" t="s">
        <v>233</v>
      </c>
      <c r="H434" s="134">
        <v>7210.056</v>
      </c>
      <c r="I434" s="135"/>
      <c r="J434" s="136">
        <f>ROUND(I434*H434,2)</f>
        <v>0</v>
      </c>
      <c r="K434" s="132" t="s">
        <v>134</v>
      </c>
      <c r="L434" s="33"/>
      <c r="M434" s="137" t="s">
        <v>3</v>
      </c>
      <c r="N434" s="138" t="s">
        <v>43</v>
      </c>
      <c r="P434" s="139">
        <f>O434*H434</f>
        <v>0</v>
      </c>
      <c r="Q434" s="139">
        <v>0</v>
      </c>
      <c r="R434" s="139">
        <f>Q434*H434</f>
        <v>0</v>
      </c>
      <c r="S434" s="139">
        <v>0</v>
      </c>
      <c r="T434" s="140">
        <f>S434*H434</f>
        <v>0</v>
      </c>
      <c r="AR434" s="141" t="s">
        <v>87</v>
      </c>
      <c r="AT434" s="141" t="s">
        <v>131</v>
      </c>
      <c r="AU434" s="141" t="s">
        <v>84</v>
      </c>
      <c r="AY434" s="18" t="s">
        <v>129</v>
      </c>
      <c r="BE434" s="142">
        <f>IF(N434="základní",J434,0)</f>
        <v>0</v>
      </c>
      <c r="BF434" s="142">
        <f>IF(N434="snížená",J434,0)</f>
        <v>0</v>
      </c>
      <c r="BG434" s="142">
        <f>IF(N434="zákl. přenesená",J434,0)</f>
        <v>0</v>
      </c>
      <c r="BH434" s="142">
        <f>IF(N434="sníž. přenesená",J434,0)</f>
        <v>0</v>
      </c>
      <c r="BI434" s="142">
        <f>IF(N434="nulová",J434,0)</f>
        <v>0</v>
      </c>
      <c r="BJ434" s="18" t="s">
        <v>77</v>
      </c>
      <c r="BK434" s="142">
        <f>ROUND(I434*H434,2)</f>
        <v>0</v>
      </c>
      <c r="BL434" s="18" t="s">
        <v>87</v>
      </c>
      <c r="BM434" s="141" t="s">
        <v>890</v>
      </c>
    </row>
    <row r="435" spans="2:47" s="1" customFormat="1" ht="11.25">
      <c r="B435" s="33"/>
      <c r="D435" s="143" t="s">
        <v>136</v>
      </c>
      <c r="F435" s="144" t="s">
        <v>239</v>
      </c>
      <c r="I435" s="145"/>
      <c r="L435" s="33"/>
      <c r="M435" s="146"/>
      <c r="T435" s="54"/>
      <c r="AT435" s="18" t="s">
        <v>136</v>
      </c>
      <c r="AU435" s="18" t="s">
        <v>84</v>
      </c>
    </row>
    <row r="436" spans="2:51" s="12" customFormat="1" ht="11.25">
      <c r="B436" s="147"/>
      <c r="D436" s="148" t="s">
        <v>138</v>
      </c>
      <c r="F436" s="150" t="s">
        <v>891</v>
      </c>
      <c r="H436" s="151">
        <v>7210.056</v>
      </c>
      <c r="I436" s="152"/>
      <c r="L436" s="147"/>
      <c r="M436" s="153"/>
      <c r="T436" s="154"/>
      <c r="AT436" s="149" t="s">
        <v>138</v>
      </c>
      <c r="AU436" s="149" t="s">
        <v>84</v>
      </c>
      <c r="AV436" s="12" t="s">
        <v>81</v>
      </c>
      <c r="AW436" s="12" t="s">
        <v>4</v>
      </c>
      <c r="AX436" s="12" t="s">
        <v>77</v>
      </c>
      <c r="AY436" s="149" t="s">
        <v>129</v>
      </c>
    </row>
    <row r="437" spans="2:65" s="1" customFormat="1" ht="44.25" customHeight="1">
      <c r="B437" s="129"/>
      <c r="C437" s="130" t="s">
        <v>892</v>
      </c>
      <c r="D437" s="130" t="s">
        <v>131</v>
      </c>
      <c r="E437" s="131" t="s">
        <v>893</v>
      </c>
      <c r="F437" s="132" t="s">
        <v>894</v>
      </c>
      <c r="G437" s="133" t="s">
        <v>233</v>
      </c>
      <c r="H437" s="134">
        <v>90.126</v>
      </c>
      <c r="I437" s="135"/>
      <c r="J437" s="136">
        <f>ROUND(I437*H437,2)</f>
        <v>0</v>
      </c>
      <c r="K437" s="132" t="s">
        <v>134</v>
      </c>
      <c r="L437" s="33"/>
      <c r="M437" s="137" t="s">
        <v>3</v>
      </c>
      <c r="N437" s="138" t="s">
        <v>43</v>
      </c>
      <c r="P437" s="139">
        <f>O437*H437</f>
        <v>0</v>
      </c>
      <c r="Q437" s="139">
        <v>0</v>
      </c>
      <c r="R437" s="139">
        <f>Q437*H437</f>
        <v>0</v>
      </c>
      <c r="S437" s="139">
        <v>0</v>
      </c>
      <c r="T437" s="140">
        <f>S437*H437</f>
        <v>0</v>
      </c>
      <c r="AR437" s="141" t="s">
        <v>87</v>
      </c>
      <c r="AT437" s="141" t="s">
        <v>131</v>
      </c>
      <c r="AU437" s="141" t="s">
        <v>84</v>
      </c>
      <c r="AY437" s="18" t="s">
        <v>129</v>
      </c>
      <c r="BE437" s="142">
        <f>IF(N437="základní",J437,0)</f>
        <v>0</v>
      </c>
      <c r="BF437" s="142">
        <f>IF(N437="snížená",J437,0)</f>
        <v>0</v>
      </c>
      <c r="BG437" s="142">
        <f>IF(N437="zákl. přenesená",J437,0)</f>
        <v>0</v>
      </c>
      <c r="BH437" s="142">
        <f>IF(N437="sníž. přenesená",J437,0)</f>
        <v>0</v>
      </c>
      <c r="BI437" s="142">
        <f>IF(N437="nulová",J437,0)</f>
        <v>0</v>
      </c>
      <c r="BJ437" s="18" t="s">
        <v>77</v>
      </c>
      <c r="BK437" s="142">
        <f>ROUND(I437*H437,2)</f>
        <v>0</v>
      </c>
      <c r="BL437" s="18" t="s">
        <v>87</v>
      </c>
      <c r="BM437" s="141" t="s">
        <v>895</v>
      </c>
    </row>
    <row r="438" spans="2:47" s="1" customFormat="1" ht="11.25">
      <c r="B438" s="33"/>
      <c r="D438" s="143" t="s">
        <v>136</v>
      </c>
      <c r="F438" s="144" t="s">
        <v>896</v>
      </c>
      <c r="I438" s="145"/>
      <c r="L438" s="33"/>
      <c r="M438" s="146"/>
      <c r="T438" s="54"/>
      <c r="AT438" s="18" t="s">
        <v>136</v>
      </c>
      <c r="AU438" s="18" t="s">
        <v>84</v>
      </c>
    </row>
    <row r="439" spans="2:51" s="12" customFormat="1" ht="11.25">
      <c r="B439" s="147"/>
      <c r="D439" s="148" t="s">
        <v>138</v>
      </c>
      <c r="F439" s="150" t="s">
        <v>897</v>
      </c>
      <c r="H439" s="151">
        <v>90.126</v>
      </c>
      <c r="I439" s="152"/>
      <c r="L439" s="147"/>
      <c r="M439" s="153"/>
      <c r="T439" s="154"/>
      <c r="AT439" s="149" t="s">
        <v>138</v>
      </c>
      <c r="AU439" s="149" t="s">
        <v>84</v>
      </c>
      <c r="AV439" s="12" t="s">
        <v>81</v>
      </c>
      <c r="AW439" s="12" t="s">
        <v>4</v>
      </c>
      <c r="AX439" s="12" t="s">
        <v>77</v>
      </c>
      <c r="AY439" s="149" t="s">
        <v>129</v>
      </c>
    </row>
    <row r="440" spans="2:65" s="1" customFormat="1" ht="44.25" customHeight="1">
      <c r="B440" s="129"/>
      <c r="C440" s="130" t="s">
        <v>898</v>
      </c>
      <c r="D440" s="130" t="s">
        <v>131</v>
      </c>
      <c r="E440" s="131" t="s">
        <v>899</v>
      </c>
      <c r="F440" s="132" t="s">
        <v>900</v>
      </c>
      <c r="G440" s="133" t="s">
        <v>233</v>
      </c>
      <c r="H440" s="134">
        <v>232.929</v>
      </c>
      <c r="I440" s="135"/>
      <c r="J440" s="136">
        <f>ROUND(I440*H440,2)</f>
        <v>0</v>
      </c>
      <c r="K440" s="132" t="s">
        <v>134</v>
      </c>
      <c r="L440" s="33"/>
      <c r="M440" s="137" t="s">
        <v>3</v>
      </c>
      <c r="N440" s="138" t="s">
        <v>43</v>
      </c>
      <c r="P440" s="139">
        <f>O440*H440</f>
        <v>0</v>
      </c>
      <c r="Q440" s="139">
        <v>0</v>
      </c>
      <c r="R440" s="139">
        <f>Q440*H440</f>
        <v>0</v>
      </c>
      <c r="S440" s="139">
        <v>0</v>
      </c>
      <c r="T440" s="140">
        <f>S440*H440</f>
        <v>0</v>
      </c>
      <c r="AR440" s="141" t="s">
        <v>87</v>
      </c>
      <c r="AT440" s="141" t="s">
        <v>131</v>
      </c>
      <c r="AU440" s="141" t="s">
        <v>84</v>
      </c>
      <c r="AY440" s="18" t="s">
        <v>129</v>
      </c>
      <c r="BE440" s="142">
        <f>IF(N440="základní",J440,0)</f>
        <v>0</v>
      </c>
      <c r="BF440" s="142">
        <f>IF(N440="snížená",J440,0)</f>
        <v>0</v>
      </c>
      <c r="BG440" s="142">
        <f>IF(N440="zákl. přenesená",J440,0)</f>
        <v>0</v>
      </c>
      <c r="BH440" s="142">
        <f>IF(N440="sníž. přenesená",J440,0)</f>
        <v>0</v>
      </c>
      <c r="BI440" s="142">
        <f>IF(N440="nulová",J440,0)</f>
        <v>0</v>
      </c>
      <c r="BJ440" s="18" t="s">
        <v>77</v>
      </c>
      <c r="BK440" s="142">
        <f>ROUND(I440*H440,2)</f>
        <v>0</v>
      </c>
      <c r="BL440" s="18" t="s">
        <v>87</v>
      </c>
      <c r="BM440" s="141" t="s">
        <v>901</v>
      </c>
    </row>
    <row r="441" spans="2:47" s="1" customFormat="1" ht="11.25">
      <c r="B441" s="33"/>
      <c r="D441" s="143" t="s">
        <v>136</v>
      </c>
      <c r="F441" s="144" t="s">
        <v>902</v>
      </c>
      <c r="I441" s="145"/>
      <c r="L441" s="33"/>
      <c r="M441" s="146"/>
      <c r="T441" s="54"/>
      <c r="AT441" s="18" t="s">
        <v>136</v>
      </c>
      <c r="AU441" s="18" t="s">
        <v>84</v>
      </c>
    </row>
    <row r="442" spans="2:51" s="12" customFormat="1" ht="11.25">
      <c r="B442" s="147"/>
      <c r="D442" s="148" t="s">
        <v>138</v>
      </c>
      <c r="F442" s="150" t="s">
        <v>903</v>
      </c>
      <c r="H442" s="151">
        <v>232.929</v>
      </c>
      <c r="I442" s="152"/>
      <c r="L442" s="147"/>
      <c r="M442" s="153"/>
      <c r="T442" s="154"/>
      <c r="AT442" s="149" t="s">
        <v>138</v>
      </c>
      <c r="AU442" s="149" t="s">
        <v>84</v>
      </c>
      <c r="AV442" s="12" t="s">
        <v>81</v>
      </c>
      <c r="AW442" s="12" t="s">
        <v>4</v>
      </c>
      <c r="AX442" s="12" t="s">
        <v>77</v>
      </c>
      <c r="AY442" s="149" t="s">
        <v>129</v>
      </c>
    </row>
    <row r="443" spans="2:63" s="11" customFormat="1" ht="22.9" customHeight="1">
      <c r="B443" s="117"/>
      <c r="D443" s="118" t="s">
        <v>71</v>
      </c>
      <c r="E443" s="127" t="s">
        <v>296</v>
      </c>
      <c r="F443" s="127" t="s">
        <v>297</v>
      </c>
      <c r="I443" s="120"/>
      <c r="J443" s="128">
        <f>BK443</f>
        <v>0</v>
      </c>
      <c r="L443" s="117"/>
      <c r="M443" s="122"/>
      <c r="P443" s="123">
        <f>SUM(P444:P449)</f>
        <v>0</v>
      </c>
      <c r="R443" s="123">
        <f>SUM(R444:R449)</f>
        <v>0</v>
      </c>
      <c r="T443" s="124">
        <f>SUM(T444:T449)</f>
        <v>0</v>
      </c>
      <c r="AR443" s="118" t="s">
        <v>77</v>
      </c>
      <c r="AT443" s="125" t="s">
        <v>71</v>
      </c>
      <c r="AU443" s="125" t="s">
        <v>77</v>
      </c>
      <c r="AY443" s="118" t="s">
        <v>129</v>
      </c>
      <c r="BK443" s="126">
        <f>SUM(BK444:BK449)</f>
        <v>0</v>
      </c>
    </row>
    <row r="444" spans="2:65" s="1" customFormat="1" ht="55.5" customHeight="1">
      <c r="B444" s="129"/>
      <c r="C444" s="130" t="s">
        <v>904</v>
      </c>
      <c r="D444" s="130" t="s">
        <v>131</v>
      </c>
      <c r="E444" s="131" t="s">
        <v>299</v>
      </c>
      <c r="F444" s="132" t="s">
        <v>300</v>
      </c>
      <c r="G444" s="133" t="s">
        <v>233</v>
      </c>
      <c r="H444" s="134">
        <v>268.864</v>
      </c>
      <c r="I444" s="135"/>
      <c r="J444" s="136">
        <f>ROUND(I444*H444,2)</f>
        <v>0</v>
      </c>
      <c r="K444" s="132" t="s">
        <v>134</v>
      </c>
      <c r="L444" s="33"/>
      <c r="M444" s="137" t="s">
        <v>3</v>
      </c>
      <c r="N444" s="138" t="s">
        <v>43</v>
      </c>
      <c r="P444" s="139">
        <f>O444*H444</f>
        <v>0</v>
      </c>
      <c r="Q444" s="139">
        <v>0</v>
      </c>
      <c r="R444" s="139">
        <f>Q444*H444</f>
        <v>0</v>
      </c>
      <c r="S444" s="139">
        <v>0</v>
      </c>
      <c r="T444" s="140">
        <f>S444*H444</f>
        <v>0</v>
      </c>
      <c r="AR444" s="141" t="s">
        <v>87</v>
      </c>
      <c r="AT444" s="141" t="s">
        <v>131</v>
      </c>
      <c r="AU444" s="141" t="s">
        <v>81</v>
      </c>
      <c r="AY444" s="18" t="s">
        <v>129</v>
      </c>
      <c r="BE444" s="142">
        <f>IF(N444="základní",J444,0)</f>
        <v>0</v>
      </c>
      <c r="BF444" s="142">
        <f>IF(N444="snížená",J444,0)</f>
        <v>0</v>
      </c>
      <c r="BG444" s="142">
        <f>IF(N444="zákl. přenesená",J444,0)</f>
        <v>0</v>
      </c>
      <c r="BH444" s="142">
        <f>IF(N444="sníž. přenesená",J444,0)</f>
        <v>0</v>
      </c>
      <c r="BI444" s="142">
        <f>IF(N444="nulová",J444,0)</f>
        <v>0</v>
      </c>
      <c r="BJ444" s="18" t="s">
        <v>77</v>
      </c>
      <c r="BK444" s="142">
        <f>ROUND(I444*H444,2)</f>
        <v>0</v>
      </c>
      <c r="BL444" s="18" t="s">
        <v>87</v>
      </c>
      <c r="BM444" s="141" t="s">
        <v>905</v>
      </c>
    </row>
    <row r="445" spans="2:47" s="1" customFormat="1" ht="11.25">
      <c r="B445" s="33"/>
      <c r="D445" s="143" t="s">
        <v>136</v>
      </c>
      <c r="F445" s="144" t="s">
        <v>302</v>
      </c>
      <c r="I445" s="145"/>
      <c r="L445" s="33"/>
      <c r="M445" s="146"/>
      <c r="T445" s="54"/>
      <c r="AT445" s="18" t="s">
        <v>136</v>
      </c>
      <c r="AU445" s="18" t="s">
        <v>81</v>
      </c>
    </row>
    <row r="446" spans="2:51" s="12" customFormat="1" ht="11.25">
      <c r="B446" s="147"/>
      <c r="D446" s="148" t="s">
        <v>138</v>
      </c>
      <c r="F446" s="150" t="s">
        <v>906</v>
      </c>
      <c r="H446" s="151">
        <v>268.864</v>
      </c>
      <c r="I446" s="152"/>
      <c r="L446" s="147"/>
      <c r="M446" s="153"/>
      <c r="T446" s="154"/>
      <c r="AT446" s="149" t="s">
        <v>138</v>
      </c>
      <c r="AU446" s="149" t="s">
        <v>81</v>
      </c>
      <c r="AV446" s="12" t="s">
        <v>81</v>
      </c>
      <c r="AW446" s="12" t="s">
        <v>4</v>
      </c>
      <c r="AX446" s="12" t="s">
        <v>77</v>
      </c>
      <c r="AY446" s="149" t="s">
        <v>129</v>
      </c>
    </row>
    <row r="447" spans="2:65" s="1" customFormat="1" ht="55.5" customHeight="1">
      <c r="B447" s="129"/>
      <c r="C447" s="130" t="s">
        <v>907</v>
      </c>
      <c r="D447" s="130" t="s">
        <v>131</v>
      </c>
      <c r="E447" s="131" t="s">
        <v>908</v>
      </c>
      <c r="F447" s="132" t="s">
        <v>909</v>
      </c>
      <c r="G447" s="133" t="s">
        <v>233</v>
      </c>
      <c r="H447" s="134">
        <v>179.243</v>
      </c>
      <c r="I447" s="135"/>
      <c r="J447" s="136">
        <f>ROUND(I447*H447,2)</f>
        <v>0</v>
      </c>
      <c r="K447" s="132" t="s">
        <v>134</v>
      </c>
      <c r="L447" s="33"/>
      <c r="M447" s="137" t="s">
        <v>3</v>
      </c>
      <c r="N447" s="138" t="s">
        <v>43</v>
      </c>
      <c r="P447" s="139">
        <f>O447*H447</f>
        <v>0</v>
      </c>
      <c r="Q447" s="139">
        <v>0</v>
      </c>
      <c r="R447" s="139">
        <f>Q447*H447</f>
        <v>0</v>
      </c>
      <c r="S447" s="139">
        <v>0</v>
      </c>
      <c r="T447" s="140">
        <f>S447*H447</f>
        <v>0</v>
      </c>
      <c r="AR447" s="141" t="s">
        <v>87</v>
      </c>
      <c r="AT447" s="141" t="s">
        <v>131</v>
      </c>
      <c r="AU447" s="141" t="s">
        <v>81</v>
      </c>
      <c r="AY447" s="18" t="s">
        <v>129</v>
      </c>
      <c r="BE447" s="142">
        <f>IF(N447="základní",J447,0)</f>
        <v>0</v>
      </c>
      <c r="BF447" s="142">
        <f>IF(N447="snížená",J447,0)</f>
        <v>0</v>
      </c>
      <c r="BG447" s="142">
        <f>IF(N447="zákl. přenesená",J447,0)</f>
        <v>0</v>
      </c>
      <c r="BH447" s="142">
        <f>IF(N447="sníž. přenesená",J447,0)</f>
        <v>0</v>
      </c>
      <c r="BI447" s="142">
        <f>IF(N447="nulová",J447,0)</f>
        <v>0</v>
      </c>
      <c r="BJ447" s="18" t="s">
        <v>77</v>
      </c>
      <c r="BK447" s="142">
        <f>ROUND(I447*H447,2)</f>
        <v>0</v>
      </c>
      <c r="BL447" s="18" t="s">
        <v>87</v>
      </c>
      <c r="BM447" s="141" t="s">
        <v>910</v>
      </c>
    </row>
    <row r="448" spans="2:47" s="1" customFormat="1" ht="11.25">
      <c r="B448" s="33"/>
      <c r="D448" s="143" t="s">
        <v>136</v>
      </c>
      <c r="F448" s="144" t="s">
        <v>911</v>
      </c>
      <c r="I448" s="145"/>
      <c r="L448" s="33"/>
      <c r="M448" s="146"/>
      <c r="T448" s="54"/>
      <c r="AT448" s="18" t="s">
        <v>136</v>
      </c>
      <c r="AU448" s="18" t="s">
        <v>81</v>
      </c>
    </row>
    <row r="449" spans="2:51" s="12" customFormat="1" ht="11.25">
      <c r="B449" s="147"/>
      <c r="D449" s="148" t="s">
        <v>138</v>
      </c>
      <c r="F449" s="150" t="s">
        <v>912</v>
      </c>
      <c r="H449" s="151">
        <v>179.243</v>
      </c>
      <c r="I449" s="152"/>
      <c r="L449" s="147"/>
      <c r="M449" s="153"/>
      <c r="T449" s="154"/>
      <c r="AT449" s="149" t="s">
        <v>138</v>
      </c>
      <c r="AU449" s="149" t="s">
        <v>81</v>
      </c>
      <c r="AV449" s="12" t="s">
        <v>81</v>
      </c>
      <c r="AW449" s="12" t="s">
        <v>4</v>
      </c>
      <c r="AX449" s="12" t="s">
        <v>77</v>
      </c>
      <c r="AY449" s="149" t="s">
        <v>129</v>
      </c>
    </row>
    <row r="450" spans="2:63" s="11" customFormat="1" ht="25.9" customHeight="1">
      <c r="B450" s="117"/>
      <c r="D450" s="118" t="s">
        <v>71</v>
      </c>
      <c r="E450" s="119" t="s">
        <v>913</v>
      </c>
      <c r="F450" s="119" t="s">
        <v>914</v>
      </c>
      <c r="I450" s="120"/>
      <c r="J450" s="121">
        <f>BK450</f>
        <v>0</v>
      </c>
      <c r="L450" s="117"/>
      <c r="M450" s="122"/>
      <c r="P450" s="123">
        <f>P451+P554+P578+P585+P628+P654</f>
        <v>0</v>
      </c>
      <c r="R450" s="123">
        <f>R451+R554+R578+R585+R628+R654</f>
        <v>11.76635606972</v>
      </c>
      <c r="T450" s="124">
        <f>T451+T554+T578+T585+T628+T654</f>
        <v>1.046926</v>
      </c>
      <c r="AR450" s="118" t="s">
        <v>81</v>
      </c>
      <c r="AT450" s="125" t="s">
        <v>71</v>
      </c>
      <c r="AU450" s="125" t="s">
        <v>72</v>
      </c>
      <c r="AY450" s="118" t="s">
        <v>129</v>
      </c>
      <c r="BK450" s="126">
        <f>BK451+BK554+BK578+BK585+BK628+BK654</f>
        <v>0</v>
      </c>
    </row>
    <row r="451" spans="2:63" s="11" customFormat="1" ht="22.9" customHeight="1">
      <c r="B451" s="117"/>
      <c r="D451" s="118" t="s">
        <v>71</v>
      </c>
      <c r="E451" s="127" t="s">
        <v>915</v>
      </c>
      <c r="F451" s="127" t="s">
        <v>916</v>
      </c>
      <c r="I451" s="120"/>
      <c r="J451" s="128">
        <f>BK451</f>
        <v>0</v>
      </c>
      <c r="L451" s="117"/>
      <c r="M451" s="122"/>
      <c r="P451" s="123">
        <f>P452+P453+P454+P498</f>
        <v>0</v>
      </c>
      <c r="R451" s="123">
        <f>R452+R453+R454+R498</f>
        <v>8.97202361</v>
      </c>
      <c r="T451" s="124">
        <f>T452+T453+T454+T498</f>
        <v>0</v>
      </c>
      <c r="AR451" s="118" t="s">
        <v>81</v>
      </c>
      <c r="AT451" s="125" t="s">
        <v>71</v>
      </c>
      <c r="AU451" s="125" t="s">
        <v>77</v>
      </c>
      <c r="AY451" s="118" t="s">
        <v>129</v>
      </c>
      <c r="BK451" s="126">
        <f>BK452+BK453+BK454+BK498</f>
        <v>0</v>
      </c>
    </row>
    <row r="452" spans="2:65" s="1" customFormat="1" ht="49.15" customHeight="1">
      <c r="B452" s="129"/>
      <c r="C452" s="130" t="s">
        <v>917</v>
      </c>
      <c r="D452" s="130" t="s">
        <v>131</v>
      </c>
      <c r="E452" s="131" t="s">
        <v>918</v>
      </c>
      <c r="F452" s="132" t="s">
        <v>919</v>
      </c>
      <c r="G452" s="133" t="s">
        <v>233</v>
      </c>
      <c r="H452" s="134">
        <v>8.972</v>
      </c>
      <c r="I452" s="135"/>
      <c r="J452" s="136">
        <f>ROUND(I452*H452,2)</f>
        <v>0</v>
      </c>
      <c r="K452" s="132" t="s">
        <v>134</v>
      </c>
      <c r="L452" s="33"/>
      <c r="M452" s="137" t="s">
        <v>3</v>
      </c>
      <c r="N452" s="138" t="s">
        <v>43</v>
      </c>
      <c r="P452" s="139">
        <f>O452*H452</f>
        <v>0</v>
      </c>
      <c r="Q452" s="139">
        <v>0</v>
      </c>
      <c r="R452" s="139">
        <f>Q452*H452</f>
        <v>0</v>
      </c>
      <c r="S452" s="139">
        <v>0</v>
      </c>
      <c r="T452" s="140">
        <f>S452*H452</f>
        <v>0</v>
      </c>
      <c r="AR452" s="141" t="s">
        <v>217</v>
      </c>
      <c r="AT452" s="141" t="s">
        <v>131</v>
      </c>
      <c r="AU452" s="141" t="s">
        <v>81</v>
      </c>
      <c r="AY452" s="18" t="s">
        <v>129</v>
      </c>
      <c r="BE452" s="142">
        <f>IF(N452="základní",J452,0)</f>
        <v>0</v>
      </c>
      <c r="BF452" s="142">
        <f>IF(N452="snížená",J452,0)</f>
        <v>0</v>
      </c>
      <c r="BG452" s="142">
        <f>IF(N452="zákl. přenesená",J452,0)</f>
        <v>0</v>
      </c>
      <c r="BH452" s="142">
        <f>IF(N452="sníž. přenesená",J452,0)</f>
        <v>0</v>
      </c>
      <c r="BI452" s="142">
        <f>IF(N452="nulová",J452,0)</f>
        <v>0</v>
      </c>
      <c r="BJ452" s="18" t="s">
        <v>77</v>
      </c>
      <c r="BK452" s="142">
        <f>ROUND(I452*H452,2)</f>
        <v>0</v>
      </c>
      <c r="BL452" s="18" t="s">
        <v>217</v>
      </c>
      <c r="BM452" s="141" t="s">
        <v>920</v>
      </c>
    </row>
    <row r="453" spans="2:47" s="1" customFormat="1" ht="11.25">
      <c r="B453" s="33"/>
      <c r="D453" s="143" t="s">
        <v>136</v>
      </c>
      <c r="F453" s="144" t="s">
        <v>921</v>
      </c>
      <c r="I453" s="145"/>
      <c r="L453" s="33"/>
      <c r="M453" s="146"/>
      <c r="T453" s="54"/>
      <c r="AT453" s="18" t="s">
        <v>136</v>
      </c>
      <c r="AU453" s="18" t="s">
        <v>81</v>
      </c>
    </row>
    <row r="454" spans="2:63" s="11" customFormat="1" ht="20.85" customHeight="1">
      <c r="B454" s="117"/>
      <c r="D454" s="118" t="s">
        <v>71</v>
      </c>
      <c r="E454" s="127" t="s">
        <v>922</v>
      </c>
      <c r="F454" s="127" t="s">
        <v>923</v>
      </c>
      <c r="I454" s="120"/>
      <c r="J454" s="128">
        <f>BK454</f>
        <v>0</v>
      </c>
      <c r="L454" s="117"/>
      <c r="M454" s="122"/>
      <c r="P454" s="123">
        <f>SUM(P455:P497)</f>
        <v>0</v>
      </c>
      <c r="R454" s="123">
        <f>SUM(R455:R497)</f>
        <v>4.58123018</v>
      </c>
      <c r="T454" s="124">
        <f>SUM(T455:T497)</f>
        <v>0</v>
      </c>
      <c r="AR454" s="118" t="s">
        <v>81</v>
      </c>
      <c r="AT454" s="125" t="s">
        <v>71</v>
      </c>
      <c r="AU454" s="125" t="s">
        <v>81</v>
      </c>
      <c r="AY454" s="118" t="s">
        <v>129</v>
      </c>
      <c r="BK454" s="126">
        <f>SUM(BK455:BK497)</f>
        <v>0</v>
      </c>
    </row>
    <row r="455" spans="2:65" s="1" customFormat="1" ht="37.9" customHeight="1">
      <c r="B455" s="129"/>
      <c r="C455" s="130" t="s">
        <v>711</v>
      </c>
      <c r="D455" s="130" t="s">
        <v>131</v>
      </c>
      <c r="E455" s="131" t="s">
        <v>924</v>
      </c>
      <c r="F455" s="132" t="s">
        <v>925</v>
      </c>
      <c r="G455" s="133" t="s">
        <v>95</v>
      </c>
      <c r="H455" s="134">
        <v>559.816</v>
      </c>
      <c r="I455" s="135"/>
      <c r="J455" s="136">
        <f>ROUND(I455*H455,2)</f>
        <v>0</v>
      </c>
      <c r="K455" s="132" t="s">
        <v>134</v>
      </c>
      <c r="L455" s="33"/>
      <c r="M455" s="137" t="s">
        <v>3</v>
      </c>
      <c r="N455" s="138" t="s">
        <v>43</v>
      </c>
      <c r="P455" s="139">
        <f>O455*H455</f>
        <v>0</v>
      </c>
      <c r="Q455" s="139">
        <v>0</v>
      </c>
      <c r="R455" s="139">
        <f>Q455*H455</f>
        <v>0</v>
      </c>
      <c r="S455" s="139">
        <v>0</v>
      </c>
      <c r="T455" s="140">
        <f>S455*H455</f>
        <v>0</v>
      </c>
      <c r="AR455" s="141" t="s">
        <v>217</v>
      </c>
      <c r="AT455" s="141" t="s">
        <v>131</v>
      </c>
      <c r="AU455" s="141" t="s">
        <v>84</v>
      </c>
      <c r="AY455" s="18" t="s">
        <v>129</v>
      </c>
      <c r="BE455" s="142">
        <f>IF(N455="základní",J455,0)</f>
        <v>0</v>
      </c>
      <c r="BF455" s="142">
        <f>IF(N455="snížená",J455,0)</f>
        <v>0</v>
      </c>
      <c r="BG455" s="142">
        <f>IF(N455="zákl. přenesená",J455,0)</f>
        <v>0</v>
      </c>
      <c r="BH455" s="142">
        <f>IF(N455="sníž. přenesená",J455,0)</f>
        <v>0</v>
      </c>
      <c r="BI455" s="142">
        <f>IF(N455="nulová",J455,0)</f>
        <v>0</v>
      </c>
      <c r="BJ455" s="18" t="s">
        <v>77</v>
      </c>
      <c r="BK455" s="142">
        <f>ROUND(I455*H455,2)</f>
        <v>0</v>
      </c>
      <c r="BL455" s="18" t="s">
        <v>217</v>
      </c>
      <c r="BM455" s="141" t="s">
        <v>926</v>
      </c>
    </row>
    <row r="456" spans="2:47" s="1" customFormat="1" ht="11.25">
      <c r="B456" s="33"/>
      <c r="D456" s="143" t="s">
        <v>136</v>
      </c>
      <c r="F456" s="144" t="s">
        <v>927</v>
      </c>
      <c r="I456" s="145"/>
      <c r="L456" s="33"/>
      <c r="M456" s="146"/>
      <c r="T456" s="54"/>
      <c r="AT456" s="18" t="s">
        <v>136</v>
      </c>
      <c r="AU456" s="18" t="s">
        <v>84</v>
      </c>
    </row>
    <row r="457" spans="2:51" s="12" customFormat="1" ht="11.25">
      <c r="B457" s="147"/>
      <c r="D457" s="148" t="s">
        <v>138</v>
      </c>
      <c r="E457" s="149" t="s">
        <v>3</v>
      </c>
      <c r="F457" s="150" t="s">
        <v>401</v>
      </c>
      <c r="H457" s="151">
        <v>251.663</v>
      </c>
      <c r="I457" s="152"/>
      <c r="L457" s="147"/>
      <c r="M457" s="153"/>
      <c r="T457" s="154"/>
      <c r="AT457" s="149" t="s">
        <v>138</v>
      </c>
      <c r="AU457" s="149" t="s">
        <v>84</v>
      </c>
      <c r="AV457" s="12" t="s">
        <v>81</v>
      </c>
      <c r="AW457" s="12" t="s">
        <v>33</v>
      </c>
      <c r="AX457" s="12" t="s">
        <v>72</v>
      </c>
      <c r="AY457" s="149" t="s">
        <v>129</v>
      </c>
    </row>
    <row r="458" spans="2:51" s="12" customFormat="1" ht="11.25">
      <c r="B458" s="147"/>
      <c r="D458" s="148" t="s">
        <v>138</v>
      </c>
      <c r="E458" s="149" t="s">
        <v>3</v>
      </c>
      <c r="F458" s="150" t="s">
        <v>401</v>
      </c>
      <c r="H458" s="151">
        <v>251.663</v>
      </c>
      <c r="I458" s="152"/>
      <c r="L458" s="147"/>
      <c r="M458" s="153"/>
      <c r="T458" s="154"/>
      <c r="AT458" s="149" t="s">
        <v>138</v>
      </c>
      <c r="AU458" s="149" t="s">
        <v>84</v>
      </c>
      <c r="AV458" s="12" t="s">
        <v>81</v>
      </c>
      <c r="AW458" s="12" t="s">
        <v>33</v>
      </c>
      <c r="AX458" s="12" t="s">
        <v>72</v>
      </c>
      <c r="AY458" s="149" t="s">
        <v>129</v>
      </c>
    </row>
    <row r="459" spans="2:51" s="12" customFormat="1" ht="11.25">
      <c r="B459" s="147"/>
      <c r="D459" s="148" t="s">
        <v>138</v>
      </c>
      <c r="E459" s="149" t="s">
        <v>3</v>
      </c>
      <c r="F459" s="150" t="s">
        <v>727</v>
      </c>
      <c r="H459" s="151">
        <v>56.49</v>
      </c>
      <c r="I459" s="152"/>
      <c r="L459" s="147"/>
      <c r="M459" s="153"/>
      <c r="T459" s="154"/>
      <c r="AT459" s="149" t="s">
        <v>138</v>
      </c>
      <c r="AU459" s="149" t="s">
        <v>84</v>
      </c>
      <c r="AV459" s="12" t="s">
        <v>81</v>
      </c>
      <c r="AW459" s="12" t="s">
        <v>33</v>
      </c>
      <c r="AX459" s="12" t="s">
        <v>72</v>
      </c>
      <c r="AY459" s="149" t="s">
        <v>129</v>
      </c>
    </row>
    <row r="460" spans="2:51" s="14" customFormat="1" ht="11.25">
      <c r="B460" s="172"/>
      <c r="D460" s="148" t="s">
        <v>138</v>
      </c>
      <c r="E460" s="173" t="s">
        <v>3</v>
      </c>
      <c r="F460" s="174" t="s">
        <v>310</v>
      </c>
      <c r="H460" s="175">
        <v>559.816</v>
      </c>
      <c r="I460" s="176"/>
      <c r="L460" s="172"/>
      <c r="M460" s="177"/>
      <c r="T460" s="178"/>
      <c r="AT460" s="173" t="s">
        <v>138</v>
      </c>
      <c r="AU460" s="173" t="s">
        <v>84</v>
      </c>
      <c r="AV460" s="14" t="s">
        <v>87</v>
      </c>
      <c r="AW460" s="14" t="s">
        <v>33</v>
      </c>
      <c r="AX460" s="14" t="s">
        <v>77</v>
      </c>
      <c r="AY460" s="173" t="s">
        <v>129</v>
      </c>
    </row>
    <row r="461" spans="2:65" s="1" customFormat="1" ht="37.9" customHeight="1">
      <c r="B461" s="129"/>
      <c r="C461" s="130" t="s">
        <v>928</v>
      </c>
      <c r="D461" s="130" t="s">
        <v>131</v>
      </c>
      <c r="E461" s="131" t="s">
        <v>929</v>
      </c>
      <c r="F461" s="132" t="s">
        <v>930</v>
      </c>
      <c r="G461" s="133" t="s">
        <v>95</v>
      </c>
      <c r="H461" s="134">
        <v>89.558</v>
      </c>
      <c r="I461" s="135"/>
      <c r="J461" s="136">
        <f>ROUND(I461*H461,2)</f>
        <v>0</v>
      </c>
      <c r="K461" s="132" t="s">
        <v>134</v>
      </c>
      <c r="L461" s="33"/>
      <c r="M461" s="137" t="s">
        <v>3</v>
      </c>
      <c r="N461" s="138" t="s">
        <v>43</v>
      </c>
      <c r="P461" s="139">
        <f>O461*H461</f>
        <v>0</v>
      </c>
      <c r="Q461" s="139">
        <v>0</v>
      </c>
      <c r="R461" s="139">
        <f>Q461*H461</f>
        <v>0</v>
      </c>
      <c r="S461" s="139">
        <v>0</v>
      </c>
      <c r="T461" s="140">
        <f>S461*H461</f>
        <v>0</v>
      </c>
      <c r="AR461" s="141" t="s">
        <v>217</v>
      </c>
      <c r="AT461" s="141" t="s">
        <v>131</v>
      </c>
      <c r="AU461" s="141" t="s">
        <v>84</v>
      </c>
      <c r="AY461" s="18" t="s">
        <v>129</v>
      </c>
      <c r="BE461" s="142">
        <f>IF(N461="základní",J461,0)</f>
        <v>0</v>
      </c>
      <c r="BF461" s="142">
        <f>IF(N461="snížená",J461,0)</f>
        <v>0</v>
      </c>
      <c r="BG461" s="142">
        <f>IF(N461="zákl. přenesená",J461,0)</f>
        <v>0</v>
      </c>
      <c r="BH461" s="142">
        <f>IF(N461="sníž. přenesená",J461,0)</f>
        <v>0</v>
      </c>
      <c r="BI461" s="142">
        <f>IF(N461="nulová",J461,0)</f>
        <v>0</v>
      </c>
      <c r="BJ461" s="18" t="s">
        <v>77</v>
      </c>
      <c r="BK461" s="142">
        <f>ROUND(I461*H461,2)</f>
        <v>0</v>
      </c>
      <c r="BL461" s="18" t="s">
        <v>217</v>
      </c>
      <c r="BM461" s="141" t="s">
        <v>931</v>
      </c>
    </row>
    <row r="462" spans="2:47" s="1" customFormat="1" ht="11.25">
      <c r="B462" s="33"/>
      <c r="D462" s="143" t="s">
        <v>136</v>
      </c>
      <c r="F462" s="144" t="s">
        <v>932</v>
      </c>
      <c r="I462" s="145"/>
      <c r="L462" s="33"/>
      <c r="M462" s="146"/>
      <c r="T462" s="54"/>
      <c r="AT462" s="18" t="s">
        <v>136</v>
      </c>
      <c r="AU462" s="18" t="s">
        <v>84</v>
      </c>
    </row>
    <row r="463" spans="2:51" s="12" customFormat="1" ht="11.25">
      <c r="B463" s="147"/>
      <c r="D463" s="148" t="s">
        <v>138</v>
      </c>
      <c r="E463" s="149" t="s">
        <v>3</v>
      </c>
      <c r="F463" s="150" t="s">
        <v>933</v>
      </c>
      <c r="H463" s="151">
        <v>69.558</v>
      </c>
      <c r="I463" s="152"/>
      <c r="L463" s="147"/>
      <c r="M463" s="153"/>
      <c r="T463" s="154"/>
      <c r="AT463" s="149" t="s">
        <v>138</v>
      </c>
      <c r="AU463" s="149" t="s">
        <v>84</v>
      </c>
      <c r="AV463" s="12" t="s">
        <v>81</v>
      </c>
      <c r="AW463" s="12" t="s">
        <v>33</v>
      </c>
      <c r="AX463" s="12" t="s">
        <v>72</v>
      </c>
      <c r="AY463" s="149" t="s">
        <v>129</v>
      </c>
    </row>
    <row r="464" spans="2:51" s="12" customFormat="1" ht="11.25">
      <c r="B464" s="147"/>
      <c r="D464" s="148" t="s">
        <v>138</v>
      </c>
      <c r="E464" s="149" t="s">
        <v>3</v>
      </c>
      <c r="F464" s="150" t="s">
        <v>934</v>
      </c>
      <c r="H464" s="151">
        <v>20</v>
      </c>
      <c r="I464" s="152"/>
      <c r="L464" s="147"/>
      <c r="M464" s="153"/>
      <c r="T464" s="154"/>
      <c r="AT464" s="149" t="s">
        <v>138</v>
      </c>
      <c r="AU464" s="149" t="s">
        <v>84</v>
      </c>
      <c r="AV464" s="12" t="s">
        <v>81</v>
      </c>
      <c r="AW464" s="12" t="s">
        <v>33</v>
      </c>
      <c r="AX464" s="12" t="s">
        <v>72</v>
      </c>
      <c r="AY464" s="149" t="s">
        <v>129</v>
      </c>
    </row>
    <row r="465" spans="2:51" s="14" customFormat="1" ht="11.25">
      <c r="B465" s="172"/>
      <c r="D465" s="148" t="s">
        <v>138</v>
      </c>
      <c r="E465" s="173" t="s">
        <v>3</v>
      </c>
      <c r="F465" s="174" t="s">
        <v>310</v>
      </c>
      <c r="H465" s="175">
        <v>89.558</v>
      </c>
      <c r="I465" s="176"/>
      <c r="L465" s="172"/>
      <c r="M465" s="177"/>
      <c r="T465" s="178"/>
      <c r="AT465" s="173" t="s">
        <v>138</v>
      </c>
      <c r="AU465" s="173" t="s">
        <v>84</v>
      </c>
      <c r="AV465" s="14" t="s">
        <v>87</v>
      </c>
      <c r="AW465" s="14" t="s">
        <v>33</v>
      </c>
      <c r="AX465" s="14" t="s">
        <v>77</v>
      </c>
      <c r="AY465" s="173" t="s">
        <v>129</v>
      </c>
    </row>
    <row r="466" spans="2:65" s="1" customFormat="1" ht="33" customHeight="1">
      <c r="B466" s="129"/>
      <c r="C466" s="155" t="s">
        <v>935</v>
      </c>
      <c r="D466" s="155" t="s">
        <v>171</v>
      </c>
      <c r="E466" s="156" t="s">
        <v>936</v>
      </c>
      <c r="F466" s="157" t="s">
        <v>937</v>
      </c>
      <c r="G466" s="158" t="s">
        <v>853</v>
      </c>
      <c r="H466" s="159">
        <v>974.061</v>
      </c>
      <c r="I466" s="160"/>
      <c r="J466" s="161">
        <f>ROUND(I466*H466,2)</f>
        <v>0</v>
      </c>
      <c r="K466" s="157" t="s">
        <v>156</v>
      </c>
      <c r="L466" s="162"/>
      <c r="M466" s="163" t="s">
        <v>3</v>
      </c>
      <c r="N466" s="164" t="s">
        <v>43</v>
      </c>
      <c r="P466" s="139">
        <f>O466*H466</f>
        <v>0</v>
      </c>
      <c r="Q466" s="139">
        <v>0.001</v>
      </c>
      <c r="R466" s="139">
        <f>Q466*H466</f>
        <v>0.9740610000000001</v>
      </c>
      <c r="S466" s="139">
        <v>0</v>
      </c>
      <c r="T466" s="140">
        <f>S466*H466</f>
        <v>0</v>
      </c>
      <c r="AR466" s="141" t="s">
        <v>305</v>
      </c>
      <c r="AT466" s="141" t="s">
        <v>171</v>
      </c>
      <c r="AU466" s="141" t="s">
        <v>84</v>
      </c>
      <c r="AY466" s="18" t="s">
        <v>129</v>
      </c>
      <c r="BE466" s="142">
        <f>IF(N466="základní",J466,0)</f>
        <v>0</v>
      </c>
      <c r="BF466" s="142">
        <f>IF(N466="snížená",J466,0)</f>
        <v>0</v>
      </c>
      <c r="BG466" s="142">
        <f>IF(N466="zákl. přenesená",J466,0)</f>
        <v>0</v>
      </c>
      <c r="BH466" s="142">
        <f>IF(N466="sníž. přenesená",J466,0)</f>
        <v>0</v>
      </c>
      <c r="BI466" s="142">
        <f>IF(N466="nulová",J466,0)</f>
        <v>0</v>
      </c>
      <c r="BJ466" s="18" t="s">
        <v>77</v>
      </c>
      <c r="BK466" s="142">
        <f>ROUND(I466*H466,2)</f>
        <v>0</v>
      </c>
      <c r="BL466" s="18" t="s">
        <v>217</v>
      </c>
      <c r="BM466" s="141" t="s">
        <v>938</v>
      </c>
    </row>
    <row r="467" spans="2:47" s="1" customFormat="1" ht="39">
      <c r="B467" s="33"/>
      <c r="D467" s="148" t="s">
        <v>222</v>
      </c>
      <c r="F467" s="171" t="s">
        <v>939</v>
      </c>
      <c r="I467" s="145"/>
      <c r="L467" s="33"/>
      <c r="M467" s="146"/>
      <c r="T467" s="54"/>
      <c r="AT467" s="18" t="s">
        <v>222</v>
      </c>
      <c r="AU467" s="18" t="s">
        <v>84</v>
      </c>
    </row>
    <row r="468" spans="2:51" s="12" customFormat="1" ht="11.25">
      <c r="B468" s="147"/>
      <c r="D468" s="148" t="s">
        <v>138</v>
      </c>
      <c r="F468" s="150" t="s">
        <v>940</v>
      </c>
      <c r="H468" s="151">
        <v>974.061</v>
      </c>
      <c r="I468" s="152"/>
      <c r="L468" s="147"/>
      <c r="M468" s="153"/>
      <c r="T468" s="154"/>
      <c r="AT468" s="149" t="s">
        <v>138</v>
      </c>
      <c r="AU468" s="149" t="s">
        <v>84</v>
      </c>
      <c r="AV468" s="12" t="s">
        <v>81</v>
      </c>
      <c r="AW468" s="12" t="s">
        <v>4</v>
      </c>
      <c r="AX468" s="12" t="s">
        <v>77</v>
      </c>
      <c r="AY468" s="149" t="s">
        <v>129</v>
      </c>
    </row>
    <row r="469" spans="2:65" s="1" customFormat="1" ht="33" customHeight="1">
      <c r="B469" s="129"/>
      <c r="C469" s="130" t="s">
        <v>941</v>
      </c>
      <c r="D469" s="130" t="s">
        <v>131</v>
      </c>
      <c r="E469" s="131" t="s">
        <v>942</v>
      </c>
      <c r="F469" s="132" t="s">
        <v>943</v>
      </c>
      <c r="G469" s="133" t="s">
        <v>95</v>
      </c>
      <c r="H469" s="134">
        <v>811.479</v>
      </c>
      <c r="I469" s="135"/>
      <c r="J469" s="136">
        <f>ROUND(I469*H469,2)</f>
        <v>0</v>
      </c>
      <c r="K469" s="132" t="s">
        <v>134</v>
      </c>
      <c r="L469" s="33"/>
      <c r="M469" s="137" t="s">
        <v>3</v>
      </c>
      <c r="N469" s="138" t="s">
        <v>43</v>
      </c>
      <c r="P469" s="139">
        <f>O469*H469</f>
        <v>0</v>
      </c>
      <c r="Q469" s="139">
        <v>0</v>
      </c>
      <c r="R469" s="139">
        <f>Q469*H469</f>
        <v>0</v>
      </c>
      <c r="S469" s="139">
        <v>0</v>
      </c>
      <c r="T469" s="140">
        <f>S469*H469</f>
        <v>0</v>
      </c>
      <c r="AR469" s="141" t="s">
        <v>217</v>
      </c>
      <c r="AT469" s="141" t="s">
        <v>131</v>
      </c>
      <c r="AU469" s="141" t="s">
        <v>84</v>
      </c>
      <c r="AY469" s="18" t="s">
        <v>129</v>
      </c>
      <c r="BE469" s="142">
        <f>IF(N469="základní",J469,0)</f>
        <v>0</v>
      </c>
      <c r="BF469" s="142">
        <f>IF(N469="snížená",J469,0)</f>
        <v>0</v>
      </c>
      <c r="BG469" s="142">
        <f>IF(N469="zákl. přenesená",J469,0)</f>
        <v>0</v>
      </c>
      <c r="BH469" s="142">
        <f>IF(N469="sníž. přenesená",J469,0)</f>
        <v>0</v>
      </c>
      <c r="BI469" s="142">
        <f>IF(N469="nulová",J469,0)</f>
        <v>0</v>
      </c>
      <c r="BJ469" s="18" t="s">
        <v>77</v>
      </c>
      <c r="BK469" s="142">
        <f>ROUND(I469*H469,2)</f>
        <v>0</v>
      </c>
      <c r="BL469" s="18" t="s">
        <v>217</v>
      </c>
      <c r="BM469" s="141" t="s">
        <v>944</v>
      </c>
    </row>
    <row r="470" spans="2:47" s="1" customFormat="1" ht="11.25">
      <c r="B470" s="33"/>
      <c r="D470" s="143" t="s">
        <v>136</v>
      </c>
      <c r="F470" s="144" t="s">
        <v>945</v>
      </c>
      <c r="I470" s="145"/>
      <c r="L470" s="33"/>
      <c r="M470" s="146"/>
      <c r="T470" s="54"/>
      <c r="AT470" s="18" t="s">
        <v>136</v>
      </c>
      <c r="AU470" s="18" t="s">
        <v>84</v>
      </c>
    </row>
    <row r="471" spans="2:51" s="12" customFormat="1" ht="11.25">
      <c r="B471" s="147"/>
      <c r="D471" s="148" t="s">
        <v>138</v>
      </c>
      <c r="E471" s="149" t="s">
        <v>3</v>
      </c>
      <c r="F471" s="150" t="s">
        <v>401</v>
      </c>
      <c r="H471" s="151">
        <v>251.663</v>
      </c>
      <c r="I471" s="152"/>
      <c r="L471" s="147"/>
      <c r="M471" s="153"/>
      <c r="T471" s="154"/>
      <c r="AT471" s="149" t="s">
        <v>138</v>
      </c>
      <c r="AU471" s="149" t="s">
        <v>84</v>
      </c>
      <c r="AV471" s="12" t="s">
        <v>81</v>
      </c>
      <c r="AW471" s="12" t="s">
        <v>33</v>
      </c>
      <c r="AX471" s="12" t="s">
        <v>72</v>
      </c>
      <c r="AY471" s="149" t="s">
        <v>129</v>
      </c>
    </row>
    <row r="472" spans="2:51" s="12" customFormat="1" ht="11.25">
      <c r="B472" s="147"/>
      <c r="D472" s="148" t="s">
        <v>138</v>
      </c>
      <c r="E472" s="149" t="s">
        <v>3</v>
      </c>
      <c r="F472" s="150" t="s">
        <v>726</v>
      </c>
      <c r="H472" s="151">
        <v>503.326</v>
      </c>
      <c r="I472" s="152"/>
      <c r="L472" s="147"/>
      <c r="M472" s="153"/>
      <c r="T472" s="154"/>
      <c r="AT472" s="149" t="s">
        <v>138</v>
      </c>
      <c r="AU472" s="149" t="s">
        <v>84</v>
      </c>
      <c r="AV472" s="12" t="s">
        <v>81</v>
      </c>
      <c r="AW472" s="12" t="s">
        <v>33</v>
      </c>
      <c r="AX472" s="12" t="s">
        <v>72</v>
      </c>
      <c r="AY472" s="149" t="s">
        <v>129</v>
      </c>
    </row>
    <row r="473" spans="2:51" s="12" customFormat="1" ht="11.25">
      <c r="B473" s="147"/>
      <c r="D473" s="148" t="s">
        <v>138</v>
      </c>
      <c r="E473" s="149" t="s">
        <v>3</v>
      </c>
      <c r="F473" s="150" t="s">
        <v>727</v>
      </c>
      <c r="H473" s="151">
        <v>56.49</v>
      </c>
      <c r="I473" s="152"/>
      <c r="L473" s="147"/>
      <c r="M473" s="153"/>
      <c r="T473" s="154"/>
      <c r="AT473" s="149" t="s">
        <v>138</v>
      </c>
      <c r="AU473" s="149" t="s">
        <v>84</v>
      </c>
      <c r="AV473" s="12" t="s">
        <v>81</v>
      </c>
      <c r="AW473" s="12" t="s">
        <v>33</v>
      </c>
      <c r="AX473" s="12" t="s">
        <v>72</v>
      </c>
      <c r="AY473" s="149" t="s">
        <v>129</v>
      </c>
    </row>
    <row r="474" spans="2:51" s="14" customFormat="1" ht="11.25">
      <c r="B474" s="172"/>
      <c r="D474" s="148" t="s">
        <v>138</v>
      </c>
      <c r="E474" s="173" t="s">
        <v>3</v>
      </c>
      <c r="F474" s="174" t="s">
        <v>310</v>
      </c>
      <c r="H474" s="175">
        <v>811.479</v>
      </c>
      <c r="I474" s="176"/>
      <c r="L474" s="172"/>
      <c r="M474" s="177"/>
      <c r="T474" s="178"/>
      <c r="AT474" s="173" t="s">
        <v>138</v>
      </c>
      <c r="AU474" s="173" t="s">
        <v>84</v>
      </c>
      <c r="AV474" s="14" t="s">
        <v>87</v>
      </c>
      <c r="AW474" s="14" t="s">
        <v>33</v>
      </c>
      <c r="AX474" s="14" t="s">
        <v>77</v>
      </c>
      <c r="AY474" s="173" t="s">
        <v>129</v>
      </c>
    </row>
    <row r="475" spans="2:65" s="1" customFormat="1" ht="33" customHeight="1">
      <c r="B475" s="129"/>
      <c r="C475" s="130" t="s">
        <v>946</v>
      </c>
      <c r="D475" s="130" t="s">
        <v>131</v>
      </c>
      <c r="E475" s="131" t="s">
        <v>947</v>
      </c>
      <c r="F475" s="132" t="s">
        <v>948</v>
      </c>
      <c r="G475" s="133" t="s">
        <v>95</v>
      </c>
      <c r="H475" s="134">
        <v>89.558</v>
      </c>
      <c r="I475" s="135"/>
      <c r="J475" s="136">
        <f>ROUND(I475*H475,2)</f>
        <v>0</v>
      </c>
      <c r="K475" s="132" t="s">
        <v>134</v>
      </c>
      <c r="L475" s="33"/>
      <c r="M475" s="137" t="s">
        <v>3</v>
      </c>
      <c r="N475" s="138" t="s">
        <v>43</v>
      </c>
      <c r="P475" s="139">
        <f>O475*H475</f>
        <v>0</v>
      </c>
      <c r="Q475" s="139">
        <v>0</v>
      </c>
      <c r="R475" s="139">
        <f>Q475*H475</f>
        <v>0</v>
      </c>
      <c r="S475" s="139">
        <v>0</v>
      </c>
      <c r="T475" s="140">
        <f>S475*H475</f>
        <v>0</v>
      </c>
      <c r="AR475" s="141" t="s">
        <v>217</v>
      </c>
      <c r="AT475" s="141" t="s">
        <v>131</v>
      </c>
      <c r="AU475" s="141" t="s">
        <v>84</v>
      </c>
      <c r="AY475" s="18" t="s">
        <v>129</v>
      </c>
      <c r="BE475" s="142">
        <f>IF(N475="základní",J475,0)</f>
        <v>0</v>
      </c>
      <c r="BF475" s="142">
        <f>IF(N475="snížená",J475,0)</f>
        <v>0</v>
      </c>
      <c r="BG475" s="142">
        <f>IF(N475="zákl. přenesená",J475,0)</f>
        <v>0</v>
      </c>
      <c r="BH475" s="142">
        <f>IF(N475="sníž. přenesená",J475,0)</f>
        <v>0</v>
      </c>
      <c r="BI475" s="142">
        <f>IF(N475="nulová",J475,0)</f>
        <v>0</v>
      </c>
      <c r="BJ475" s="18" t="s">
        <v>77</v>
      </c>
      <c r="BK475" s="142">
        <f>ROUND(I475*H475,2)</f>
        <v>0</v>
      </c>
      <c r="BL475" s="18" t="s">
        <v>217</v>
      </c>
      <c r="BM475" s="141" t="s">
        <v>949</v>
      </c>
    </row>
    <row r="476" spans="2:47" s="1" customFormat="1" ht="11.25">
      <c r="B476" s="33"/>
      <c r="D476" s="143" t="s">
        <v>136</v>
      </c>
      <c r="F476" s="144" t="s">
        <v>950</v>
      </c>
      <c r="I476" s="145"/>
      <c r="L476" s="33"/>
      <c r="M476" s="146"/>
      <c r="T476" s="54"/>
      <c r="AT476" s="18" t="s">
        <v>136</v>
      </c>
      <c r="AU476" s="18" t="s">
        <v>84</v>
      </c>
    </row>
    <row r="477" spans="2:51" s="12" customFormat="1" ht="11.25">
      <c r="B477" s="147"/>
      <c r="D477" s="148" t="s">
        <v>138</v>
      </c>
      <c r="E477" s="149" t="s">
        <v>3</v>
      </c>
      <c r="F477" s="150" t="s">
        <v>933</v>
      </c>
      <c r="H477" s="151">
        <v>69.558</v>
      </c>
      <c r="I477" s="152"/>
      <c r="L477" s="147"/>
      <c r="M477" s="153"/>
      <c r="T477" s="154"/>
      <c r="AT477" s="149" t="s">
        <v>138</v>
      </c>
      <c r="AU477" s="149" t="s">
        <v>84</v>
      </c>
      <c r="AV477" s="12" t="s">
        <v>81</v>
      </c>
      <c r="AW477" s="12" t="s">
        <v>33</v>
      </c>
      <c r="AX477" s="12" t="s">
        <v>72</v>
      </c>
      <c r="AY477" s="149" t="s">
        <v>129</v>
      </c>
    </row>
    <row r="478" spans="2:51" s="12" customFormat="1" ht="11.25">
      <c r="B478" s="147"/>
      <c r="D478" s="148" t="s">
        <v>138</v>
      </c>
      <c r="E478" s="149" t="s">
        <v>3</v>
      </c>
      <c r="F478" s="150" t="s">
        <v>934</v>
      </c>
      <c r="H478" s="151">
        <v>20</v>
      </c>
      <c r="I478" s="152"/>
      <c r="L478" s="147"/>
      <c r="M478" s="153"/>
      <c r="T478" s="154"/>
      <c r="AT478" s="149" t="s">
        <v>138</v>
      </c>
      <c r="AU478" s="149" t="s">
        <v>84</v>
      </c>
      <c r="AV478" s="12" t="s">
        <v>81</v>
      </c>
      <c r="AW478" s="12" t="s">
        <v>33</v>
      </c>
      <c r="AX478" s="12" t="s">
        <v>72</v>
      </c>
      <c r="AY478" s="149" t="s">
        <v>129</v>
      </c>
    </row>
    <row r="479" spans="2:51" s="14" customFormat="1" ht="11.25">
      <c r="B479" s="172"/>
      <c r="D479" s="148" t="s">
        <v>138</v>
      </c>
      <c r="E479" s="173" t="s">
        <v>3</v>
      </c>
      <c r="F479" s="174" t="s">
        <v>310</v>
      </c>
      <c r="H479" s="175">
        <v>89.558</v>
      </c>
      <c r="I479" s="176"/>
      <c r="L479" s="172"/>
      <c r="M479" s="177"/>
      <c r="T479" s="178"/>
      <c r="AT479" s="173" t="s">
        <v>138</v>
      </c>
      <c r="AU479" s="173" t="s">
        <v>84</v>
      </c>
      <c r="AV479" s="14" t="s">
        <v>87</v>
      </c>
      <c r="AW479" s="14" t="s">
        <v>33</v>
      </c>
      <c r="AX479" s="14" t="s">
        <v>77</v>
      </c>
      <c r="AY479" s="173" t="s">
        <v>129</v>
      </c>
    </row>
    <row r="480" spans="2:65" s="1" customFormat="1" ht="33" customHeight="1">
      <c r="B480" s="129"/>
      <c r="C480" s="155" t="s">
        <v>951</v>
      </c>
      <c r="D480" s="155" t="s">
        <v>171</v>
      </c>
      <c r="E480" s="156" t="s">
        <v>952</v>
      </c>
      <c r="F480" s="157" t="s">
        <v>953</v>
      </c>
      <c r="G480" s="158" t="s">
        <v>853</v>
      </c>
      <c r="H480" s="159">
        <v>3604.148</v>
      </c>
      <c r="I480" s="160"/>
      <c r="J480" s="161">
        <f>ROUND(I480*H480,2)</f>
        <v>0</v>
      </c>
      <c r="K480" s="157" t="s">
        <v>156</v>
      </c>
      <c r="L480" s="162"/>
      <c r="M480" s="163" t="s">
        <v>3</v>
      </c>
      <c r="N480" s="164" t="s">
        <v>43</v>
      </c>
      <c r="P480" s="139">
        <f>O480*H480</f>
        <v>0</v>
      </c>
      <c r="Q480" s="139">
        <v>0.001</v>
      </c>
      <c r="R480" s="139">
        <f>Q480*H480</f>
        <v>3.6041480000000004</v>
      </c>
      <c r="S480" s="139">
        <v>0</v>
      </c>
      <c r="T480" s="140">
        <f>S480*H480</f>
        <v>0</v>
      </c>
      <c r="AR480" s="141" t="s">
        <v>305</v>
      </c>
      <c r="AT480" s="141" t="s">
        <v>171</v>
      </c>
      <c r="AU480" s="141" t="s">
        <v>84</v>
      </c>
      <c r="AY480" s="18" t="s">
        <v>129</v>
      </c>
      <c r="BE480" s="142">
        <f>IF(N480="základní",J480,0)</f>
        <v>0</v>
      </c>
      <c r="BF480" s="142">
        <f>IF(N480="snížená",J480,0)</f>
        <v>0</v>
      </c>
      <c r="BG480" s="142">
        <f>IF(N480="zákl. přenesená",J480,0)</f>
        <v>0</v>
      </c>
      <c r="BH480" s="142">
        <f>IF(N480="sníž. přenesená",J480,0)</f>
        <v>0</v>
      </c>
      <c r="BI480" s="142">
        <f>IF(N480="nulová",J480,0)</f>
        <v>0</v>
      </c>
      <c r="BJ480" s="18" t="s">
        <v>77</v>
      </c>
      <c r="BK480" s="142">
        <f>ROUND(I480*H480,2)</f>
        <v>0</v>
      </c>
      <c r="BL480" s="18" t="s">
        <v>217</v>
      </c>
      <c r="BM480" s="141" t="s">
        <v>954</v>
      </c>
    </row>
    <row r="481" spans="2:47" s="1" customFormat="1" ht="97.5">
      <c r="B481" s="33"/>
      <c r="D481" s="148" t="s">
        <v>222</v>
      </c>
      <c r="F481" s="171" t="s">
        <v>955</v>
      </c>
      <c r="I481" s="145"/>
      <c r="L481" s="33"/>
      <c r="M481" s="146"/>
      <c r="T481" s="54"/>
      <c r="AT481" s="18" t="s">
        <v>222</v>
      </c>
      <c r="AU481" s="18" t="s">
        <v>84</v>
      </c>
    </row>
    <row r="482" spans="2:51" s="12" customFormat="1" ht="11.25">
      <c r="B482" s="147"/>
      <c r="D482" s="148" t="s">
        <v>138</v>
      </c>
      <c r="F482" s="150" t="s">
        <v>956</v>
      </c>
      <c r="H482" s="151">
        <v>3604.148</v>
      </c>
      <c r="I482" s="152"/>
      <c r="L482" s="147"/>
      <c r="M482" s="153"/>
      <c r="T482" s="154"/>
      <c r="AT482" s="149" t="s">
        <v>138</v>
      </c>
      <c r="AU482" s="149" t="s">
        <v>84</v>
      </c>
      <c r="AV482" s="12" t="s">
        <v>81</v>
      </c>
      <c r="AW482" s="12" t="s">
        <v>4</v>
      </c>
      <c r="AX482" s="12" t="s">
        <v>77</v>
      </c>
      <c r="AY482" s="149" t="s">
        <v>129</v>
      </c>
    </row>
    <row r="483" spans="2:65" s="1" customFormat="1" ht="37.9" customHeight="1">
      <c r="B483" s="129"/>
      <c r="C483" s="130" t="s">
        <v>957</v>
      </c>
      <c r="D483" s="130" t="s">
        <v>131</v>
      </c>
      <c r="E483" s="131" t="s">
        <v>958</v>
      </c>
      <c r="F483" s="132" t="s">
        <v>959</v>
      </c>
      <c r="G483" s="133" t="s">
        <v>213</v>
      </c>
      <c r="H483" s="134">
        <v>95.91</v>
      </c>
      <c r="I483" s="135"/>
      <c r="J483" s="136">
        <f>ROUND(I483*H483,2)</f>
        <v>0</v>
      </c>
      <c r="K483" s="132" t="s">
        <v>134</v>
      </c>
      <c r="L483" s="33"/>
      <c r="M483" s="137" t="s">
        <v>3</v>
      </c>
      <c r="N483" s="138" t="s">
        <v>43</v>
      </c>
      <c r="P483" s="139">
        <f>O483*H483</f>
        <v>0</v>
      </c>
      <c r="Q483" s="139">
        <v>0</v>
      </c>
      <c r="R483" s="139">
        <f>Q483*H483</f>
        <v>0</v>
      </c>
      <c r="S483" s="139">
        <v>0</v>
      </c>
      <c r="T483" s="140">
        <f>S483*H483</f>
        <v>0</v>
      </c>
      <c r="AR483" s="141" t="s">
        <v>217</v>
      </c>
      <c r="AT483" s="141" t="s">
        <v>131</v>
      </c>
      <c r="AU483" s="141" t="s">
        <v>84</v>
      </c>
      <c r="AY483" s="18" t="s">
        <v>129</v>
      </c>
      <c r="BE483" s="142">
        <f>IF(N483="základní",J483,0)</f>
        <v>0</v>
      </c>
      <c r="BF483" s="142">
        <f>IF(N483="snížená",J483,0)</f>
        <v>0</v>
      </c>
      <c r="BG483" s="142">
        <f>IF(N483="zákl. přenesená",J483,0)</f>
        <v>0</v>
      </c>
      <c r="BH483" s="142">
        <f>IF(N483="sníž. přenesená",J483,0)</f>
        <v>0</v>
      </c>
      <c r="BI483" s="142">
        <f>IF(N483="nulová",J483,0)</f>
        <v>0</v>
      </c>
      <c r="BJ483" s="18" t="s">
        <v>77</v>
      </c>
      <c r="BK483" s="142">
        <f>ROUND(I483*H483,2)</f>
        <v>0</v>
      </c>
      <c r="BL483" s="18" t="s">
        <v>217</v>
      </c>
      <c r="BM483" s="141" t="s">
        <v>960</v>
      </c>
    </row>
    <row r="484" spans="2:47" s="1" customFormat="1" ht="11.25">
      <c r="B484" s="33"/>
      <c r="D484" s="143" t="s">
        <v>136</v>
      </c>
      <c r="F484" s="144" t="s">
        <v>961</v>
      </c>
      <c r="I484" s="145"/>
      <c r="L484" s="33"/>
      <c r="M484" s="146"/>
      <c r="T484" s="54"/>
      <c r="AT484" s="18" t="s">
        <v>136</v>
      </c>
      <c r="AU484" s="18" t="s">
        <v>84</v>
      </c>
    </row>
    <row r="485" spans="2:51" s="12" customFormat="1" ht="11.25">
      <c r="B485" s="147"/>
      <c r="D485" s="148" t="s">
        <v>138</v>
      </c>
      <c r="E485" s="149" t="s">
        <v>3</v>
      </c>
      <c r="F485" s="150" t="s">
        <v>962</v>
      </c>
      <c r="H485" s="151">
        <v>30.018</v>
      </c>
      <c r="I485" s="152"/>
      <c r="L485" s="147"/>
      <c r="M485" s="153"/>
      <c r="T485" s="154"/>
      <c r="AT485" s="149" t="s">
        <v>138</v>
      </c>
      <c r="AU485" s="149" t="s">
        <v>84</v>
      </c>
      <c r="AV485" s="12" t="s">
        <v>81</v>
      </c>
      <c r="AW485" s="12" t="s">
        <v>33</v>
      </c>
      <c r="AX485" s="12" t="s">
        <v>72</v>
      </c>
      <c r="AY485" s="149" t="s">
        <v>129</v>
      </c>
    </row>
    <row r="486" spans="2:51" s="12" customFormat="1" ht="11.25">
      <c r="B486" s="147"/>
      <c r="D486" s="148" t="s">
        <v>138</v>
      </c>
      <c r="E486" s="149" t="s">
        <v>3</v>
      </c>
      <c r="F486" s="150" t="s">
        <v>963</v>
      </c>
      <c r="H486" s="151">
        <v>55.892</v>
      </c>
      <c r="I486" s="152"/>
      <c r="L486" s="147"/>
      <c r="M486" s="153"/>
      <c r="T486" s="154"/>
      <c r="AT486" s="149" t="s">
        <v>138</v>
      </c>
      <c r="AU486" s="149" t="s">
        <v>84</v>
      </c>
      <c r="AV486" s="12" t="s">
        <v>81</v>
      </c>
      <c r="AW486" s="12" t="s">
        <v>33</v>
      </c>
      <c r="AX486" s="12" t="s">
        <v>72</v>
      </c>
      <c r="AY486" s="149" t="s">
        <v>129</v>
      </c>
    </row>
    <row r="487" spans="2:51" s="12" customFormat="1" ht="11.25">
      <c r="B487" s="147"/>
      <c r="D487" s="148" t="s">
        <v>138</v>
      </c>
      <c r="E487" s="149" t="s">
        <v>3</v>
      </c>
      <c r="F487" s="150" t="s">
        <v>964</v>
      </c>
      <c r="H487" s="151">
        <v>10</v>
      </c>
      <c r="I487" s="152"/>
      <c r="L487" s="147"/>
      <c r="M487" s="153"/>
      <c r="T487" s="154"/>
      <c r="AT487" s="149" t="s">
        <v>138</v>
      </c>
      <c r="AU487" s="149" t="s">
        <v>84</v>
      </c>
      <c r="AV487" s="12" t="s">
        <v>81</v>
      </c>
      <c r="AW487" s="12" t="s">
        <v>33</v>
      </c>
      <c r="AX487" s="12" t="s">
        <v>72</v>
      </c>
      <c r="AY487" s="149" t="s">
        <v>129</v>
      </c>
    </row>
    <row r="488" spans="2:51" s="14" customFormat="1" ht="11.25">
      <c r="B488" s="172"/>
      <c r="D488" s="148" t="s">
        <v>138</v>
      </c>
      <c r="E488" s="173" t="s">
        <v>3</v>
      </c>
      <c r="F488" s="174" t="s">
        <v>310</v>
      </c>
      <c r="H488" s="175">
        <v>95.91</v>
      </c>
      <c r="I488" s="176"/>
      <c r="L488" s="172"/>
      <c r="M488" s="177"/>
      <c r="T488" s="178"/>
      <c r="AT488" s="173" t="s">
        <v>138</v>
      </c>
      <c r="AU488" s="173" t="s">
        <v>84</v>
      </c>
      <c r="AV488" s="14" t="s">
        <v>87</v>
      </c>
      <c r="AW488" s="14" t="s">
        <v>33</v>
      </c>
      <c r="AX488" s="14" t="s">
        <v>77</v>
      </c>
      <c r="AY488" s="173" t="s">
        <v>129</v>
      </c>
    </row>
    <row r="489" spans="2:65" s="1" customFormat="1" ht="16.5" customHeight="1">
      <c r="B489" s="129"/>
      <c r="C489" s="155" t="s">
        <v>965</v>
      </c>
      <c r="D489" s="155" t="s">
        <v>171</v>
      </c>
      <c r="E489" s="156" t="s">
        <v>966</v>
      </c>
      <c r="F489" s="157" t="s">
        <v>967</v>
      </c>
      <c r="G489" s="158" t="s">
        <v>213</v>
      </c>
      <c r="H489" s="159">
        <v>100.706</v>
      </c>
      <c r="I489" s="160"/>
      <c r="J489" s="161">
        <f>ROUND(I489*H489,2)</f>
        <v>0</v>
      </c>
      <c r="K489" s="157" t="s">
        <v>134</v>
      </c>
      <c r="L489" s="162"/>
      <c r="M489" s="163" t="s">
        <v>3</v>
      </c>
      <c r="N489" s="164" t="s">
        <v>43</v>
      </c>
      <c r="P489" s="139">
        <f>O489*H489</f>
        <v>0</v>
      </c>
      <c r="Q489" s="139">
        <v>3E-05</v>
      </c>
      <c r="R489" s="139">
        <f>Q489*H489</f>
        <v>0.00302118</v>
      </c>
      <c r="S489" s="139">
        <v>0</v>
      </c>
      <c r="T489" s="140">
        <f>S489*H489</f>
        <v>0</v>
      </c>
      <c r="AR489" s="141" t="s">
        <v>305</v>
      </c>
      <c r="AT489" s="141" t="s">
        <v>171</v>
      </c>
      <c r="AU489" s="141" t="s">
        <v>84</v>
      </c>
      <c r="AY489" s="18" t="s">
        <v>129</v>
      </c>
      <c r="BE489" s="142">
        <f>IF(N489="základní",J489,0)</f>
        <v>0</v>
      </c>
      <c r="BF489" s="142">
        <f>IF(N489="snížená",J489,0)</f>
        <v>0</v>
      </c>
      <c r="BG489" s="142">
        <f>IF(N489="zákl. přenesená",J489,0)</f>
        <v>0</v>
      </c>
      <c r="BH489" s="142">
        <f>IF(N489="sníž. přenesená",J489,0)</f>
        <v>0</v>
      </c>
      <c r="BI489" s="142">
        <f>IF(N489="nulová",J489,0)</f>
        <v>0</v>
      </c>
      <c r="BJ489" s="18" t="s">
        <v>77</v>
      </c>
      <c r="BK489" s="142">
        <f>ROUND(I489*H489,2)</f>
        <v>0</v>
      </c>
      <c r="BL489" s="18" t="s">
        <v>217</v>
      </c>
      <c r="BM489" s="141" t="s">
        <v>968</v>
      </c>
    </row>
    <row r="490" spans="2:47" s="1" customFormat="1" ht="19.5">
      <c r="B490" s="33"/>
      <c r="D490" s="148" t="s">
        <v>222</v>
      </c>
      <c r="F490" s="171" t="s">
        <v>969</v>
      </c>
      <c r="I490" s="145"/>
      <c r="L490" s="33"/>
      <c r="M490" s="146"/>
      <c r="T490" s="54"/>
      <c r="AT490" s="18" t="s">
        <v>222</v>
      </c>
      <c r="AU490" s="18" t="s">
        <v>84</v>
      </c>
    </row>
    <row r="491" spans="2:51" s="12" customFormat="1" ht="11.25">
      <c r="B491" s="147"/>
      <c r="D491" s="148" t="s">
        <v>138</v>
      </c>
      <c r="F491" s="150" t="s">
        <v>970</v>
      </c>
      <c r="H491" s="151">
        <v>100.706</v>
      </c>
      <c r="I491" s="152"/>
      <c r="L491" s="147"/>
      <c r="M491" s="153"/>
      <c r="T491" s="154"/>
      <c r="AT491" s="149" t="s">
        <v>138</v>
      </c>
      <c r="AU491" s="149" t="s">
        <v>84</v>
      </c>
      <c r="AV491" s="12" t="s">
        <v>81</v>
      </c>
      <c r="AW491" s="12" t="s">
        <v>4</v>
      </c>
      <c r="AX491" s="12" t="s">
        <v>77</v>
      </c>
      <c r="AY491" s="149" t="s">
        <v>129</v>
      </c>
    </row>
    <row r="492" spans="2:65" s="1" customFormat="1" ht="44.25" customHeight="1">
      <c r="B492" s="129"/>
      <c r="C492" s="130" t="s">
        <v>971</v>
      </c>
      <c r="D492" s="130" t="s">
        <v>131</v>
      </c>
      <c r="E492" s="131" t="s">
        <v>972</v>
      </c>
      <c r="F492" s="132" t="s">
        <v>973</v>
      </c>
      <c r="G492" s="133" t="s">
        <v>155</v>
      </c>
      <c r="H492" s="134">
        <v>20</v>
      </c>
      <c r="I492" s="135"/>
      <c r="J492" s="136">
        <f>ROUND(I492*H492,2)</f>
        <v>0</v>
      </c>
      <c r="K492" s="132" t="s">
        <v>156</v>
      </c>
      <c r="L492" s="33"/>
      <c r="M492" s="137" t="s">
        <v>3</v>
      </c>
      <c r="N492" s="138" t="s">
        <v>43</v>
      </c>
      <c r="P492" s="139">
        <f>O492*H492</f>
        <v>0</v>
      </c>
      <c r="Q492" s="139">
        <v>0</v>
      </c>
      <c r="R492" s="139">
        <f>Q492*H492</f>
        <v>0</v>
      </c>
      <c r="S492" s="139">
        <v>0</v>
      </c>
      <c r="T492" s="140">
        <f>S492*H492</f>
        <v>0</v>
      </c>
      <c r="AR492" s="141" t="s">
        <v>217</v>
      </c>
      <c r="AT492" s="141" t="s">
        <v>131</v>
      </c>
      <c r="AU492" s="141" t="s">
        <v>84</v>
      </c>
      <c r="AY492" s="18" t="s">
        <v>129</v>
      </c>
      <c r="BE492" s="142">
        <f>IF(N492="základní",J492,0)</f>
        <v>0</v>
      </c>
      <c r="BF492" s="142">
        <f>IF(N492="snížená",J492,0)</f>
        <v>0</v>
      </c>
      <c r="BG492" s="142">
        <f>IF(N492="zákl. přenesená",J492,0)</f>
        <v>0</v>
      </c>
      <c r="BH492" s="142">
        <f>IF(N492="sníž. přenesená",J492,0)</f>
        <v>0</v>
      </c>
      <c r="BI492" s="142">
        <f>IF(N492="nulová",J492,0)</f>
        <v>0</v>
      </c>
      <c r="BJ492" s="18" t="s">
        <v>77</v>
      </c>
      <c r="BK492" s="142">
        <f>ROUND(I492*H492,2)</f>
        <v>0</v>
      </c>
      <c r="BL492" s="18" t="s">
        <v>217</v>
      </c>
      <c r="BM492" s="141" t="s">
        <v>974</v>
      </c>
    </row>
    <row r="493" spans="2:65" s="1" customFormat="1" ht="44.25" customHeight="1">
      <c r="B493" s="129"/>
      <c r="C493" s="130" t="s">
        <v>975</v>
      </c>
      <c r="D493" s="130" t="s">
        <v>131</v>
      </c>
      <c r="E493" s="131" t="s">
        <v>976</v>
      </c>
      <c r="F493" s="132" t="s">
        <v>977</v>
      </c>
      <c r="G493" s="133" t="s">
        <v>155</v>
      </c>
      <c r="H493" s="134">
        <v>20</v>
      </c>
      <c r="I493" s="135"/>
      <c r="J493" s="136">
        <f>ROUND(I493*H493,2)</f>
        <v>0</v>
      </c>
      <c r="K493" s="132" t="s">
        <v>156</v>
      </c>
      <c r="L493" s="33"/>
      <c r="M493" s="137" t="s">
        <v>3</v>
      </c>
      <c r="N493" s="138" t="s">
        <v>43</v>
      </c>
      <c r="P493" s="139">
        <f>O493*H493</f>
        <v>0</v>
      </c>
      <c r="Q493" s="139">
        <v>0</v>
      </c>
      <c r="R493" s="139">
        <f>Q493*H493</f>
        <v>0</v>
      </c>
      <c r="S493" s="139">
        <v>0</v>
      </c>
      <c r="T493" s="140">
        <f>S493*H493</f>
        <v>0</v>
      </c>
      <c r="AR493" s="141" t="s">
        <v>217</v>
      </c>
      <c r="AT493" s="141" t="s">
        <v>131</v>
      </c>
      <c r="AU493" s="141" t="s">
        <v>84</v>
      </c>
      <c r="AY493" s="18" t="s">
        <v>129</v>
      </c>
      <c r="BE493" s="142">
        <f>IF(N493="základní",J493,0)</f>
        <v>0</v>
      </c>
      <c r="BF493" s="142">
        <f>IF(N493="snížená",J493,0)</f>
        <v>0</v>
      </c>
      <c r="BG493" s="142">
        <f>IF(N493="zákl. přenesená",J493,0)</f>
        <v>0</v>
      </c>
      <c r="BH493" s="142">
        <f>IF(N493="sníž. přenesená",J493,0)</f>
        <v>0</v>
      </c>
      <c r="BI493" s="142">
        <f>IF(N493="nulová",J493,0)</f>
        <v>0</v>
      </c>
      <c r="BJ493" s="18" t="s">
        <v>77</v>
      </c>
      <c r="BK493" s="142">
        <f>ROUND(I493*H493,2)</f>
        <v>0</v>
      </c>
      <c r="BL493" s="18" t="s">
        <v>217</v>
      </c>
      <c r="BM493" s="141" t="s">
        <v>978</v>
      </c>
    </row>
    <row r="494" spans="2:65" s="1" customFormat="1" ht="44.25" customHeight="1">
      <c r="B494" s="129"/>
      <c r="C494" s="130" t="s">
        <v>979</v>
      </c>
      <c r="D494" s="130" t="s">
        <v>131</v>
      </c>
      <c r="E494" s="131" t="s">
        <v>980</v>
      </c>
      <c r="F494" s="132" t="s">
        <v>981</v>
      </c>
      <c r="G494" s="133" t="s">
        <v>155</v>
      </c>
      <c r="H494" s="134">
        <v>20</v>
      </c>
      <c r="I494" s="135"/>
      <c r="J494" s="136">
        <f>ROUND(I494*H494,2)</f>
        <v>0</v>
      </c>
      <c r="K494" s="132" t="s">
        <v>156</v>
      </c>
      <c r="L494" s="33"/>
      <c r="M494" s="137" t="s">
        <v>3</v>
      </c>
      <c r="N494" s="138" t="s">
        <v>43</v>
      </c>
      <c r="P494" s="139">
        <f>O494*H494</f>
        <v>0</v>
      </c>
      <c r="Q494" s="139">
        <v>0</v>
      </c>
      <c r="R494" s="139">
        <f>Q494*H494</f>
        <v>0</v>
      </c>
      <c r="S494" s="139">
        <v>0</v>
      </c>
      <c r="T494" s="140">
        <f>S494*H494</f>
        <v>0</v>
      </c>
      <c r="AR494" s="141" t="s">
        <v>217</v>
      </c>
      <c r="AT494" s="141" t="s">
        <v>131</v>
      </c>
      <c r="AU494" s="141" t="s">
        <v>84</v>
      </c>
      <c r="AY494" s="18" t="s">
        <v>129</v>
      </c>
      <c r="BE494" s="142">
        <f>IF(N494="základní",J494,0)</f>
        <v>0</v>
      </c>
      <c r="BF494" s="142">
        <f>IF(N494="snížená",J494,0)</f>
        <v>0</v>
      </c>
      <c r="BG494" s="142">
        <f>IF(N494="zákl. přenesená",J494,0)</f>
        <v>0</v>
      </c>
      <c r="BH494" s="142">
        <f>IF(N494="sníž. přenesená",J494,0)</f>
        <v>0</v>
      </c>
      <c r="BI494" s="142">
        <f>IF(N494="nulová",J494,0)</f>
        <v>0</v>
      </c>
      <c r="BJ494" s="18" t="s">
        <v>77</v>
      </c>
      <c r="BK494" s="142">
        <f>ROUND(I494*H494,2)</f>
        <v>0</v>
      </c>
      <c r="BL494" s="18" t="s">
        <v>217</v>
      </c>
      <c r="BM494" s="141" t="s">
        <v>982</v>
      </c>
    </row>
    <row r="495" spans="2:65" s="1" customFormat="1" ht="44.25" customHeight="1">
      <c r="B495" s="129"/>
      <c r="C495" s="130" t="s">
        <v>983</v>
      </c>
      <c r="D495" s="130" t="s">
        <v>131</v>
      </c>
      <c r="E495" s="131" t="s">
        <v>984</v>
      </c>
      <c r="F495" s="132" t="s">
        <v>985</v>
      </c>
      <c r="G495" s="133" t="s">
        <v>378</v>
      </c>
      <c r="H495" s="134">
        <v>50</v>
      </c>
      <c r="I495" s="135"/>
      <c r="J495" s="136">
        <f>ROUND(I495*H495,2)</f>
        <v>0</v>
      </c>
      <c r="K495" s="132" t="s">
        <v>156</v>
      </c>
      <c r="L495" s="33"/>
      <c r="M495" s="137" t="s">
        <v>3</v>
      </c>
      <c r="N495" s="138" t="s">
        <v>43</v>
      </c>
      <c r="P495" s="139">
        <f>O495*H495</f>
        <v>0</v>
      </c>
      <c r="Q495" s="139">
        <v>0</v>
      </c>
      <c r="R495" s="139">
        <f>Q495*H495</f>
        <v>0</v>
      </c>
      <c r="S495" s="139">
        <v>0</v>
      </c>
      <c r="T495" s="140">
        <f>S495*H495</f>
        <v>0</v>
      </c>
      <c r="AR495" s="141" t="s">
        <v>217</v>
      </c>
      <c r="AT495" s="141" t="s">
        <v>131</v>
      </c>
      <c r="AU495" s="141" t="s">
        <v>84</v>
      </c>
      <c r="AY495" s="18" t="s">
        <v>129</v>
      </c>
      <c r="BE495" s="142">
        <f>IF(N495="základní",J495,0)</f>
        <v>0</v>
      </c>
      <c r="BF495" s="142">
        <f>IF(N495="snížená",J495,0)</f>
        <v>0</v>
      </c>
      <c r="BG495" s="142">
        <f>IF(N495="zákl. přenesená",J495,0)</f>
        <v>0</v>
      </c>
      <c r="BH495" s="142">
        <f>IF(N495="sníž. přenesená",J495,0)</f>
        <v>0</v>
      </c>
      <c r="BI495" s="142">
        <f>IF(N495="nulová",J495,0)</f>
        <v>0</v>
      </c>
      <c r="BJ495" s="18" t="s">
        <v>77</v>
      </c>
      <c r="BK495" s="142">
        <f>ROUND(I495*H495,2)</f>
        <v>0</v>
      </c>
      <c r="BL495" s="18" t="s">
        <v>217</v>
      </c>
      <c r="BM495" s="141" t="s">
        <v>986</v>
      </c>
    </row>
    <row r="496" spans="2:65" s="1" customFormat="1" ht="78" customHeight="1">
      <c r="B496" s="129"/>
      <c r="C496" s="130" t="s">
        <v>987</v>
      </c>
      <c r="D496" s="130" t="s">
        <v>131</v>
      </c>
      <c r="E496" s="131" t="s">
        <v>988</v>
      </c>
      <c r="F496" s="132" t="s">
        <v>989</v>
      </c>
      <c r="G496" s="133" t="s">
        <v>853</v>
      </c>
      <c r="H496" s="134">
        <v>400</v>
      </c>
      <c r="I496" s="135"/>
      <c r="J496" s="136">
        <f>ROUND(I496*H496,2)</f>
        <v>0</v>
      </c>
      <c r="K496" s="132" t="s">
        <v>156</v>
      </c>
      <c r="L496" s="33"/>
      <c r="M496" s="137" t="s">
        <v>3</v>
      </c>
      <c r="N496" s="138" t="s">
        <v>43</v>
      </c>
      <c r="P496" s="139">
        <f>O496*H496</f>
        <v>0</v>
      </c>
      <c r="Q496" s="139">
        <v>0</v>
      </c>
      <c r="R496" s="139">
        <f>Q496*H496</f>
        <v>0</v>
      </c>
      <c r="S496" s="139">
        <v>0</v>
      </c>
      <c r="T496" s="140">
        <f>S496*H496</f>
        <v>0</v>
      </c>
      <c r="AR496" s="141" t="s">
        <v>217</v>
      </c>
      <c r="AT496" s="141" t="s">
        <v>131</v>
      </c>
      <c r="AU496" s="141" t="s">
        <v>84</v>
      </c>
      <c r="AY496" s="18" t="s">
        <v>129</v>
      </c>
      <c r="BE496" s="142">
        <f>IF(N496="základní",J496,0)</f>
        <v>0</v>
      </c>
      <c r="BF496" s="142">
        <f>IF(N496="snížená",J496,0)</f>
        <v>0</v>
      </c>
      <c r="BG496" s="142">
        <f>IF(N496="zákl. přenesená",J496,0)</f>
        <v>0</v>
      </c>
      <c r="BH496" s="142">
        <f>IF(N496="sníž. přenesená",J496,0)</f>
        <v>0</v>
      </c>
      <c r="BI496" s="142">
        <f>IF(N496="nulová",J496,0)</f>
        <v>0</v>
      </c>
      <c r="BJ496" s="18" t="s">
        <v>77</v>
      </c>
      <c r="BK496" s="142">
        <f>ROUND(I496*H496,2)</f>
        <v>0</v>
      </c>
      <c r="BL496" s="18" t="s">
        <v>217</v>
      </c>
      <c r="BM496" s="141" t="s">
        <v>990</v>
      </c>
    </row>
    <row r="497" spans="2:51" s="12" customFormat="1" ht="11.25">
      <c r="B497" s="147"/>
      <c r="D497" s="148" t="s">
        <v>138</v>
      </c>
      <c r="E497" s="149" t="s">
        <v>3</v>
      </c>
      <c r="F497" s="150" t="s">
        <v>991</v>
      </c>
      <c r="H497" s="151">
        <v>400</v>
      </c>
      <c r="I497" s="152"/>
      <c r="L497" s="147"/>
      <c r="M497" s="153"/>
      <c r="T497" s="154"/>
      <c r="AT497" s="149" t="s">
        <v>138</v>
      </c>
      <c r="AU497" s="149" t="s">
        <v>84</v>
      </c>
      <c r="AV497" s="12" t="s">
        <v>81</v>
      </c>
      <c r="AW497" s="12" t="s">
        <v>33</v>
      </c>
      <c r="AX497" s="12" t="s">
        <v>77</v>
      </c>
      <c r="AY497" s="149" t="s">
        <v>129</v>
      </c>
    </row>
    <row r="498" spans="2:63" s="11" customFormat="1" ht="20.85" customHeight="1">
      <c r="B498" s="117"/>
      <c r="D498" s="118" t="s">
        <v>71</v>
      </c>
      <c r="E498" s="127" t="s">
        <v>992</v>
      </c>
      <c r="F498" s="127" t="s">
        <v>993</v>
      </c>
      <c r="I498" s="120"/>
      <c r="J498" s="128">
        <f>BK498</f>
        <v>0</v>
      </c>
      <c r="L498" s="117"/>
      <c r="M498" s="122"/>
      <c r="P498" s="123">
        <f>SUM(P499:P553)</f>
        <v>0</v>
      </c>
      <c r="R498" s="123">
        <f>SUM(R499:R553)</f>
        <v>4.3907934299999996</v>
      </c>
      <c r="T498" s="124">
        <f>SUM(T499:T553)</f>
        <v>0</v>
      </c>
      <c r="AR498" s="118" t="s">
        <v>81</v>
      </c>
      <c r="AT498" s="125" t="s">
        <v>71</v>
      </c>
      <c r="AU498" s="125" t="s">
        <v>81</v>
      </c>
      <c r="AY498" s="118" t="s">
        <v>129</v>
      </c>
      <c r="BK498" s="126">
        <f>SUM(BK499:BK553)</f>
        <v>0</v>
      </c>
    </row>
    <row r="499" spans="2:65" s="1" customFormat="1" ht="37.9" customHeight="1">
      <c r="B499" s="129"/>
      <c r="C499" s="130" t="s">
        <v>994</v>
      </c>
      <c r="D499" s="130" t="s">
        <v>131</v>
      </c>
      <c r="E499" s="131" t="s">
        <v>924</v>
      </c>
      <c r="F499" s="132" t="s">
        <v>925</v>
      </c>
      <c r="G499" s="133" t="s">
        <v>95</v>
      </c>
      <c r="H499" s="134">
        <v>272.508</v>
      </c>
      <c r="I499" s="135"/>
      <c r="J499" s="136">
        <f>ROUND(I499*H499,2)</f>
        <v>0</v>
      </c>
      <c r="K499" s="132" t="s">
        <v>134</v>
      </c>
      <c r="L499" s="33"/>
      <c r="M499" s="137" t="s">
        <v>3</v>
      </c>
      <c r="N499" s="138" t="s">
        <v>43</v>
      </c>
      <c r="P499" s="139">
        <f>O499*H499</f>
        <v>0</v>
      </c>
      <c r="Q499" s="139">
        <v>0</v>
      </c>
      <c r="R499" s="139">
        <f>Q499*H499</f>
        <v>0</v>
      </c>
      <c r="S499" s="139">
        <v>0</v>
      </c>
      <c r="T499" s="140">
        <f>S499*H499</f>
        <v>0</v>
      </c>
      <c r="AR499" s="141" t="s">
        <v>217</v>
      </c>
      <c r="AT499" s="141" t="s">
        <v>131</v>
      </c>
      <c r="AU499" s="141" t="s">
        <v>84</v>
      </c>
      <c r="AY499" s="18" t="s">
        <v>129</v>
      </c>
      <c r="BE499" s="142">
        <f>IF(N499="základní",J499,0)</f>
        <v>0</v>
      </c>
      <c r="BF499" s="142">
        <f>IF(N499="snížená",J499,0)</f>
        <v>0</v>
      </c>
      <c r="BG499" s="142">
        <f>IF(N499="zákl. přenesená",J499,0)</f>
        <v>0</v>
      </c>
      <c r="BH499" s="142">
        <f>IF(N499="sníž. přenesená",J499,0)</f>
        <v>0</v>
      </c>
      <c r="BI499" s="142">
        <f>IF(N499="nulová",J499,0)</f>
        <v>0</v>
      </c>
      <c r="BJ499" s="18" t="s">
        <v>77</v>
      </c>
      <c r="BK499" s="142">
        <f>ROUND(I499*H499,2)</f>
        <v>0</v>
      </c>
      <c r="BL499" s="18" t="s">
        <v>217</v>
      </c>
      <c r="BM499" s="141" t="s">
        <v>995</v>
      </c>
    </row>
    <row r="500" spans="2:47" s="1" customFormat="1" ht="11.25">
      <c r="B500" s="33"/>
      <c r="D500" s="143" t="s">
        <v>136</v>
      </c>
      <c r="F500" s="144" t="s">
        <v>927</v>
      </c>
      <c r="I500" s="145"/>
      <c r="L500" s="33"/>
      <c r="M500" s="146"/>
      <c r="T500" s="54"/>
      <c r="AT500" s="18" t="s">
        <v>136</v>
      </c>
      <c r="AU500" s="18" t="s">
        <v>84</v>
      </c>
    </row>
    <row r="501" spans="2:51" s="12" customFormat="1" ht="11.25">
      <c r="B501" s="147"/>
      <c r="D501" s="148" t="s">
        <v>138</v>
      </c>
      <c r="E501" s="149" t="s">
        <v>3</v>
      </c>
      <c r="F501" s="150" t="s">
        <v>383</v>
      </c>
      <c r="H501" s="151">
        <v>36.028</v>
      </c>
      <c r="I501" s="152"/>
      <c r="L501" s="147"/>
      <c r="M501" s="153"/>
      <c r="T501" s="154"/>
      <c r="AT501" s="149" t="s">
        <v>138</v>
      </c>
      <c r="AU501" s="149" t="s">
        <v>84</v>
      </c>
      <c r="AV501" s="12" t="s">
        <v>81</v>
      </c>
      <c r="AW501" s="12" t="s">
        <v>33</v>
      </c>
      <c r="AX501" s="12" t="s">
        <v>72</v>
      </c>
      <c r="AY501" s="149" t="s">
        <v>129</v>
      </c>
    </row>
    <row r="502" spans="2:51" s="12" customFormat="1" ht="11.25">
      <c r="B502" s="147"/>
      <c r="D502" s="148" t="s">
        <v>138</v>
      </c>
      <c r="E502" s="149" t="s">
        <v>3</v>
      </c>
      <c r="F502" s="150" t="s">
        <v>728</v>
      </c>
      <c r="H502" s="151">
        <v>27.44</v>
      </c>
      <c r="I502" s="152"/>
      <c r="L502" s="147"/>
      <c r="M502" s="153"/>
      <c r="T502" s="154"/>
      <c r="AT502" s="149" t="s">
        <v>138</v>
      </c>
      <c r="AU502" s="149" t="s">
        <v>84</v>
      </c>
      <c r="AV502" s="12" t="s">
        <v>81</v>
      </c>
      <c r="AW502" s="12" t="s">
        <v>33</v>
      </c>
      <c r="AX502" s="12" t="s">
        <v>72</v>
      </c>
      <c r="AY502" s="149" t="s">
        <v>129</v>
      </c>
    </row>
    <row r="503" spans="2:51" s="12" customFormat="1" ht="11.25">
      <c r="B503" s="147"/>
      <c r="D503" s="148" t="s">
        <v>138</v>
      </c>
      <c r="E503" s="149" t="s">
        <v>3</v>
      </c>
      <c r="F503" s="150" t="s">
        <v>729</v>
      </c>
      <c r="H503" s="151">
        <v>27.44</v>
      </c>
      <c r="I503" s="152"/>
      <c r="L503" s="147"/>
      <c r="M503" s="153"/>
      <c r="T503" s="154"/>
      <c r="AT503" s="149" t="s">
        <v>138</v>
      </c>
      <c r="AU503" s="149" t="s">
        <v>84</v>
      </c>
      <c r="AV503" s="12" t="s">
        <v>81</v>
      </c>
      <c r="AW503" s="12" t="s">
        <v>33</v>
      </c>
      <c r="AX503" s="12" t="s">
        <v>72</v>
      </c>
      <c r="AY503" s="149" t="s">
        <v>129</v>
      </c>
    </row>
    <row r="504" spans="2:51" s="12" customFormat="1" ht="11.25">
      <c r="B504" s="147"/>
      <c r="D504" s="148" t="s">
        <v>138</v>
      </c>
      <c r="E504" s="149" t="s">
        <v>3</v>
      </c>
      <c r="F504" s="150" t="s">
        <v>996</v>
      </c>
      <c r="H504" s="151">
        <v>181.6</v>
      </c>
      <c r="I504" s="152"/>
      <c r="L504" s="147"/>
      <c r="M504" s="153"/>
      <c r="T504" s="154"/>
      <c r="AT504" s="149" t="s">
        <v>138</v>
      </c>
      <c r="AU504" s="149" t="s">
        <v>84</v>
      </c>
      <c r="AV504" s="12" t="s">
        <v>81</v>
      </c>
      <c r="AW504" s="12" t="s">
        <v>33</v>
      </c>
      <c r="AX504" s="12" t="s">
        <v>72</v>
      </c>
      <c r="AY504" s="149" t="s">
        <v>129</v>
      </c>
    </row>
    <row r="505" spans="2:51" s="14" customFormat="1" ht="11.25">
      <c r="B505" s="172"/>
      <c r="D505" s="148" t="s">
        <v>138</v>
      </c>
      <c r="E505" s="173" t="s">
        <v>3</v>
      </c>
      <c r="F505" s="174" t="s">
        <v>310</v>
      </c>
      <c r="H505" s="175">
        <v>272.508</v>
      </c>
      <c r="I505" s="176"/>
      <c r="L505" s="172"/>
      <c r="M505" s="177"/>
      <c r="T505" s="178"/>
      <c r="AT505" s="173" t="s">
        <v>138</v>
      </c>
      <c r="AU505" s="173" t="s">
        <v>84</v>
      </c>
      <c r="AV505" s="14" t="s">
        <v>87</v>
      </c>
      <c r="AW505" s="14" t="s">
        <v>33</v>
      </c>
      <c r="AX505" s="14" t="s">
        <v>77</v>
      </c>
      <c r="AY505" s="173" t="s">
        <v>129</v>
      </c>
    </row>
    <row r="506" spans="2:65" s="1" customFormat="1" ht="37.9" customHeight="1">
      <c r="B506" s="129"/>
      <c r="C506" s="130" t="s">
        <v>997</v>
      </c>
      <c r="D506" s="130" t="s">
        <v>131</v>
      </c>
      <c r="E506" s="131" t="s">
        <v>929</v>
      </c>
      <c r="F506" s="132" t="s">
        <v>930</v>
      </c>
      <c r="G506" s="133" t="s">
        <v>95</v>
      </c>
      <c r="H506" s="134">
        <v>370.943</v>
      </c>
      <c r="I506" s="135"/>
      <c r="J506" s="136">
        <f>ROUND(I506*H506,2)</f>
        <v>0</v>
      </c>
      <c r="K506" s="132" t="s">
        <v>134</v>
      </c>
      <c r="L506" s="33"/>
      <c r="M506" s="137" t="s">
        <v>3</v>
      </c>
      <c r="N506" s="138" t="s">
        <v>43</v>
      </c>
      <c r="P506" s="139">
        <f>O506*H506</f>
        <v>0</v>
      </c>
      <c r="Q506" s="139">
        <v>0</v>
      </c>
      <c r="R506" s="139">
        <f>Q506*H506</f>
        <v>0</v>
      </c>
      <c r="S506" s="139">
        <v>0</v>
      </c>
      <c r="T506" s="140">
        <f>S506*H506</f>
        <v>0</v>
      </c>
      <c r="AR506" s="141" t="s">
        <v>217</v>
      </c>
      <c r="AT506" s="141" t="s">
        <v>131</v>
      </c>
      <c r="AU506" s="141" t="s">
        <v>84</v>
      </c>
      <c r="AY506" s="18" t="s">
        <v>129</v>
      </c>
      <c r="BE506" s="142">
        <f>IF(N506="základní",J506,0)</f>
        <v>0</v>
      </c>
      <c r="BF506" s="142">
        <f>IF(N506="snížená",J506,0)</f>
        <v>0</v>
      </c>
      <c r="BG506" s="142">
        <f>IF(N506="zákl. přenesená",J506,0)</f>
        <v>0</v>
      </c>
      <c r="BH506" s="142">
        <f>IF(N506="sníž. přenesená",J506,0)</f>
        <v>0</v>
      </c>
      <c r="BI506" s="142">
        <f>IF(N506="nulová",J506,0)</f>
        <v>0</v>
      </c>
      <c r="BJ506" s="18" t="s">
        <v>77</v>
      </c>
      <c r="BK506" s="142">
        <f>ROUND(I506*H506,2)</f>
        <v>0</v>
      </c>
      <c r="BL506" s="18" t="s">
        <v>217</v>
      </c>
      <c r="BM506" s="141" t="s">
        <v>998</v>
      </c>
    </row>
    <row r="507" spans="2:47" s="1" customFormat="1" ht="11.25">
      <c r="B507" s="33"/>
      <c r="D507" s="143" t="s">
        <v>136</v>
      </c>
      <c r="F507" s="144" t="s">
        <v>932</v>
      </c>
      <c r="I507" s="145"/>
      <c r="L507" s="33"/>
      <c r="M507" s="146"/>
      <c r="T507" s="54"/>
      <c r="AT507" s="18" t="s">
        <v>136</v>
      </c>
      <c r="AU507" s="18" t="s">
        <v>84</v>
      </c>
    </row>
    <row r="508" spans="2:51" s="12" customFormat="1" ht="11.25">
      <c r="B508" s="147"/>
      <c r="D508" s="148" t="s">
        <v>138</v>
      </c>
      <c r="E508" s="149" t="s">
        <v>3</v>
      </c>
      <c r="F508" s="150" t="s">
        <v>386</v>
      </c>
      <c r="H508" s="151">
        <v>57.754</v>
      </c>
      <c r="I508" s="152"/>
      <c r="L508" s="147"/>
      <c r="M508" s="153"/>
      <c r="T508" s="154"/>
      <c r="AT508" s="149" t="s">
        <v>138</v>
      </c>
      <c r="AU508" s="149" t="s">
        <v>84</v>
      </c>
      <c r="AV508" s="12" t="s">
        <v>81</v>
      </c>
      <c r="AW508" s="12" t="s">
        <v>33</v>
      </c>
      <c r="AX508" s="12" t="s">
        <v>72</v>
      </c>
      <c r="AY508" s="149" t="s">
        <v>129</v>
      </c>
    </row>
    <row r="509" spans="2:51" s="12" customFormat="1" ht="11.25">
      <c r="B509" s="147"/>
      <c r="D509" s="148" t="s">
        <v>138</v>
      </c>
      <c r="E509" s="149" t="s">
        <v>3</v>
      </c>
      <c r="F509" s="150" t="s">
        <v>395</v>
      </c>
      <c r="H509" s="151">
        <v>313.189</v>
      </c>
      <c r="I509" s="152"/>
      <c r="L509" s="147"/>
      <c r="M509" s="153"/>
      <c r="T509" s="154"/>
      <c r="AT509" s="149" t="s">
        <v>138</v>
      </c>
      <c r="AU509" s="149" t="s">
        <v>84</v>
      </c>
      <c r="AV509" s="12" t="s">
        <v>81</v>
      </c>
      <c r="AW509" s="12" t="s">
        <v>33</v>
      </c>
      <c r="AX509" s="12" t="s">
        <v>72</v>
      </c>
      <c r="AY509" s="149" t="s">
        <v>129</v>
      </c>
    </row>
    <row r="510" spans="2:51" s="14" customFormat="1" ht="11.25">
      <c r="B510" s="172"/>
      <c r="D510" s="148" t="s">
        <v>138</v>
      </c>
      <c r="E510" s="173" t="s">
        <v>3</v>
      </c>
      <c r="F510" s="174" t="s">
        <v>310</v>
      </c>
      <c r="H510" s="175">
        <v>370.943</v>
      </c>
      <c r="I510" s="176"/>
      <c r="L510" s="172"/>
      <c r="M510" s="177"/>
      <c r="T510" s="178"/>
      <c r="AT510" s="173" t="s">
        <v>138</v>
      </c>
      <c r="AU510" s="173" t="s">
        <v>84</v>
      </c>
      <c r="AV510" s="14" t="s">
        <v>87</v>
      </c>
      <c r="AW510" s="14" t="s">
        <v>33</v>
      </c>
      <c r="AX510" s="14" t="s">
        <v>77</v>
      </c>
      <c r="AY510" s="173" t="s">
        <v>129</v>
      </c>
    </row>
    <row r="511" spans="2:65" s="1" customFormat="1" ht="33" customHeight="1">
      <c r="B511" s="129"/>
      <c r="C511" s="155" t="s">
        <v>999</v>
      </c>
      <c r="D511" s="155" t="s">
        <v>171</v>
      </c>
      <c r="E511" s="156" t="s">
        <v>936</v>
      </c>
      <c r="F511" s="157" t="s">
        <v>937</v>
      </c>
      <c r="G511" s="158" t="s">
        <v>853</v>
      </c>
      <c r="H511" s="159">
        <v>965.177</v>
      </c>
      <c r="I511" s="160"/>
      <c r="J511" s="161">
        <f>ROUND(I511*H511,2)</f>
        <v>0</v>
      </c>
      <c r="K511" s="157" t="s">
        <v>156</v>
      </c>
      <c r="L511" s="162"/>
      <c r="M511" s="163" t="s">
        <v>3</v>
      </c>
      <c r="N511" s="164" t="s">
        <v>43</v>
      </c>
      <c r="P511" s="139">
        <f>O511*H511</f>
        <v>0</v>
      </c>
      <c r="Q511" s="139">
        <v>0.001</v>
      </c>
      <c r="R511" s="139">
        <f>Q511*H511</f>
        <v>0.9651770000000001</v>
      </c>
      <c r="S511" s="139">
        <v>0</v>
      </c>
      <c r="T511" s="140">
        <f>S511*H511</f>
        <v>0</v>
      </c>
      <c r="AR511" s="141" t="s">
        <v>305</v>
      </c>
      <c r="AT511" s="141" t="s">
        <v>171</v>
      </c>
      <c r="AU511" s="141" t="s">
        <v>84</v>
      </c>
      <c r="AY511" s="18" t="s">
        <v>129</v>
      </c>
      <c r="BE511" s="142">
        <f>IF(N511="základní",J511,0)</f>
        <v>0</v>
      </c>
      <c r="BF511" s="142">
        <f>IF(N511="snížená",J511,0)</f>
        <v>0</v>
      </c>
      <c r="BG511" s="142">
        <f>IF(N511="zákl. přenesená",J511,0)</f>
        <v>0</v>
      </c>
      <c r="BH511" s="142">
        <f>IF(N511="sníž. přenesená",J511,0)</f>
        <v>0</v>
      </c>
      <c r="BI511" s="142">
        <f>IF(N511="nulová",J511,0)</f>
        <v>0</v>
      </c>
      <c r="BJ511" s="18" t="s">
        <v>77</v>
      </c>
      <c r="BK511" s="142">
        <f>ROUND(I511*H511,2)</f>
        <v>0</v>
      </c>
      <c r="BL511" s="18" t="s">
        <v>217</v>
      </c>
      <c r="BM511" s="141" t="s">
        <v>1000</v>
      </c>
    </row>
    <row r="512" spans="2:47" s="1" customFormat="1" ht="39">
      <c r="B512" s="33"/>
      <c r="D512" s="148" t="s">
        <v>222</v>
      </c>
      <c r="F512" s="171" t="s">
        <v>939</v>
      </c>
      <c r="I512" s="145"/>
      <c r="L512" s="33"/>
      <c r="M512" s="146"/>
      <c r="T512" s="54"/>
      <c r="AT512" s="18" t="s">
        <v>222</v>
      </c>
      <c r="AU512" s="18" t="s">
        <v>84</v>
      </c>
    </row>
    <row r="513" spans="2:51" s="12" customFormat="1" ht="11.25">
      <c r="B513" s="147"/>
      <c r="D513" s="148" t="s">
        <v>138</v>
      </c>
      <c r="F513" s="150" t="s">
        <v>1001</v>
      </c>
      <c r="H513" s="151">
        <v>965.177</v>
      </c>
      <c r="I513" s="152"/>
      <c r="L513" s="147"/>
      <c r="M513" s="153"/>
      <c r="T513" s="154"/>
      <c r="AT513" s="149" t="s">
        <v>138</v>
      </c>
      <c r="AU513" s="149" t="s">
        <v>84</v>
      </c>
      <c r="AV513" s="12" t="s">
        <v>81</v>
      </c>
      <c r="AW513" s="12" t="s">
        <v>4</v>
      </c>
      <c r="AX513" s="12" t="s">
        <v>77</v>
      </c>
      <c r="AY513" s="149" t="s">
        <v>129</v>
      </c>
    </row>
    <row r="514" spans="2:65" s="1" customFormat="1" ht="33" customHeight="1">
      <c r="B514" s="129"/>
      <c r="C514" s="130" t="s">
        <v>1002</v>
      </c>
      <c r="D514" s="130" t="s">
        <v>131</v>
      </c>
      <c r="E514" s="131" t="s">
        <v>942</v>
      </c>
      <c r="F514" s="132" t="s">
        <v>943</v>
      </c>
      <c r="G514" s="133" t="s">
        <v>95</v>
      </c>
      <c r="H514" s="134">
        <v>181.708</v>
      </c>
      <c r="I514" s="135"/>
      <c r="J514" s="136">
        <f>ROUND(I514*H514,2)</f>
        <v>0</v>
      </c>
      <c r="K514" s="132" t="s">
        <v>134</v>
      </c>
      <c r="L514" s="33"/>
      <c r="M514" s="137" t="s">
        <v>3</v>
      </c>
      <c r="N514" s="138" t="s">
        <v>43</v>
      </c>
      <c r="P514" s="139">
        <f>O514*H514</f>
        <v>0</v>
      </c>
      <c r="Q514" s="139">
        <v>0</v>
      </c>
      <c r="R514" s="139">
        <f>Q514*H514</f>
        <v>0</v>
      </c>
      <c r="S514" s="139">
        <v>0</v>
      </c>
      <c r="T514" s="140">
        <f>S514*H514</f>
        <v>0</v>
      </c>
      <c r="AR514" s="141" t="s">
        <v>217</v>
      </c>
      <c r="AT514" s="141" t="s">
        <v>131</v>
      </c>
      <c r="AU514" s="141" t="s">
        <v>84</v>
      </c>
      <c r="AY514" s="18" t="s">
        <v>129</v>
      </c>
      <c r="BE514" s="142">
        <f>IF(N514="základní",J514,0)</f>
        <v>0</v>
      </c>
      <c r="BF514" s="142">
        <f>IF(N514="snížená",J514,0)</f>
        <v>0</v>
      </c>
      <c r="BG514" s="142">
        <f>IF(N514="zákl. přenesená",J514,0)</f>
        <v>0</v>
      </c>
      <c r="BH514" s="142">
        <f>IF(N514="sníž. přenesená",J514,0)</f>
        <v>0</v>
      </c>
      <c r="BI514" s="142">
        <f>IF(N514="nulová",J514,0)</f>
        <v>0</v>
      </c>
      <c r="BJ514" s="18" t="s">
        <v>77</v>
      </c>
      <c r="BK514" s="142">
        <f>ROUND(I514*H514,2)</f>
        <v>0</v>
      </c>
      <c r="BL514" s="18" t="s">
        <v>217</v>
      </c>
      <c r="BM514" s="141" t="s">
        <v>1003</v>
      </c>
    </row>
    <row r="515" spans="2:47" s="1" customFormat="1" ht="11.25">
      <c r="B515" s="33"/>
      <c r="D515" s="143" t="s">
        <v>136</v>
      </c>
      <c r="F515" s="144" t="s">
        <v>945</v>
      </c>
      <c r="I515" s="145"/>
      <c r="L515" s="33"/>
      <c r="M515" s="146"/>
      <c r="T515" s="54"/>
      <c r="AT515" s="18" t="s">
        <v>136</v>
      </c>
      <c r="AU515" s="18" t="s">
        <v>84</v>
      </c>
    </row>
    <row r="516" spans="2:51" s="12" customFormat="1" ht="11.25">
      <c r="B516" s="147"/>
      <c r="D516" s="148" t="s">
        <v>138</v>
      </c>
      <c r="E516" s="149" t="s">
        <v>3</v>
      </c>
      <c r="F516" s="150" t="s">
        <v>383</v>
      </c>
      <c r="H516" s="151">
        <v>36.028</v>
      </c>
      <c r="I516" s="152"/>
      <c r="L516" s="147"/>
      <c r="M516" s="153"/>
      <c r="T516" s="154"/>
      <c r="AT516" s="149" t="s">
        <v>138</v>
      </c>
      <c r="AU516" s="149" t="s">
        <v>84</v>
      </c>
      <c r="AV516" s="12" t="s">
        <v>81</v>
      </c>
      <c r="AW516" s="12" t="s">
        <v>33</v>
      </c>
      <c r="AX516" s="12" t="s">
        <v>72</v>
      </c>
      <c r="AY516" s="149" t="s">
        <v>129</v>
      </c>
    </row>
    <row r="517" spans="2:51" s="12" customFormat="1" ht="11.25">
      <c r="B517" s="147"/>
      <c r="D517" s="148" t="s">
        <v>138</v>
      </c>
      <c r="E517" s="149" t="s">
        <v>3</v>
      </c>
      <c r="F517" s="150" t="s">
        <v>728</v>
      </c>
      <c r="H517" s="151">
        <v>27.44</v>
      </c>
      <c r="I517" s="152"/>
      <c r="L517" s="147"/>
      <c r="M517" s="153"/>
      <c r="T517" s="154"/>
      <c r="AT517" s="149" t="s">
        <v>138</v>
      </c>
      <c r="AU517" s="149" t="s">
        <v>84</v>
      </c>
      <c r="AV517" s="12" t="s">
        <v>81</v>
      </c>
      <c r="AW517" s="12" t="s">
        <v>33</v>
      </c>
      <c r="AX517" s="12" t="s">
        <v>72</v>
      </c>
      <c r="AY517" s="149" t="s">
        <v>129</v>
      </c>
    </row>
    <row r="518" spans="2:51" s="12" customFormat="1" ht="11.25">
      <c r="B518" s="147"/>
      <c r="D518" s="148" t="s">
        <v>138</v>
      </c>
      <c r="E518" s="149" t="s">
        <v>3</v>
      </c>
      <c r="F518" s="150" t="s">
        <v>729</v>
      </c>
      <c r="H518" s="151">
        <v>27.44</v>
      </c>
      <c r="I518" s="152"/>
      <c r="L518" s="147"/>
      <c r="M518" s="153"/>
      <c r="T518" s="154"/>
      <c r="AT518" s="149" t="s">
        <v>138</v>
      </c>
      <c r="AU518" s="149" t="s">
        <v>84</v>
      </c>
      <c r="AV518" s="12" t="s">
        <v>81</v>
      </c>
      <c r="AW518" s="12" t="s">
        <v>33</v>
      </c>
      <c r="AX518" s="12" t="s">
        <v>72</v>
      </c>
      <c r="AY518" s="149" t="s">
        <v>129</v>
      </c>
    </row>
    <row r="519" spans="2:51" s="12" customFormat="1" ht="11.25">
      <c r="B519" s="147"/>
      <c r="D519" s="148" t="s">
        <v>138</v>
      </c>
      <c r="E519" s="149" t="s">
        <v>3</v>
      </c>
      <c r="F519" s="150" t="s">
        <v>399</v>
      </c>
      <c r="H519" s="151">
        <v>90.8</v>
      </c>
      <c r="I519" s="152"/>
      <c r="L519" s="147"/>
      <c r="M519" s="153"/>
      <c r="T519" s="154"/>
      <c r="AT519" s="149" t="s">
        <v>138</v>
      </c>
      <c r="AU519" s="149" t="s">
        <v>84</v>
      </c>
      <c r="AV519" s="12" t="s">
        <v>81</v>
      </c>
      <c r="AW519" s="12" t="s">
        <v>33</v>
      </c>
      <c r="AX519" s="12" t="s">
        <v>72</v>
      </c>
      <c r="AY519" s="149" t="s">
        <v>129</v>
      </c>
    </row>
    <row r="520" spans="2:51" s="14" customFormat="1" ht="11.25">
      <c r="B520" s="172"/>
      <c r="D520" s="148" t="s">
        <v>138</v>
      </c>
      <c r="E520" s="173" t="s">
        <v>3</v>
      </c>
      <c r="F520" s="174" t="s">
        <v>310</v>
      </c>
      <c r="H520" s="175">
        <v>181.708</v>
      </c>
      <c r="I520" s="176"/>
      <c r="L520" s="172"/>
      <c r="M520" s="177"/>
      <c r="T520" s="178"/>
      <c r="AT520" s="173" t="s">
        <v>138</v>
      </c>
      <c r="AU520" s="173" t="s">
        <v>84</v>
      </c>
      <c r="AV520" s="14" t="s">
        <v>87</v>
      </c>
      <c r="AW520" s="14" t="s">
        <v>33</v>
      </c>
      <c r="AX520" s="14" t="s">
        <v>77</v>
      </c>
      <c r="AY520" s="173" t="s">
        <v>129</v>
      </c>
    </row>
    <row r="521" spans="2:65" s="1" customFormat="1" ht="33" customHeight="1">
      <c r="B521" s="129"/>
      <c r="C521" s="130" t="s">
        <v>1004</v>
      </c>
      <c r="D521" s="130" t="s">
        <v>131</v>
      </c>
      <c r="E521" s="131" t="s">
        <v>947</v>
      </c>
      <c r="F521" s="132" t="s">
        <v>948</v>
      </c>
      <c r="G521" s="133" t="s">
        <v>95</v>
      </c>
      <c r="H521" s="134">
        <v>370.943</v>
      </c>
      <c r="I521" s="135"/>
      <c r="J521" s="136">
        <f>ROUND(I521*H521,2)</f>
        <v>0</v>
      </c>
      <c r="K521" s="132" t="s">
        <v>134</v>
      </c>
      <c r="L521" s="33"/>
      <c r="M521" s="137" t="s">
        <v>3</v>
      </c>
      <c r="N521" s="138" t="s">
        <v>43</v>
      </c>
      <c r="P521" s="139">
        <f>O521*H521</f>
        <v>0</v>
      </c>
      <c r="Q521" s="139">
        <v>0</v>
      </c>
      <c r="R521" s="139">
        <f>Q521*H521</f>
        <v>0</v>
      </c>
      <c r="S521" s="139">
        <v>0</v>
      </c>
      <c r="T521" s="140">
        <f>S521*H521</f>
        <v>0</v>
      </c>
      <c r="AR521" s="141" t="s">
        <v>217</v>
      </c>
      <c r="AT521" s="141" t="s">
        <v>131</v>
      </c>
      <c r="AU521" s="141" t="s">
        <v>84</v>
      </c>
      <c r="AY521" s="18" t="s">
        <v>129</v>
      </c>
      <c r="BE521" s="142">
        <f>IF(N521="základní",J521,0)</f>
        <v>0</v>
      </c>
      <c r="BF521" s="142">
        <f>IF(N521="snížená",J521,0)</f>
        <v>0</v>
      </c>
      <c r="BG521" s="142">
        <f>IF(N521="zákl. přenesená",J521,0)</f>
        <v>0</v>
      </c>
      <c r="BH521" s="142">
        <f>IF(N521="sníž. přenesená",J521,0)</f>
        <v>0</v>
      </c>
      <c r="BI521" s="142">
        <f>IF(N521="nulová",J521,0)</f>
        <v>0</v>
      </c>
      <c r="BJ521" s="18" t="s">
        <v>77</v>
      </c>
      <c r="BK521" s="142">
        <f>ROUND(I521*H521,2)</f>
        <v>0</v>
      </c>
      <c r="BL521" s="18" t="s">
        <v>217</v>
      </c>
      <c r="BM521" s="141" t="s">
        <v>1005</v>
      </c>
    </row>
    <row r="522" spans="2:47" s="1" customFormat="1" ht="11.25">
      <c r="B522" s="33"/>
      <c r="D522" s="143" t="s">
        <v>136</v>
      </c>
      <c r="F522" s="144" t="s">
        <v>950</v>
      </c>
      <c r="I522" s="145"/>
      <c r="L522" s="33"/>
      <c r="M522" s="146"/>
      <c r="T522" s="54"/>
      <c r="AT522" s="18" t="s">
        <v>136</v>
      </c>
      <c r="AU522" s="18" t="s">
        <v>84</v>
      </c>
    </row>
    <row r="523" spans="2:51" s="12" customFormat="1" ht="11.25">
      <c r="B523" s="147"/>
      <c r="D523" s="148" t="s">
        <v>138</v>
      </c>
      <c r="E523" s="149" t="s">
        <v>3</v>
      </c>
      <c r="F523" s="150" t="s">
        <v>386</v>
      </c>
      <c r="H523" s="151">
        <v>57.754</v>
      </c>
      <c r="I523" s="152"/>
      <c r="L523" s="147"/>
      <c r="M523" s="153"/>
      <c r="T523" s="154"/>
      <c r="AT523" s="149" t="s">
        <v>138</v>
      </c>
      <c r="AU523" s="149" t="s">
        <v>84</v>
      </c>
      <c r="AV523" s="12" t="s">
        <v>81</v>
      </c>
      <c r="AW523" s="12" t="s">
        <v>33</v>
      </c>
      <c r="AX523" s="12" t="s">
        <v>72</v>
      </c>
      <c r="AY523" s="149" t="s">
        <v>129</v>
      </c>
    </row>
    <row r="524" spans="2:51" s="12" customFormat="1" ht="11.25">
      <c r="B524" s="147"/>
      <c r="D524" s="148" t="s">
        <v>138</v>
      </c>
      <c r="E524" s="149" t="s">
        <v>3</v>
      </c>
      <c r="F524" s="150" t="s">
        <v>395</v>
      </c>
      <c r="H524" s="151">
        <v>313.189</v>
      </c>
      <c r="I524" s="152"/>
      <c r="L524" s="147"/>
      <c r="M524" s="153"/>
      <c r="T524" s="154"/>
      <c r="AT524" s="149" t="s">
        <v>138</v>
      </c>
      <c r="AU524" s="149" t="s">
        <v>84</v>
      </c>
      <c r="AV524" s="12" t="s">
        <v>81</v>
      </c>
      <c r="AW524" s="12" t="s">
        <v>33</v>
      </c>
      <c r="AX524" s="12" t="s">
        <v>72</v>
      </c>
      <c r="AY524" s="149" t="s">
        <v>129</v>
      </c>
    </row>
    <row r="525" spans="2:51" s="14" customFormat="1" ht="11.25">
      <c r="B525" s="172"/>
      <c r="D525" s="148" t="s">
        <v>138</v>
      </c>
      <c r="E525" s="173" t="s">
        <v>3</v>
      </c>
      <c r="F525" s="174" t="s">
        <v>310</v>
      </c>
      <c r="H525" s="175">
        <v>370.943</v>
      </c>
      <c r="I525" s="176"/>
      <c r="L525" s="172"/>
      <c r="M525" s="177"/>
      <c r="T525" s="178"/>
      <c r="AT525" s="173" t="s">
        <v>138</v>
      </c>
      <c r="AU525" s="173" t="s">
        <v>84</v>
      </c>
      <c r="AV525" s="14" t="s">
        <v>87</v>
      </c>
      <c r="AW525" s="14" t="s">
        <v>33</v>
      </c>
      <c r="AX525" s="14" t="s">
        <v>77</v>
      </c>
      <c r="AY525" s="173" t="s">
        <v>129</v>
      </c>
    </row>
    <row r="526" spans="2:65" s="1" customFormat="1" ht="16.5" customHeight="1">
      <c r="B526" s="129"/>
      <c r="C526" s="155" t="s">
        <v>1006</v>
      </c>
      <c r="D526" s="155" t="s">
        <v>171</v>
      </c>
      <c r="E526" s="156" t="s">
        <v>1007</v>
      </c>
      <c r="F526" s="157" t="s">
        <v>1008</v>
      </c>
      <c r="G526" s="158" t="s">
        <v>853</v>
      </c>
      <c r="H526" s="159">
        <v>3039.581</v>
      </c>
      <c r="I526" s="160"/>
      <c r="J526" s="161">
        <f>ROUND(I526*H526,2)</f>
        <v>0</v>
      </c>
      <c r="K526" s="157" t="s">
        <v>134</v>
      </c>
      <c r="L526" s="162"/>
      <c r="M526" s="163" t="s">
        <v>3</v>
      </c>
      <c r="N526" s="164" t="s">
        <v>43</v>
      </c>
      <c r="P526" s="139">
        <f>O526*H526</f>
        <v>0</v>
      </c>
      <c r="Q526" s="139">
        <v>0.001</v>
      </c>
      <c r="R526" s="139">
        <f>Q526*H526</f>
        <v>3.039581</v>
      </c>
      <c r="S526" s="139">
        <v>0</v>
      </c>
      <c r="T526" s="140">
        <f>S526*H526</f>
        <v>0</v>
      </c>
      <c r="AR526" s="141" t="s">
        <v>305</v>
      </c>
      <c r="AT526" s="141" t="s">
        <v>171</v>
      </c>
      <c r="AU526" s="141" t="s">
        <v>84</v>
      </c>
      <c r="AY526" s="18" t="s">
        <v>129</v>
      </c>
      <c r="BE526" s="142">
        <f>IF(N526="základní",J526,0)</f>
        <v>0</v>
      </c>
      <c r="BF526" s="142">
        <f>IF(N526="snížená",J526,0)</f>
        <v>0</v>
      </c>
      <c r="BG526" s="142">
        <f>IF(N526="zákl. přenesená",J526,0)</f>
        <v>0</v>
      </c>
      <c r="BH526" s="142">
        <f>IF(N526="sníž. přenesená",J526,0)</f>
        <v>0</v>
      </c>
      <c r="BI526" s="142">
        <f>IF(N526="nulová",J526,0)</f>
        <v>0</v>
      </c>
      <c r="BJ526" s="18" t="s">
        <v>77</v>
      </c>
      <c r="BK526" s="142">
        <f>ROUND(I526*H526,2)</f>
        <v>0</v>
      </c>
      <c r="BL526" s="18" t="s">
        <v>217</v>
      </c>
      <c r="BM526" s="141" t="s">
        <v>1009</v>
      </c>
    </row>
    <row r="527" spans="2:47" s="1" customFormat="1" ht="39">
      <c r="B527" s="33"/>
      <c r="D527" s="148" t="s">
        <v>222</v>
      </c>
      <c r="F527" s="171" t="s">
        <v>1010</v>
      </c>
      <c r="I527" s="145"/>
      <c r="L527" s="33"/>
      <c r="M527" s="146"/>
      <c r="T527" s="54"/>
      <c r="AT527" s="18" t="s">
        <v>222</v>
      </c>
      <c r="AU527" s="18" t="s">
        <v>84</v>
      </c>
    </row>
    <row r="528" spans="2:51" s="12" customFormat="1" ht="11.25">
      <c r="B528" s="147"/>
      <c r="D528" s="148" t="s">
        <v>138</v>
      </c>
      <c r="F528" s="150" t="s">
        <v>1011</v>
      </c>
      <c r="H528" s="151">
        <v>3039.581</v>
      </c>
      <c r="I528" s="152"/>
      <c r="L528" s="147"/>
      <c r="M528" s="153"/>
      <c r="T528" s="154"/>
      <c r="AT528" s="149" t="s">
        <v>138</v>
      </c>
      <c r="AU528" s="149" t="s">
        <v>84</v>
      </c>
      <c r="AV528" s="12" t="s">
        <v>81</v>
      </c>
      <c r="AW528" s="12" t="s">
        <v>4</v>
      </c>
      <c r="AX528" s="12" t="s">
        <v>77</v>
      </c>
      <c r="AY528" s="149" t="s">
        <v>129</v>
      </c>
    </row>
    <row r="529" spans="2:65" s="1" customFormat="1" ht="33" customHeight="1">
      <c r="B529" s="129"/>
      <c r="C529" s="130" t="s">
        <v>1012</v>
      </c>
      <c r="D529" s="130" t="s">
        <v>131</v>
      </c>
      <c r="E529" s="131" t="s">
        <v>942</v>
      </c>
      <c r="F529" s="132" t="s">
        <v>943</v>
      </c>
      <c r="G529" s="133" t="s">
        <v>95</v>
      </c>
      <c r="H529" s="134">
        <v>36.028</v>
      </c>
      <c r="I529" s="135"/>
      <c r="J529" s="136">
        <f>ROUND(I529*H529,2)</f>
        <v>0</v>
      </c>
      <c r="K529" s="132" t="s">
        <v>134</v>
      </c>
      <c r="L529" s="33"/>
      <c r="M529" s="137" t="s">
        <v>3</v>
      </c>
      <c r="N529" s="138" t="s">
        <v>43</v>
      </c>
      <c r="P529" s="139">
        <f>O529*H529</f>
        <v>0</v>
      </c>
      <c r="Q529" s="139">
        <v>0</v>
      </c>
      <c r="R529" s="139">
        <f>Q529*H529</f>
        <v>0</v>
      </c>
      <c r="S529" s="139">
        <v>0</v>
      </c>
      <c r="T529" s="140">
        <f>S529*H529</f>
        <v>0</v>
      </c>
      <c r="AR529" s="141" t="s">
        <v>217</v>
      </c>
      <c r="AT529" s="141" t="s">
        <v>131</v>
      </c>
      <c r="AU529" s="141" t="s">
        <v>84</v>
      </c>
      <c r="AY529" s="18" t="s">
        <v>129</v>
      </c>
      <c r="BE529" s="142">
        <f>IF(N529="základní",J529,0)</f>
        <v>0</v>
      </c>
      <c r="BF529" s="142">
        <f>IF(N529="snížená",J529,0)</f>
        <v>0</v>
      </c>
      <c r="BG529" s="142">
        <f>IF(N529="zákl. přenesená",J529,0)</f>
        <v>0</v>
      </c>
      <c r="BH529" s="142">
        <f>IF(N529="sníž. přenesená",J529,0)</f>
        <v>0</v>
      </c>
      <c r="BI529" s="142">
        <f>IF(N529="nulová",J529,0)</f>
        <v>0</v>
      </c>
      <c r="BJ529" s="18" t="s">
        <v>77</v>
      </c>
      <c r="BK529" s="142">
        <f>ROUND(I529*H529,2)</f>
        <v>0</v>
      </c>
      <c r="BL529" s="18" t="s">
        <v>217</v>
      </c>
      <c r="BM529" s="141" t="s">
        <v>1013</v>
      </c>
    </row>
    <row r="530" spans="2:47" s="1" customFormat="1" ht="11.25">
      <c r="B530" s="33"/>
      <c r="D530" s="143" t="s">
        <v>136</v>
      </c>
      <c r="F530" s="144" t="s">
        <v>945</v>
      </c>
      <c r="I530" s="145"/>
      <c r="L530" s="33"/>
      <c r="M530" s="146"/>
      <c r="T530" s="54"/>
      <c r="AT530" s="18" t="s">
        <v>136</v>
      </c>
      <c r="AU530" s="18" t="s">
        <v>84</v>
      </c>
    </row>
    <row r="531" spans="2:51" s="12" customFormat="1" ht="11.25">
      <c r="B531" s="147"/>
      <c r="D531" s="148" t="s">
        <v>138</v>
      </c>
      <c r="E531" s="149" t="s">
        <v>3</v>
      </c>
      <c r="F531" s="150" t="s">
        <v>383</v>
      </c>
      <c r="H531" s="151">
        <v>36.028</v>
      </c>
      <c r="I531" s="152"/>
      <c r="L531" s="147"/>
      <c r="M531" s="153"/>
      <c r="T531" s="154"/>
      <c r="AT531" s="149" t="s">
        <v>138</v>
      </c>
      <c r="AU531" s="149" t="s">
        <v>84</v>
      </c>
      <c r="AV531" s="12" t="s">
        <v>81</v>
      </c>
      <c r="AW531" s="12" t="s">
        <v>33</v>
      </c>
      <c r="AX531" s="12" t="s">
        <v>77</v>
      </c>
      <c r="AY531" s="149" t="s">
        <v>129</v>
      </c>
    </row>
    <row r="532" spans="2:65" s="1" customFormat="1" ht="33" customHeight="1">
      <c r="B532" s="129"/>
      <c r="C532" s="130" t="s">
        <v>1014</v>
      </c>
      <c r="D532" s="130" t="s">
        <v>131</v>
      </c>
      <c r="E532" s="131" t="s">
        <v>947</v>
      </c>
      <c r="F532" s="132" t="s">
        <v>948</v>
      </c>
      <c r="G532" s="133" t="s">
        <v>95</v>
      </c>
      <c r="H532" s="134">
        <v>57.754</v>
      </c>
      <c r="I532" s="135"/>
      <c r="J532" s="136">
        <f>ROUND(I532*H532,2)</f>
        <v>0</v>
      </c>
      <c r="K532" s="132" t="s">
        <v>134</v>
      </c>
      <c r="L532" s="33"/>
      <c r="M532" s="137" t="s">
        <v>3</v>
      </c>
      <c r="N532" s="138" t="s">
        <v>43</v>
      </c>
      <c r="P532" s="139">
        <f>O532*H532</f>
        <v>0</v>
      </c>
      <c r="Q532" s="139">
        <v>0</v>
      </c>
      <c r="R532" s="139">
        <f>Q532*H532</f>
        <v>0</v>
      </c>
      <c r="S532" s="139">
        <v>0</v>
      </c>
      <c r="T532" s="140">
        <f>S532*H532</f>
        <v>0</v>
      </c>
      <c r="AR532" s="141" t="s">
        <v>217</v>
      </c>
      <c r="AT532" s="141" t="s">
        <v>131</v>
      </c>
      <c r="AU532" s="141" t="s">
        <v>84</v>
      </c>
      <c r="AY532" s="18" t="s">
        <v>129</v>
      </c>
      <c r="BE532" s="142">
        <f>IF(N532="základní",J532,0)</f>
        <v>0</v>
      </c>
      <c r="BF532" s="142">
        <f>IF(N532="snížená",J532,0)</f>
        <v>0</v>
      </c>
      <c r="BG532" s="142">
        <f>IF(N532="zákl. přenesená",J532,0)</f>
        <v>0</v>
      </c>
      <c r="BH532" s="142">
        <f>IF(N532="sníž. přenesená",J532,0)</f>
        <v>0</v>
      </c>
      <c r="BI532" s="142">
        <f>IF(N532="nulová",J532,0)</f>
        <v>0</v>
      </c>
      <c r="BJ532" s="18" t="s">
        <v>77</v>
      </c>
      <c r="BK532" s="142">
        <f>ROUND(I532*H532,2)</f>
        <v>0</v>
      </c>
      <c r="BL532" s="18" t="s">
        <v>217</v>
      </c>
      <c r="BM532" s="141" t="s">
        <v>1015</v>
      </c>
    </row>
    <row r="533" spans="2:47" s="1" customFormat="1" ht="11.25">
      <c r="B533" s="33"/>
      <c r="D533" s="143" t="s">
        <v>136</v>
      </c>
      <c r="F533" s="144" t="s">
        <v>950</v>
      </c>
      <c r="I533" s="145"/>
      <c r="L533" s="33"/>
      <c r="M533" s="146"/>
      <c r="T533" s="54"/>
      <c r="AT533" s="18" t="s">
        <v>136</v>
      </c>
      <c r="AU533" s="18" t="s">
        <v>84</v>
      </c>
    </row>
    <row r="534" spans="2:51" s="12" customFormat="1" ht="11.25">
      <c r="B534" s="147"/>
      <c r="D534" s="148" t="s">
        <v>138</v>
      </c>
      <c r="E534" s="149" t="s">
        <v>3</v>
      </c>
      <c r="F534" s="150" t="s">
        <v>386</v>
      </c>
      <c r="H534" s="151">
        <v>57.754</v>
      </c>
      <c r="I534" s="152"/>
      <c r="L534" s="147"/>
      <c r="M534" s="153"/>
      <c r="T534" s="154"/>
      <c r="AT534" s="149" t="s">
        <v>138</v>
      </c>
      <c r="AU534" s="149" t="s">
        <v>84</v>
      </c>
      <c r="AV534" s="12" t="s">
        <v>81</v>
      </c>
      <c r="AW534" s="12" t="s">
        <v>33</v>
      </c>
      <c r="AX534" s="12" t="s">
        <v>77</v>
      </c>
      <c r="AY534" s="149" t="s">
        <v>129</v>
      </c>
    </row>
    <row r="535" spans="2:65" s="1" customFormat="1" ht="33" customHeight="1">
      <c r="B535" s="129"/>
      <c r="C535" s="155" t="s">
        <v>1016</v>
      </c>
      <c r="D535" s="155" t="s">
        <v>171</v>
      </c>
      <c r="E535" s="156" t="s">
        <v>952</v>
      </c>
      <c r="F535" s="157" t="s">
        <v>953</v>
      </c>
      <c r="G535" s="158" t="s">
        <v>853</v>
      </c>
      <c r="H535" s="159">
        <v>375.128</v>
      </c>
      <c r="I535" s="160"/>
      <c r="J535" s="161">
        <f>ROUND(I535*H535,2)</f>
        <v>0</v>
      </c>
      <c r="K535" s="157" t="s">
        <v>156</v>
      </c>
      <c r="L535" s="162"/>
      <c r="M535" s="163" t="s">
        <v>3</v>
      </c>
      <c r="N535" s="164" t="s">
        <v>43</v>
      </c>
      <c r="P535" s="139">
        <f>O535*H535</f>
        <v>0</v>
      </c>
      <c r="Q535" s="139">
        <v>0.001</v>
      </c>
      <c r="R535" s="139">
        <f>Q535*H535</f>
        <v>0.375128</v>
      </c>
      <c r="S535" s="139">
        <v>0</v>
      </c>
      <c r="T535" s="140">
        <f>S535*H535</f>
        <v>0</v>
      </c>
      <c r="AR535" s="141" t="s">
        <v>305</v>
      </c>
      <c r="AT535" s="141" t="s">
        <v>171</v>
      </c>
      <c r="AU535" s="141" t="s">
        <v>84</v>
      </c>
      <c r="AY535" s="18" t="s">
        <v>129</v>
      </c>
      <c r="BE535" s="142">
        <f>IF(N535="základní",J535,0)</f>
        <v>0</v>
      </c>
      <c r="BF535" s="142">
        <f>IF(N535="snížená",J535,0)</f>
        <v>0</v>
      </c>
      <c r="BG535" s="142">
        <f>IF(N535="zákl. přenesená",J535,0)</f>
        <v>0</v>
      </c>
      <c r="BH535" s="142">
        <f>IF(N535="sníž. přenesená",J535,0)</f>
        <v>0</v>
      </c>
      <c r="BI535" s="142">
        <f>IF(N535="nulová",J535,0)</f>
        <v>0</v>
      </c>
      <c r="BJ535" s="18" t="s">
        <v>77</v>
      </c>
      <c r="BK535" s="142">
        <f>ROUND(I535*H535,2)</f>
        <v>0</v>
      </c>
      <c r="BL535" s="18" t="s">
        <v>217</v>
      </c>
      <c r="BM535" s="141" t="s">
        <v>1017</v>
      </c>
    </row>
    <row r="536" spans="2:47" s="1" customFormat="1" ht="97.5">
      <c r="B536" s="33"/>
      <c r="D536" s="148" t="s">
        <v>222</v>
      </c>
      <c r="F536" s="171" t="s">
        <v>955</v>
      </c>
      <c r="I536" s="145"/>
      <c r="L536" s="33"/>
      <c r="M536" s="146"/>
      <c r="T536" s="54"/>
      <c r="AT536" s="18" t="s">
        <v>222</v>
      </c>
      <c r="AU536" s="18" t="s">
        <v>84</v>
      </c>
    </row>
    <row r="537" spans="2:51" s="12" customFormat="1" ht="11.25">
      <c r="B537" s="147"/>
      <c r="D537" s="148" t="s">
        <v>138</v>
      </c>
      <c r="F537" s="150" t="s">
        <v>1018</v>
      </c>
      <c r="H537" s="151">
        <v>375.128</v>
      </c>
      <c r="I537" s="152"/>
      <c r="L537" s="147"/>
      <c r="M537" s="153"/>
      <c r="T537" s="154"/>
      <c r="AT537" s="149" t="s">
        <v>138</v>
      </c>
      <c r="AU537" s="149" t="s">
        <v>84</v>
      </c>
      <c r="AV537" s="12" t="s">
        <v>81</v>
      </c>
      <c r="AW537" s="12" t="s">
        <v>4</v>
      </c>
      <c r="AX537" s="12" t="s">
        <v>77</v>
      </c>
      <c r="AY537" s="149" t="s">
        <v>129</v>
      </c>
    </row>
    <row r="538" spans="2:65" s="1" customFormat="1" ht="37.9" customHeight="1">
      <c r="B538" s="129"/>
      <c r="C538" s="130" t="s">
        <v>1019</v>
      </c>
      <c r="D538" s="130" t="s">
        <v>131</v>
      </c>
      <c r="E538" s="131" t="s">
        <v>958</v>
      </c>
      <c r="F538" s="132" t="s">
        <v>959</v>
      </c>
      <c r="G538" s="133" t="s">
        <v>213</v>
      </c>
      <c r="H538" s="134">
        <v>346.268</v>
      </c>
      <c r="I538" s="135"/>
      <c r="J538" s="136">
        <f>ROUND(I538*H538,2)</f>
        <v>0</v>
      </c>
      <c r="K538" s="132" t="s">
        <v>134</v>
      </c>
      <c r="L538" s="33"/>
      <c r="M538" s="137" t="s">
        <v>3</v>
      </c>
      <c r="N538" s="138" t="s">
        <v>43</v>
      </c>
      <c r="P538" s="139">
        <f>O538*H538</f>
        <v>0</v>
      </c>
      <c r="Q538" s="139">
        <v>0</v>
      </c>
      <c r="R538" s="139">
        <f>Q538*H538</f>
        <v>0</v>
      </c>
      <c r="S538" s="139">
        <v>0</v>
      </c>
      <c r="T538" s="140">
        <f>S538*H538</f>
        <v>0</v>
      </c>
      <c r="AR538" s="141" t="s">
        <v>217</v>
      </c>
      <c r="AT538" s="141" t="s">
        <v>131</v>
      </c>
      <c r="AU538" s="141" t="s">
        <v>84</v>
      </c>
      <c r="AY538" s="18" t="s">
        <v>129</v>
      </c>
      <c r="BE538" s="142">
        <f>IF(N538="základní",J538,0)</f>
        <v>0</v>
      </c>
      <c r="BF538" s="142">
        <f>IF(N538="snížená",J538,0)</f>
        <v>0</v>
      </c>
      <c r="BG538" s="142">
        <f>IF(N538="zákl. přenesená",J538,0)</f>
        <v>0</v>
      </c>
      <c r="BH538" s="142">
        <f>IF(N538="sníž. přenesená",J538,0)</f>
        <v>0</v>
      </c>
      <c r="BI538" s="142">
        <f>IF(N538="nulová",J538,0)</f>
        <v>0</v>
      </c>
      <c r="BJ538" s="18" t="s">
        <v>77</v>
      </c>
      <c r="BK538" s="142">
        <f>ROUND(I538*H538,2)</f>
        <v>0</v>
      </c>
      <c r="BL538" s="18" t="s">
        <v>217</v>
      </c>
      <c r="BM538" s="141" t="s">
        <v>1020</v>
      </c>
    </row>
    <row r="539" spans="2:47" s="1" customFormat="1" ht="11.25">
      <c r="B539" s="33"/>
      <c r="D539" s="143" t="s">
        <v>136</v>
      </c>
      <c r="F539" s="144" t="s">
        <v>961</v>
      </c>
      <c r="I539" s="145"/>
      <c r="L539" s="33"/>
      <c r="M539" s="146"/>
      <c r="T539" s="54"/>
      <c r="AT539" s="18" t="s">
        <v>136</v>
      </c>
      <c r="AU539" s="18" t="s">
        <v>84</v>
      </c>
    </row>
    <row r="540" spans="2:51" s="12" customFormat="1" ht="11.25">
      <c r="B540" s="147"/>
      <c r="D540" s="148" t="s">
        <v>138</v>
      </c>
      <c r="E540" s="149" t="s">
        <v>3</v>
      </c>
      <c r="F540" s="150" t="s">
        <v>1021</v>
      </c>
      <c r="H540" s="151">
        <v>7.16</v>
      </c>
      <c r="I540" s="152"/>
      <c r="L540" s="147"/>
      <c r="M540" s="153"/>
      <c r="T540" s="154"/>
      <c r="AT540" s="149" t="s">
        <v>138</v>
      </c>
      <c r="AU540" s="149" t="s">
        <v>84</v>
      </c>
      <c r="AV540" s="12" t="s">
        <v>81</v>
      </c>
      <c r="AW540" s="12" t="s">
        <v>33</v>
      </c>
      <c r="AX540" s="12" t="s">
        <v>72</v>
      </c>
      <c r="AY540" s="149" t="s">
        <v>129</v>
      </c>
    </row>
    <row r="541" spans="2:51" s="12" customFormat="1" ht="11.25">
      <c r="B541" s="147"/>
      <c r="D541" s="148" t="s">
        <v>138</v>
      </c>
      <c r="E541" s="149" t="s">
        <v>3</v>
      </c>
      <c r="F541" s="150" t="s">
        <v>1022</v>
      </c>
      <c r="H541" s="151">
        <v>62.62</v>
      </c>
      <c r="I541" s="152"/>
      <c r="L541" s="147"/>
      <c r="M541" s="153"/>
      <c r="T541" s="154"/>
      <c r="AT541" s="149" t="s">
        <v>138</v>
      </c>
      <c r="AU541" s="149" t="s">
        <v>84</v>
      </c>
      <c r="AV541" s="12" t="s">
        <v>81</v>
      </c>
      <c r="AW541" s="12" t="s">
        <v>33</v>
      </c>
      <c r="AX541" s="12" t="s">
        <v>72</v>
      </c>
      <c r="AY541" s="149" t="s">
        <v>129</v>
      </c>
    </row>
    <row r="542" spans="2:51" s="12" customFormat="1" ht="11.25">
      <c r="B542" s="147"/>
      <c r="D542" s="148" t="s">
        <v>138</v>
      </c>
      <c r="E542" s="149" t="s">
        <v>3</v>
      </c>
      <c r="F542" s="150" t="s">
        <v>1023</v>
      </c>
      <c r="H542" s="151">
        <v>276.488</v>
      </c>
      <c r="I542" s="152"/>
      <c r="L542" s="147"/>
      <c r="M542" s="153"/>
      <c r="T542" s="154"/>
      <c r="AT542" s="149" t="s">
        <v>138</v>
      </c>
      <c r="AU542" s="149" t="s">
        <v>84</v>
      </c>
      <c r="AV542" s="12" t="s">
        <v>81</v>
      </c>
      <c r="AW542" s="12" t="s">
        <v>33</v>
      </c>
      <c r="AX542" s="12" t="s">
        <v>72</v>
      </c>
      <c r="AY542" s="149" t="s">
        <v>129</v>
      </c>
    </row>
    <row r="543" spans="2:51" s="14" customFormat="1" ht="11.25">
      <c r="B543" s="172"/>
      <c r="D543" s="148" t="s">
        <v>138</v>
      </c>
      <c r="E543" s="173" t="s">
        <v>3</v>
      </c>
      <c r="F543" s="174" t="s">
        <v>310</v>
      </c>
      <c r="H543" s="175">
        <v>346.268</v>
      </c>
      <c r="I543" s="176"/>
      <c r="L543" s="172"/>
      <c r="M543" s="177"/>
      <c r="T543" s="178"/>
      <c r="AT543" s="173" t="s">
        <v>138</v>
      </c>
      <c r="AU543" s="173" t="s">
        <v>84</v>
      </c>
      <c r="AV543" s="14" t="s">
        <v>87</v>
      </c>
      <c r="AW543" s="14" t="s">
        <v>33</v>
      </c>
      <c r="AX543" s="14" t="s">
        <v>77</v>
      </c>
      <c r="AY543" s="173" t="s">
        <v>129</v>
      </c>
    </row>
    <row r="544" spans="2:65" s="1" customFormat="1" ht="16.5" customHeight="1">
      <c r="B544" s="129"/>
      <c r="C544" s="155" t="s">
        <v>1024</v>
      </c>
      <c r="D544" s="155" t="s">
        <v>171</v>
      </c>
      <c r="E544" s="156" t="s">
        <v>966</v>
      </c>
      <c r="F544" s="157" t="s">
        <v>967</v>
      </c>
      <c r="G544" s="158" t="s">
        <v>213</v>
      </c>
      <c r="H544" s="159">
        <v>363.581</v>
      </c>
      <c r="I544" s="160"/>
      <c r="J544" s="161">
        <f>ROUND(I544*H544,2)</f>
        <v>0</v>
      </c>
      <c r="K544" s="157" t="s">
        <v>134</v>
      </c>
      <c r="L544" s="162"/>
      <c r="M544" s="163" t="s">
        <v>3</v>
      </c>
      <c r="N544" s="164" t="s">
        <v>43</v>
      </c>
      <c r="P544" s="139">
        <f>O544*H544</f>
        <v>0</v>
      </c>
      <c r="Q544" s="139">
        <v>3E-05</v>
      </c>
      <c r="R544" s="139">
        <f>Q544*H544</f>
        <v>0.010907430000000001</v>
      </c>
      <c r="S544" s="139">
        <v>0</v>
      </c>
      <c r="T544" s="140">
        <f>S544*H544</f>
        <v>0</v>
      </c>
      <c r="AR544" s="141" t="s">
        <v>305</v>
      </c>
      <c r="AT544" s="141" t="s">
        <v>171</v>
      </c>
      <c r="AU544" s="141" t="s">
        <v>84</v>
      </c>
      <c r="AY544" s="18" t="s">
        <v>129</v>
      </c>
      <c r="BE544" s="142">
        <f>IF(N544="základní",J544,0)</f>
        <v>0</v>
      </c>
      <c r="BF544" s="142">
        <f>IF(N544="snížená",J544,0)</f>
        <v>0</v>
      </c>
      <c r="BG544" s="142">
        <f>IF(N544="zákl. přenesená",J544,0)</f>
        <v>0</v>
      </c>
      <c r="BH544" s="142">
        <f>IF(N544="sníž. přenesená",J544,0)</f>
        <v>0</v>
      </c>
      <c r="BI544" s="142">
        <f>IF(N544="nulová",J544,0)</f>
        <v>0</v>
      </c>
      <c r="BJ544" s="18" t="s">
        <v>77</v>
      </c>
      <c r="BK544" s="142">
        <f>ROUND(I544*H544,2)</f>
        <v>0</v>
      </c>
      <c r="BL544" s="18" t="s">
        <v>217</v>
      </c>
      <c r="BM544" s="141" t="s">
        <v>1025</v>
      </c>
    </row>
    <row r="545" spans="2:47" s="1" customFormat="1" ht="19.5">
      <c r="B545" s="33"/>
      <c r="D545" s="148" t="s">
        <v>222</v>
      </c>
      <c r="F545" s="171" t="s">
        <v>969</v>
      </c>
      <c r="I545" s="145"/>
      <c r="L545" s="33"/>
      <c r="M545" s="146"/>
      <c r="T545" s="54"/>
      <c r="AT545" s="18" t="s">
        <v>222</v>
      </c>
      <c r="AU545" s="18" t="s">
        <v>84</v>
      </c>
    </row>
    <row r="546" spans="2:51" s="12" customFormat="1" ht="11.25">
      <c r="B546" s="147"/>
      <c r="D546" s="148" t="s">
        <v>138</v>
      </c>
      <c r="F546" s="150" t="s">
        <v>1026</v>
      </c>
      <c r="H546" s="151">
        <v>363.581</v>
      </c>
      <c r="I546" s="152"/>
      <c r="L546" s="147"/>
      <c r="M546" s="153"/>
      <c r="T546" s="154"/>
      <c r="AT546" s="149" t="s">
        <v>138</v>
      </c>
      <c r="AU546" s="149" t="s">
        <v>84</v>
      </c>
      <c r="AV546" s="12" t="s">
        <v>81</v>
      </c>
      <c r="AW546" s="12" t="s">
        <v>4</v>
      </c>
      <c r="AX546" s="12" t="s">
        <v>77</v>
      </c>
      <c r="AY546" s="149" t="s">
        <v>129</v>
      </c>
    </row>
    <row r="547" spans="2:65" s="1" customFormat="1" ht="24.2" customHeight="1">
      <c r="B547" s="129"/>
      <c r="C547" s="130" t="s">
        <v>1027</v>
      </c>
      <c r="D547" s="130" t="s">
        <v>131</v>
      </c>
      <c r="E547" s="131" t="s">
        <v>1028</v>
      </c>
      <c r="F547" s="132" t="s">
        <v>1029</v>
      </c>
      <c r="G547" s="133" t="s">
        <v>95</v>
      </c>
      <c r="H547" s="134">
        <v>93.782</v>
      </c>
      <c r="I547" s="135"/>
      <c r="J547" s="136">
        <f>ROUND(I547*H547,2)</f>
        <v>0</v>
      </c>
      <c r="K547" s="132" t="s">
        <v>156</v>
      </c>
      <c r="L547" s="33"/>
      <c r="M547" s="137" t="s">
        <v>3</v>
      </c>
      <c r="N547" s="138" t="s">
        <v>43</v>
      </c>
      <c r="P547" s="139">
        <f>O547*H547</f>
        <v>0</v>
      </c>
      <c r="Q547" s="139">
        <v>0</v>
      </c>
      <c r="R547" s="139">
        <f>Q547*H547</f>
        <v>0</v>
      </c>
      <c r="S547" s="139">
        <v>0</v>
      </c>
      <c r="T547" s="140">
        <f>S547*H547</f>
        <v>0</v>
      </c>
      <c r="AR547" s="141" t="s">
        <v>217</v>
      </c>
      <c r="AT547" s="141" t="s">
        <v>131</v>
      </c>
      <c r="AU547" s="141" t="s">
        <v>84</v>
      </c>
      <c r="AY547" s="18" t="s">
        <v>129</v>
      </c>
      <c r="BE547" s="142">
        <f>IF(N547="základní",J547,0)</f>
        <v>0</v>
      </c>
      <c r="BF547" s="142">
        <f>IF(N547="snížená",J547,0)</f>
        <v>0</v>
      </c>
      <c r="BG547" s="142">
        <f>IF(N547="zákl. přenesená",J547,0)</f>
        <v>0</v>
      </c>
      <c r="BH547" s="142">
        <f>IF(N547="sníž. přenesená",J547,0)</f>
        <v>0</v>
      </c>
      <c r="BI547" s="142">
        <f>IF(N547="nulová",J547,0)</f>
        <v>0</v>
      </c>
      <c r="BJ547" s="18" t="s">
        <v>77</v>
      </c>
      <c r="BK547" s="142">
        <f>ROUND(I547*H547,2)</f>
        <v>0</v>
      </c>
      <c r="BL547" s="18" t="s">
        <v>217</v>
      </c>
      <c r="BM547" s="141" t="s">
        <v>1030</v>
      </c>
    </row>
    <row r="548" spans="2:51" s="12" customFormat="1" ht="11.25">
      <c r="B548" s="147"/>
      <c r="D548" s="148" t="s">
        <v>138</v>
      </c>
      <c r="E548" s="149" t="s">
        <v>3</v>
      </c>
      <c r="F548" s="150" t="s">
        <v>1031</v>
      </c>
      <c r="H548" s="151">
        <v>93.782</v>
      </c>
      <c r="I548" s="152"/>
      <c r="L548" s="147"/>
      <c r="M548" s="153"/>
      <c r="T548" s="154"/>
      <c r="AT548" s="149" t="s">
        <v>138</v>
      </c>
      <c r="AU548" s="149" t="s">
        <v>84</v>
      </c>
      <c r="AV548" s="12" t="s">
        <v>81</v>
      </c>
      <c r="AW548" s="12" t="s">
        <v>33</v>
      </c>
      <c r="AX548" s="12" t="s">
        <v>77</v>
      </c>
      <c r="AY548" s="149" t="s">
        <v>129</v>
      </c>
    </row>
    <row r="549" spans="2:65" s="1" customFormat="1" ht="33" customHeight="1">
      <c r="B549" s="129"/>
      <c r="C549" s="130" t="s">
        <v>1032</v>
      </c>
      <c r="D549" s="130" t="s">
        <v>131</v>
      </c>
      <c r="E549" s="131" t="s">
        <v>1033</v>
      </c>
      <c r="F549" s="132" t="s">
        <v>1034</v>
      </c>
      <c r="G549" s="133" t="s">
        <v>95</v>
      </c>
      <c r="H549" s="134">
        <v>27.44</v>
      </c>
      <c r="I549" s="135"/>
      <c r="J549" s="136">
        <f>ROUND(I549*H549,2)</f>
        <v>0</v>
      </c>
      <c r="K549" s="132" t="s">
        <v>156</v>
      </c>
      <c r="L549" s="33"/>
      <c r="M549" s="137" t="s">
        <v>3</v>
      </c>
      <c r="N549" s="138" t="s">
        <v>43</v>
      </c>
      <c r="P549" s="139">
        <f>O549*H549</f>
        <v>0</v>
      </c>
      <c r="Q549" s="139">
        <v>0</v>
      </c>
      <c r="R549" s="139">
        <f>Q549*H549</f>
        <v>0</v>
      </c>
      <c r="S549" s="139">
        <v>0</v>
      </c>
      <c r="T549" s="140">
        <f>S549*H549</f>
        <v>0</v>
      </c>
      <c r="AR549" s="141" t="s">
        <v>217</v>
      </c>
      <c r="AT549" s="141" t="s">
        <v>131</v>
      </c>
      <c r="AU549" s="141" t="s">
        <v>84</v>
      </c>
      <c r="AY549" s="18" t="s">
        <v>129</v>
      </c>
      <c r="BE549" s="142">
        <f>IF(N549="základní",J549,0)</f>
        <v>0</v>
      </c>
      <c r="BF549" s="142">
        <f>IF(N549="snížená",J549,0)</f>
        <v>0</v>
      </c>
      <c r="BG549" s="142">
        <f>IF(N549="zákl. přenesená",J549,0)</f>
        <v>0</v>
      </c>
      <c r="BH549" s="142">
        <f>IF(N549="sníž. přenesená",J549,0)</f>
        <v>0</v>
      </c>
      <c r="BI549" s="142">
        <f>IF(N549="nulová",J549,0)</f>
        <v>0</v>
      </c>
      <c r="BJ549" s="18" t="s">
        <v>77</v>
      </c>
      <c r="BK549" s="142">
        <f>ROUND(I549*H549,2)</f>
        <v>0</v>
      </c>
      <c r="BL549" s="18" t="s">
        <v>217</v>
      </c>
      <c r="BM549" s="141" t="s">
        <v>1035</v>
      </c>
    </row>
    <row r="550" spans="2:51" s="12" customFormat="1" ht="11.25">
      <c r="B550" s="147"/>
      <c r="D550" s="148" t="s">
        <v>138</v>
      </c>
      <c r="E550" s="149" t="s">
        <v>3</v>
      </c>
      <c r="F550" s="150" t="s">
        <v>389</v>
      </c>
      <c r="H550" s="151">
        <v>27.44</v>
      </c>
      <c r="I550" s="152"/>
      <c r="L550" s="147"/>
      <c r="M550" s="153"/>
      <c r="T550" s="154"/>
      <c r="AT550" s="149" t="s">
        <v>138</v>
      </c>
      <c r="AU550" s="149" t="s">
        <v>84</v>
      </c>
      <c r="AV550" s="12" t="s">
        <v>81</v>
      </c>
      <c r="AW550" s="12" t="s">
        <v>33</v>
      </c>
      <c r="AX550" s="12" t="s">
        <v>72</v>
      </c>
      <c r="AY550" s="149" t="s">
        <v>129</v>
      </c>
    </row>
    <row r="551" spans="2:51" s="14" customFormat="1" ht="11.25">
      <c r="B551" s="172"/>
      <c r="D551" s="148" t="s">
        <v>138</v>
      </c>
      <c r="E551" s="173" t="s">
        <v>3</v>
      </c>
      <c r="F551" s="174" t="s">
        <v>310</v>
      </c>
      <c r="H551" s="175">
        <v>27.44</v>
      </c>
      <c r="I551" s="176"/>
      <c r="L551" s="172"/>
      <c r="M551" s="177"/>
      <c r="T551" s="178"/>
      <c r="AT551" s="173" t="s">
        <v>138</v>
      </c>
      <c r="AU551" s="173" t="s">
        <v>84</v>
      </c>
      <c r="AV551" s="14" t="s">
        <v>87</v>
      </c>
      <c r="AW551" s="14" t="s">
        <v>33</v>
      </c>
      <c r="AX551" s="14" t="s">
        <v>77</v>
      </c>
      <c r="AY551" s="173" t="s">
        <v>129</v>
      </c>
    </row>
    <row r="552" spans="2:65" s="1" customFormat="1" ht="24.2" customHeight="1">
      <c r="B552" s="129"/>
      <c r="C552" s="130" t="s">
        <v>1036</v>
      </c>
      <c r="D552" s="130" t="s">
        <v>131</v>
      </c>
      <c r="E552" s="131" t="s">
        <v>1037</v>
      </c>
      <c r="F552" s="132" t="s">
        <v>1038</v>
      </c>
      <c r="G552" s="133" t="s">
        <v>95</v>
      </c>
      <c r="H552" s="134">
        <v>90.8</v>
      </c>
      <c r="I552" s="135"/>
      <c r="J552" s="136">
        <f>ROUND(I552*H552,2)</f>
        <v>0</v>
      </c>
      <c r="K552" s="132" t="s">
        <v>156</v>
      </c>
      <c r="L552" s="33"/>
      <c r="M552" s="137" t="s">
        <v>3</v>
      </c>
      <c r="N552" s="138" t="s">
        <v>43</v>
      </c>
      <c r="P552" s="139">
        <f>O552*H552</f>
        <v>0</v>
      </c>
      <c r="Q552" s="139">
        <v>0</v>
      </c>
      <c r="R552" s="139">
        <f>Q552*H552</f>
        <v>0</v>
      </c>
      <c r="S552" s="139">
        <v>0</v>
      </c>
      <c r="T552" s="140">
        <f>S552*H552</f>
        <v>0</v>
      </c>
      <c r="AR552" s="141" t="s">
        <v>217</v>
      </c>
      <c r="AT552" s="141" t="s">
        <v>131</v>
      </c>
      <c r="AU552" s="141" t="s">
        <v>84</v>
      </c>
      <c r="AY552" s="18" t="s">
        <v>129</v>
      </c>
      <c r="BE552" s="142">
        <f>IF(N552="základní",J552,0)</f>
        <v>0</v>
      </c>
      <c r="BF552" s="142">
        <f>IF(N552="snížená",J552,0)</f>
        <v>0</v>
      </c>
      <c r="BG552" s="142">
        <f>IF(N552="zákl. přenesená",J552,0)</f>
        <v>0</v>
      </c>
      <c r="BH552" s="142">
        <f>IF(N552="sníž. přenesená",J552,0)</f>
        <v>0</v>
      </c>
      <c r="BI552" s="142">
        <f>IF(N552="nulová",J552,0)</f>
        <v>0</v>
      </c>
      <c r="BJ552" s="18" t="s">
        <v>77</v>
      </c>
      <c r="BK552" s="142">
        <f>ROUND(I552*H552,2)</f>
        <v>0</v>
      </c>
      <c r="BL552" s="18" t="s">
        <v>217</v>
      </c>
      <c r="BM552" s="141" t="s">
        <v>1039</v>
      </c>
    </row>
    <row r="553" spans="2:51" s="12" customFormat="1" ht="11.25">
      <c r="B553" s="147"/>
      <c r="D553" s="148" t="s">
        <v>138</v>
      </c>
      <c r="E553" s="149" t="s">
        <v>3</v>
      </c>
      <c r="F553" s="150" t="s">
        <v>399</v>
      </c>
      <c r="H553" s="151">
        <v>90.8</v>
      </c>
      <c r="I553" s="152"/>
      <c r="L553" s="147"/>
      <c r="M553" s="153"/>
      <c r="T553" s="154"/>
      <c r="AT553" s="149" t="s">
        <v>138</v>
      </c>
      <c r="AU553" s="149" t="s">
        <v>84</v>
      </c>
      <c r="AV553" s="12" t="s">
        <v>81</v>
      </c>
      <c r="AW553" s="12" t="s">
        <v>33</v>
      </c>
      <c r="AX553" s="12" t="s">
        <v>77</v>
      </c>
      <c r="AY553" s="149" t="s">
        <v>129</v>
      </c>
    </row>
    <row r="554" spans="2:63" s="11" customFormat="1" ht="22.9" customHeight="1">
      <c r="B554" s="117"/>
      <c r="D554" s="118" t="s">
        <v>71</v>
      </c>
      <c r="E554" s="127" t="s">
        <v>1040</v>
      </c>
      <c r="F554" s="127" t="s">
        <v>1041</v>
      </c>
      <c r="I554" s="120"/>
      <c r="J554" s="128">
        <f>BK554</f>
        <v>0</v>
      </c>
      <c r="L554" s="117"/>
      <c r="M554" s="122"/>
      <c r="P554" s="123">
        <f>SUM(P555:P577)</f>
        <v>0</v>
      </c>
      <c r="R554" s="123">
        <f>SUM(R555:R577)</f>
        <v>0.02744</v>
      </c>
      <c r="T554" s="124">
        <f>SUM(T555:T577)</f>
        <v>0</v>
      </c>
      <c r="AR554" s="118" t="s">
        <v>81</v>
      </c>
      <c r="AT554" s="125" t="s">
        <v>71</v>
      </c>
      <c r="AU554" s="125" t="s">
        <v>77</v>
      </c>
      <c r="AY554" s="118" t="s">
        <v>129</v>
      </c>
      <c r="BK554" s="126">
        <f>SUM(BK555:BK577)</f>
        <v>0</v>
      </c>
    </row>
    <row r="555" spans="2:65" s="1" customFormat="1" ht="37.9" customHeight="1">
      <c r="B555" s="129"/>
      <c r="C555" s="130" t="s">
        <v>1042</v>
      </c>
      <c r="D555" s="130" t="s">
        <v>131</v>
      </c>
      <c r="E555" s="131" t="s">
        <v>1043</v>
      </c>
      <c r="F555" s="132" t="s">
        <v>1044</v>
      </c>
      <c r="G555" s="133" t="s">
        <v>213</v>
      </c>
      <c r="H555" s="134">
        <v>80</v>
      </c>
      <c r="I555" s="135"/>
      <c r="J555" s="136">
        <f>ROUND(I555*H555,2)</f>
        <v>0</v>
      </c>
      <c r="K555" s="132" t="s">
        <v>134</v>
      </c>
      <c r="L555" s="33"/>
      <c r="M555" s="137" t="s">
        <v>3</v>
      </c>
      <c r="N555" s="138" t="s">
        <v>43</v>
      </c>
      <c r="P555" s="139">
        <f>O555*H555</f>
        <v>0</v>
      </c>
      <c r="Q555" s="139">
        <v>0</v>
      </c>
      <c r="R555" s="139">
        <f>Q555*H555</f>
        <v>0</v>
      </c>
      <c r="S555" s="139">
        <v>0</v>
      </c>
      <c r="T555" s="140">
        <f>S555*H555</f>
        <v>0</v>
      </c>
      <c r="AR555" s="141" t="s">
        <v>758</v>
      </c>
      <c r="AT555" s="141" t="s">
        <v>131</v>
      </c>
      <c r="AU555" s="141" t="s">
        <v>81</v>
      </c>
      <c r="AY555" s="18" t="s">
        <v>129</v>
      </c>
      <c r="BE555" s="142">
        <f>IF(N555="základní",J555,0)</f>
        <v>0</v>
      </c>
      <c r="BF555" s="142">
        <f>IF(N555="snížená",J555,0)</f>
        <v>0</v>
      </c>
      <c r="BG555" s="142">
        <f>IF(N555="zákl. přenesená",J555,0)</f>
        <v>0</v>
      </c>
      <c r="BH555" s="142">
        <f>IF(N555="sníž. přenesená",J555,0)</f>
        <v>0</v>
      </c>
      <c r="BI555" s="142">
        <f>IF(N555="nulová",J555,0)</f>
        <v>0</v>
      </c>
      <c r="BJ555" s="18" t="s">
        <v>77</v>
      </c>
      <c r="BK555" s="142">
        <f>ROUND(I555*H555,2)</f>
        <v>0</v>
      </c>
      <c r="BL555" s="18" t="s">
        <v>758</v>
      </c>
      <c r="BM555" s="141" t="s">
        <v>1045</v>
      </c>
    </row>
    <row r="556" spans="2:47" s="1" customFormat="1" ht="11.25">
      <c r="B556" s="33"/>
      <c r="D556" s="143" t="s">
        <v>136</v>
      </c>
      <c r="F556" s="144" t="s">
        <v>1046</v>
      </c>
      <c r="I556" s="145"/>
      <c r="L556" s="33"/>
      <c r="M556" s="146"/>
      <c r="T556" s="54"/>
      <c r="AT556" s="18" t="s">
        <v>136</v>
      </c>
      <c r="AU556" s="18" t="s">
        <v>81</v>
      </c>
    </row>
    <row r="557" spans="2:51" s="12" customFormat="1" ht="11.25">
      <c r="B557" s="147"/>
      <c r="D557" s="148" t="s">
        <v>138</v>
      </c>
      <c r="E557" s="149" t="s">
        <v>3</v>
      </c>
      <c r="F557" s="150" t="s">
        <v>1047</v>
      </c>
      <c r="H557" s="151">
        <v>80</v>
      </c>
      <c r="I557" s="152"/>
      <c r="L557" s="147"/>
      <c r="M557" s="153"/>
      <c r="T557" s="154"/>
      <c r="AT557" s="149" t="s">
        <v>138</v>
      </c>
      <c r="AU557" s="149" t="s">
        <v>81</v>
      </c>
      <c r="AV557" s="12" t="s">
        <v>81</v>
      </c>
      <c r="AW557" s="12" t="s">
        <v>33</v>
      </c>
      <c r="AX557" s="12" t="s">
        <v>77</v>
      </c>
      <c r="AY557" s="149" t="s">
        <v>129</v>
      </c>
    </row>
    <row r="558" spans="2:65" s="1" customFormat="1" ht="24.2" customHeight="1">
      <c r="B558" s="129"/>
      <c r="C558" s="155" t="s">
        <v>1048</v>
      </c>
      <c r="D558" s="155" t="s">
        <v>171</v>
      </c>
      <c r="E558" s="156" t="s">
        <v>1049</v>
      </c>
      <c r="F558" s="157" t="s">
        <v>1050</v>
      </c>
      <c r="G558" s="158" t="s">
        <v>213</v>
      </c>
      <c r="H558" s="159">
        <v>84</v>
      </c>
      <c r="I558" s="160"/>
      <c r="J558" s="161">
        <f>ROUND(I558*H558,2)</f>
        <v>0</v>
      </c>
      <c r="K558" s="157" t="s">
        <v>134</v>
      </c>
      <c r="L558" s="162"/>
      <c r="M558" s="163" t="s">
        <v>3</v>
      </c>
      <c r="N558" s="164" t="s">
        <v>43</v>
      </c>
      <c r="P558" s="139">
        <f>O558*H558</f>
        <v>0</v>
      </c>
      <c r="Q558" s="139">
        <v>0.00026</v>
      </c>
      <c r="R558" s="139">
        <f>Q558*H558</f>
        <v>0.02184</v>
      </c>
      <c r="S558" s="139">
        <v>0</v>
      </c>
      <c r="T558" s="140">
        <f>S558*H558</f>
        <v>0</v>
      </c>
      <c r="AR558" s="141" t="s">
        <v>1051</v>
      </c>
      <c r="AT558" s="141" t="s">
        <v>171</v>
      </c>
      <c r="AU558" s="141" t="s">
        <v>81</v>
      </c>
      <c r="AY558" s="18" t="s">
        <v>129</v>
      </c>
      <c r="BE558" s="142">
        <f>IF(N558="základní",J558,0)</f>
        <v>0</v>
      </c>
      <c r="BF558" s="142">
        <f>IF(N558="snížená",J558,0)</f>
        <v>0</v>
      </c>
      <c r="BG558" s="142">
        <f>IF(N558="zákl. přenesená",J558,0)</f>
        <v>0</v>
      </c>
      <c r="BH558" s="142">
        <f>IF(N558="sníž. přenesená",J558,0)</f>
        <v>0</v>
      </c>
      <c r="BI558" s="142">
        <f>IF(N558="nulová",J558,0)</f>
        <v>0</v>
      </c>
      <c r="BJ558" s="18" t="s">
        <v>77</v>
      </c>
      <c r="BK558" s="142">
        <f>ROUND(I558*H558,2)</f>
        <v>0</v>
      </c>
      <c r="BL558" s="18" t="s">
        <v>1051</v>
      </c>
      <c r="BM558" s="141" t="s">
        <v>1052</v>
      </c>
    </row>
    <row r="559" spans="2:51" s="12" customFormat="1" ht="11.25">
      <c r="B559" s="147"/>
      <c r="D559" s="148" t="s">
        <v>138</v>
      </c>
      <c r="F559" s="150" t="s">
        <v>1053</v>
      </c>
      <c r="H559" s="151">
        <v>84</v>
      </c>
      <c r="I559" s="152"/>
      <c r="L559" s="147"/>
      <c r="M559" s="153"/>
      <c r="T559" s="154"/>
      <c r="AT559" s="149" t="s">
        <v>138</v>
      </c>
      <c r="AU559" s="149" t="s">
        <v>81</v>
      </c>
      <c r="AV559" s="12" t="s">
        <v>81</v>
      </c>
      <c r="AW559" s="12" t="s">
        <v>4</v>
      </c>
      <c r="AX559" s="12" t="s">
        <v>77</v>
      </c>
      <c r="AY559" s="149" t="s">
        <v>129</v>
      </c>
    </row>
    <row r="560" spans="2:65" s="1" customFormat="1" ht="44.25" customHeight="1">
      <c r="B560" s="129"/>
      <c r="C560" s="130" t="s">
        <v>1054</v>
      </c>
      <c r="D560" s="130" t="s">
        <v>131</v>
      </c>
      <c r="E560" s="131" t="s">
        <v>1055</v>
      </c>
      <c r="F560" s="132" t="s">
        <v>1056</v>
      </c>
      <c r="G560" s="133" t="s">
        <v>95</v>
      </c>
      <c r="H560" s="134">
        <v>40</v>
      </c>
      <c r="I560" s="135"/>
      <c r="J560" s="136">
        <f>ROUND(I560*H560,2)</f>
        <v>0</v>
      </c>
      <c r="K560" s="132" t="s">
        <v>1057</v>
      </c>
      <c r="L560" s="33"/>
      <c r="M560" s="137" t="s">
        <v>3</v>
      </c>
      <c r="N560" s="138" t="s">
        <v>43</v>
      </c>
      <c r="P560" s="139">
        <f>O560*H560</f>
        <v>0</v>
      </c>
      <c r="Q560" s="139">
        <v>0</v>
      </c>
      <c r="R560" s="139">
        <f>Q560*H560</f>
        <v>0</v>
      </c>
      <c r="S560" s="139">
        <v>0</v>
      </c>
      <c r="T560" s="140">
        <f>S560*H560</f>
        <v>0</v>
      </c>
      <c r="AR560" s="141" t="s">
        <v>758</v>
      </c>
      <c r="AT560" s="141" t="s">
        <v>131</v>
      </c>
      <c r="AU560" s="141" t="s">
        <v>81</v>
      </c>
      <c r="AY560" s="18" t="s">
        <v>129</v>
      </c>
      <c r="BE560" s="142">
        <f>IF(N560="základní",J560,0)</f>
        <v>0</v>
      </c>
      <c r="BF560" s="142">
        <f>IF(N560="snížená",J560,0)</f>
        <v>0</v>
      </c>
      <c r="BG560" s="142">
        <f>IF(N560="zákl. přenesená",J560,0)</f>
        <v>0</v>
      </c>
      <c r="BH560" s="142">
        <f>IF(N560="sníž. přenesená",J560,0)</f>
        <v>0</v>
      </c>
      <c r="BI560" s="142">
        <f>IF(N560="nulová",J560,0)</f>
        <v>0</v>
      </c>
      <c r="BJ560" s="18" t="s">
        <v>77</v>
      </c>
      <c r="BK560" s="142">
        <f>ROUND(I560*H560,2)</f>
        <v>0</v>
      </c>
      <c r="BL560" s="18" t="s">
        <v>758</v>
      </c>
      <c r="BM560" s="141" t="s">
        <v>1058</v>
      </c>
    </row>
    <row r="561" spans="2:47" s="1" customFormat="1" ht="11.25">
      <c r="B561" s="33"/>
      <c r="D561" s="143" t="s">
        <v>136</v>
      </c>
      <c r="F561" s="144" t="s">
        <v>1059</v>
      </c>
      <c r="I561" s="145"/>
      <c r="L561" s="33"/>
      <c r="M561" s="146"/>
      <c r="T561" s="54"/>
      <c r="AT561" s="18" t="s">
        <v>136</v>
      </c>
      <c r="AU561" s="18" t="s">
        <v>81</v>
      </c>
    </row>
    <row r="562" spans="2:51" s="12" customFormat="1" ht="11.25">
      <c r="B562" s="147"/>
      <c r="D562" s="148" t="s">
        <v>138</v>
      </c>
      <c r="E562" s="149" t="s">
        <v>3</v>
      </c>
      <c r="F562" s="150" t="s">
        <v>1060</v>
      </c>
      <c r="H562" s="151">
        <v>40</v>
      </c>
      <c r="I562" s="152"/>
      <c r="L562" s="147"/>
      <c r="M562" s="153"/>
      <c r="T562" s="154"/>
      <c r="AT562" s="149" t="s">
        <v>138</v>
      </c>
      <c r="AU562" s="149" t="s">
        <v>81</v>
      </c>
      <c r="AV562" s="12" t="s">
        <v>81</v>
      </c>
      <c r="AW562" s="12" t="s">
        <v>33</v>
      </c>
      <c r="AX562" s="12" t="s">
        <v>77</v>
      </c>
      <c r="AY562" s="149" t="s">
        <v>129</v>
      </c>
    </row>
    <row r="563" spans="2:65" s="1" customFormat="1" ht="66.75" customHeight="1">
      <c r="B563" s="129"/>
      <c r="C563" s="130" t="s">
        <v>1061</v>
      </c>
      <c r="D563" s="130" t="s">
        <v>131</v>
      </c>
      <c r="E563" s="131" t="s">
        <v>1062</v>
      </c>
      <c r="F563" s="132" t="s">
        <v>1063</v>
      </c>
      <c r="G563" s="133" t="s">
        <v>213</v>
      </c>
      <c r="H563" s="134">
        <v>80</v>
      </c>
      <c r="I563" s="135"/>
      <c r="J563" s="136">
        <f>ROUND(I563*H563,2)</f>
        <v>0</v>
      </c>
      <c r="K563" s="132" t="s">
        <v>134</v>
      </c>
      <c r="L563" s="33"/>
      <c r="M563" s="137" t="s">
        <v>3</v>
      </c>
      <c r="N563" s="138" t="s">
        <v>43</v>
      </c>
      <c r="P563" s="139">
        <f>O563*H563</f>
        <v>0</v>
      </c>
      <c r="Q563" s="139">
        <v>0</v>
      </c>
      <c r="R563" s="139">
        <f>Q563*H563</f>
        <v>0</v>
      </c>
      <c r="S563" s="139">
        <v>0</v>
      </c>
      <c r="T563" s="140">
        <f>S563*H563</f>
        <v>0</v>
      </c>
      <c r="AR563" s="141" t="s">
        <v>758</v>
      </c>
      <c r="AT563" s="141" t="s">
        <v>131</v>
      </c>
      <c r="AU563" s="141" t="s">
        <v>81</v>
      </c>
      <c r="AY563" s="18" t="s">
        <v>129</v>
      </c>
      <c r="BE563" s="142">
        <f>IF(N563="základní",J563,0)</f>
        <v>0</v>
      </c>
      <c r="BF563" s="142">
        <f>IF(N563="snížená",J563,0)</f>
        <v>0</v>
      </c>
      <c r="BG563" s="142">
        <f>IF(N563="zákl. přenesená",J563,0)</f>
        <v>0</v>
      </c>
      <c r="BH563" s="142">
        <f>IF(N563="sníž. přenesená",J563,0)</f>
        <v>0</v>
      </c>
      <c r="BI563" s="142">
        <f>IF(N563="nulová",J563,0)</f>
        <v>0</v>
      </c>
      <c r="BJ563" s="18" t="s">
        <v>77</v>
      </c>
      <c r="BK563" s="142">
        <f>ROUND(I563*H563,2)</f>
        <v>0</v>
      </c>
      <c r="BL563" s="18" t="s">
        <v>758</v>
      </c>
      <c r="BM563" s="141" t="s">
        <v>1064</v>
      </c>
    </row>
    <row r="564" spans="2:47" s="1" customFormat="1" ht="11.25">
      <c r="B564" s="33"/>
      <c r="D564" s="143" t="s">
        <v>136</v>
      </c>
      <c r="F564" s="144" t="s">
        <v>1065</v>
      </c>
      <c r="I564" s="145"/>
      <c r="L564" s="33"/>
      <c r="M564" s="146"/>
      <c r="T564" s="54"/>
      <c r="AT564" s="18" t="s">
        <v>136</v>
      </c>
      <c r="AU564" s="18" t="s">
        <v>81</v>
      </c>
    </row>
    <row r="565" spans="2:51" s="12" customFormat="1" ht="11.25">
      <c r="B565" s="147"/>
      <c r="D565" s="148" t="s">
        <v>138</v>
      </c>
      <c r="E565" s="149" t="s">
        <v>3</v>
      </c>
      <c r="F565" s="150" t="s">
        <v>1047</v>
      </c>
      <c r="H565" s="151">
        <v>80</v>
      </c>
      <c r="I565" s="152"/>
      <c r="L565" s="147"/>
      <c r="M565" s="153"/>
      <c r="T565" s="154"/>
      <c r="AT565" s="149" t="s">
        <v>138</v>
      </c>
      <c r="AU565" s="149" t="s">
        <v>81</v>
      </c>
      <c r="AV565" s="12" t="s">
        <v>81</v>
      </c>
      <c r="AW565" s="12" t="s">
        <v>33</v>
      </c>
      <c r="AX565" s="12" t="s">
        <v>77</v>
      </c>
      <c r="AY565" s="149" t="s">
        <v>129</v>
      </c>
    </row>
    <row r="566" spans="2:65" s="1" customFormat="1" ht="55.5" customHeight="1">
      <c r="B566" s="129"/>
      <c r="C566" s="130" t="s">
        <v>1066</v>
      </c>
      <c r="D566" s="130" t="s">
        <v>131</v>
      </c>
      <c r="E566" s="131" t="s">
        <v>1067</v>
      </c>
      <c r="F566" s="132" t="s">
        <v>1068</v>
      </c>
      <c r="G566" s="133" t="s">
        <v>213</v>
      </c>
      <c r="H566" s="134">
        <v>80</v>
      </c>
      <c r="I566" s="135"/>
      <c r="J566" s="136">
        <f>ROUND(I566*H566,2)</f>
        <v>0</v>
      </c>
      <c r="K566" s="132" t="s">
        <v>1057</v>
      </c>
      <c r="L566" s="33"/>
      <c r="M566" s="137" t="s">
        <v>3</v>
      </c>
      <c r="N566" s="138" t="s">
        <v>43</v>
      </c>
      <c r="P566" s="139">
        <f>O566*H566</f>
        <v>0</v>
      </c>
      <c r="Q566" s="139">
        <v>0</v>
      </c>
      <c r="R566" s="139">
        <f>Q566*H566</f>
        <v>0</v>
      </c>
      <c r="S566" s="139">
        <v>0</v>
      </c>
      <c r="T566" s="140">
        <f>S566*H566</f>
        <v>0</v>
      </c>
      <c r="AR566" s="141" t="s">
        <v>758</v>
      </c>
      <c r="AT566" s="141" t="s">
        <v>131</v>
      </c>
      <c r="AU566" s="141" t="s">
        <v>81</v>
      </c>
      <c r="AY566" s="18" t="s">
        <v>129</v>
      </c>
      <c r="BE566" s="142">
        <f>IF(N566="základní",J566,0)</f>
        <v>0</v>
      </c>
      <c r="BF566" s="142">
        <f>IF(N566="snížená",J566,0)</f>
        <v>0</v>
      </c>
      <c r="BG566" s="142">
        <f>IF(N566="zákl. přenesená",J566,0)</f>
        <v>0</v>
      </c>
      <c r="BH566" s="142">
        <f>IF(N566="sníž. přenesená",J566,0)</f>
        <v>0</v>
      </c>
      <c r="BI566" s="142">
        <f>IF(N566="nulová",J566,0)</f>
        <v>0</v>
      </c>
      <c r="BJ566" s="18" t="s">
        <v>77</v>
      </c>
      <c r="BK566" s="142">
        <f>ROUND(I566*H566,2)</f>
        <v>0</v>
      </c>
      <c r="BL566" s="18" t="s">
        <v>758</v>
      </c>
      <c r="BM566" s="141" t="s">
        <v>1069</v>
      </c>
    </row>
    <row r="567" spans="2:47" s="1" customFormat="1" ht="11.25">
      <c r="B567" s="33"/>
      <c r="D567" s="143" t="s">
        <v>136</v>
      </c>
      <c r="F567" s="144" t="s">
        <v>1070</v>
      </c>
      <c r="I567" s="145"/>
      <c r="L567" s="33"/>
      <c r="M567" s="146"/>
      <c r="T567" s="54"/>
      <c r="AT567" s="18" t="s">
        <v>136</v>
      </c>
      <c r="AU567" s="18" t="s">
        <v>81</v>
      </c>
    </row>
    <row r="568" spans="2:51" s="12" customFormat="1" ht="11.25">
      <c r="B568" s="147"/>
      <c r="D568" s="148" t="s">
        <v>138</v>
      </c>
      <c r="E568" s="149" t="s">
        <v>3</v>
      </c>
      <c r="F568" s="150" t="s">
        <v>1047</v>
      </c>
      <c r="H568" s="151">
        <v>80</v>
      </c>
      <c r="I568" s="152"/>
      <c r="L568" s="147"/>
      <c r="M568" s="153"/>
      <c r="T568" s="154"/>
      <c r="AT568" s="149" t="s">
        <v>138</v>
      </c>
      <c r="AU568" s="149" t="s">
        <v>81</v>
      </c>
      <c r="AV568" s="12" t="s">
        <v>81</v>
      </c>
      <c r="AW568" s="12" t="s">
        <v>33</v>
      </c>
      <c r="AX568" s="12" t="s">
        <v>77</v>
      </c>
      <c r="AY568" s="149" t="s">
        <v>129</v>
      </c>
    </row>
    <row r="569" spans="2:65" s="1" customFormat="1" ht="49.15" customHeight="1">
      <c r="B569" s="129"/>
      <c r="C569" s="130" t="s">
        <v>1071</v>
      </c>
      <c r="D569" s="130" t="s">
        <v>131</v>
      </c>
      <c r="E569" s="131" t="s">
        <v>1072</v>
      </c>
      <c r="F569" s="132" t="s">
        <v>1073</v>
      </c>
      <c r="G569" s="133" t="s">
        <v>95</v>
      </c>
      <c r="H569" s="134">
        <v>40</v>
      </c>
      <c r="I569" s="135"/>
      <c r="J569" s="136">
        <f>ROUND(I569*H569,2)</f>
        <v>0</v>
      </c>
      <c r="K569" s="132" t="s">
        <v>1057</v>
      </c>
      <c r="L569" s="33"/>
      <c r="M569" s="137" t="s">
        <v>3</v>
      </c>
      <c r="N569" s="138" t="s">
        <v>43</v>
      </c>
      <c r="P569" s="139">
        <f>O569*H569</f>
        <v>0</v>
      </c>
      <c r="Q569" s="139">
        <v>0</v>
      </c>
      <c r="R569" s="139">
        <f>Q569*H569</f>
        <v>0</v>
      </c>
      <c r="S569" s="139">
        <v>0</v>
      </c>
      <c r="T569" s="140">
        <f>S569*H569</f>
        <v>0</v>
      </c>
      <c r="AR569" s="141" t="s">
        <v>758</v>
      </c>
      <c r="AT569" s="141" t="s">
        <v>131</v>
      </c>
      <c r="AU569" s="141" t="s">
        <v>81</v>
      </c>
      <c r="AY569" s="18" t="s">
        <v>129</v>
      </c>
      <c r="BE569" s="142">
        <f>IF(N569="základní",J569,0)</f>
        <v>0</v>
      </c>
      <c r="BF569" s="142">
        <f>IF(N569="snížená",J569,0)</f>
        <v>0</v>
      </c>
      <c r="BG569" s="142">
        <f>IF(N569="zákl. přenesená",J569,0)</f>
        <v>0</v>
      </c>
      <c r="BH569" s="142">
        <f>IF(N569="sníž. přenesená",J569,0)</f>
        <v>0</v>
      </c>
      <c r="BI569" s="142">
        <f>IF(N569="nulová",J569,0)</f>
        <v>0</v>
      </c>
      <c r="BJ569" s="18" t="s">
        <v>77</v>
      </c>
      <c r="BK569" s="142">
        <f>ROUND(I569*H569,2)</f>
        <v>0</v>
      </c>
      <c r="BL569" s="18" t="s">
        <v>758</v>
      </c>
      <c r="BM569" s="141" t="s">
        <v>1074</v>
      </c>
    </row>
    <row r="570" spans="2:47" s="1" customFormat="1" ht="11.25">
      <c r="B570" s="33"/>
      <c r="D570" s="143" t="s">
        <v>136</v>
      </c>
      <c r="F570" s="144" t="s">
        <v>1075</v>
      </c>
      <c r="I570" s="145"/>
      <c r="L570" s="33"/>
      <c r="M570" s="146"/>
      <c r="T570" s="54"/>
      <c r="AT570" s="18" t="s">
        <v>136</v>
      </c>
      <c r="AU570" s="18" t="s">
        <v>81</v>
      </c>
    </row>
    <row r="571" spans="2:51" s="12" customFormat="1" ht="11.25">
      <c r="B571" s="147"/>
      <c r="D571" s="148" t="s">
        <v>138</v>
      </c>
      <c r="E571" s="149" t="s">
        <v>3</v>
      </c>
      <c r="F571" s="150" t="s">
        <v>1060</v>
      </c>
      <c r="H571" s="151">
        <v>40</v>
      </c>
      <c r="I571" s="152"/>
      <c r="L571" s="147"/>
      <c r="M571" s="153"/>
      <c r="T571" s="154"/>
      <c r="AT571" s="149" t="s">
        <v>138</v>
      </c>
      <c r="AU571" s="149" t="s">
        <v>81</v>
      </c>
      <c r="AV571" s="12" t="s">
        <v>81</v>
      </c>
      <c r="AW571" s="12" t="s">
        <v>33</v>
      </c>
      <c r="AX571" s="12" t="s">
        <v>77</v>
      </c>
      <c r="AY571" s="149" t="s">
        <v>129</v>
      </c>
    </row>
    <row r="572" spans="2:65" s="1" customFormat="1" ht="37.9" customHeight="1">
      <c r="B572" s="129"/>
      <c r="C572" s="130" t="s">
        <v>1076</v>
      </c>
      <c r="D572" s="130" t="s">
        <v>131</v>
      </c>
      <c r="E572" s="131" t="s">
        <v>1077</v>
      </c>
      <c r="F572" s="132" t="s">
        <v>1078</v>
      </c>
      <c r="G572" s="133" t="s">
        <v>213</v>
      </c>
      <c r="H572" s="134">
        <v>80</v>
      </c>
      <c r="I572" s="135"/>
      <c r="J572" s="136">
        <f>ROUND(I572*H572,2)</f>
        <v>0</v>
      </c>
      <c r="K572" s="132" t="s">
        <v>1057</v>
      </c>
      <c r="L572" s="33"/>
      <c r="M572" s="137" t="s">
        <v>3</v>
      </c>
      <c r="N572" s="138" t="s">
        <v>43</v>
      </c>
      <c r="P572" s="139">
        <f>O572*H572</f>
        <v>0</v>
      </c>
      <c r="Q572" s="139">
        <v>0</v>
      </c>
      <c r="R572" s="139">
        <f>Q572*H572</f>
        <v>0</v>
      </c>
      <c r="S572" s="139">
        <v>0</v>
      </c>
      <c r="T572" s="140">
        <f>S572*H572</f>
        <v>0</v>
      </c>
      <c r="AR572" s="141" t="s">
        <v>758</v>
      </c>
      <c r="AT572" s="141" t="s">
        <v>131</v>
      </c>
      <c r="AU572" s="141" t="s">
        <v>81</v>
      </c>
      <c r="AY572" s="18" t="s">
        <v>129</v>
      </c>
      <c r="BE572" s="142">
        <f>IF(N572="základní",J572,0)</f>
        <v>0</v>
      </c>
      <c r="BF572" s="142">
        <f>IF(N572="snížená",J572,0)</f>
        <v>0</v>
      </c>
      <c r="BG572" s="142">
        <f>IF(N572="zákl. přenesená",J572,0)</f>
        <v>0</v>
      </c>
      <c r="BH572" s="142">
        <f>IF(N572="sníž. přenesená",J572,0)</f>
        <v>0</v>
      </c>
      <c r="BI572" s="142">
        <f>IF(N572="nulová",J572,0)</f>
        <v>0</v>
      </c>
      <c r="BJ572" s="18" t="s">
        <v>77</v>
      </c>
      <c r="BK572" s="142">
        <f>ROUND(I572*H572,2)</f>
        <v>0</v>
      </c>
      <c r="BL572" s="18" t="s">
        <v>758</v>
      </c>
      <c r="BM572" s="141" t="s">
        <v>1079</v>
      </c>
    </row>
    <row r="573" spans="2:47" s="1" customFormat="1" ht="11.25">
      <c r="B573" s="33"/>
      <c r="D573" s="143" t="s">
        <v>136</v>
      </c>
      <c r="F573" s="144" t="s">
        <v>1080</v>
      </c>
      <c r="I573" s="145"/>
      <c r="L573" s="33"/>
      <c r="M573" s="146"/>
      <c r="T573" s="54"/>
      <c r="AT573" s="18" t="s">
        <v>136</v>
      </c>
      <c r="AU573" s="18" t="s">
        <v>81</v>
      </c>
    </row>
    <row r="574" spans="2:51" s="12" customFormat="1" ht="11.25">
      <c r="B574" s="147"/>
      <c r="D574" s="148" t="s">
        <v>138</v>
      </c>
      <c r="E574" s="149" t="s">
        <v>3</v>
      </c>
      <c r="F574" s="150" t="s">
        <v>1047</v>
      </c>
      <c r="H574" s="151">
        <v>80</v>
      </c>
      <c r="I574" s="152"/>
      <c r="L574" s="147"/>
      <c r="M574" s="153"/>
      <c r="T574" s="154"/>
      <c r="AT574" s="149" t="s">
        <v>138</v>
      </c>
      <c r="AU574" s="149" t="s">
        <v>81</v>
      </c>
      <c r="AV574" s="12" t="s">
        <v>81</v>
      </c>
      <c r="AW574" s="12" t="s">
        <v>33</v>
      </c>
      <c r="AX574" s="12" t="s">
        <v>77</v>
      </c>
      <c r="AY574" s="149" t="s">
        <v>129</v>
      </c>
    </row>
    <row r="575" spans="2:65" s="1" customFormat="1" ht="33" customHeight="1">
      <c r="B575" s="129"/>
      <c r="C575" s="130" t="s">
        <v>1051</v>
      </c>
      <c r="D575" s="130" t="s">
        <v>131</v>
      </c>
      <c r="E575" s="131" t="s">
        <v>1081</v>
      </c>
      <c r="F575" s="132" t="s">
        <v>1082</v>
      </c>
      <c r="G575" s="133" t="s">
        <v>213</v>
      </c>
      <c r="H575" s="134">
        <v>80</v>
      </c>
      <c r="I575" s="135"/>
      <c r="J575" s="136">
        <f>ROUND(I575*H575,2)</f>
        <v>0</v>
      </c>
      <c r="K575" s="132" t="s">
        <v>134</v>
      </c>
      <c r="L575" s="33"/>
      <c r="M575" s="137" t="s">
        <v>3</v>
      </c>
      <c r="N575" s="138" t="s">
        <v>43</v>
      </c>
      <c r="P575" s="139">
        <f>O575*H575</f>
        <v>0</v>
      </c>
      <c r="Q575" s="139">
        <v>7E-05</v>
      </c>
      <c r="R575" s="139">
        <f>Q575*H575</f>
        <v>0.005599999999999999</v>
      </c>
      <c r="S575" s="139">
        <v>0</v>
      </c>
      <c r="T575" s="140">
        <f>S575*H575</f>
        <v>0</v>
      </c>
      <c r="AR575" s="141" t="s">
        <v>758</v>
      </c>
      <c r="AT575" s="141" t="s">
        <v>131</v>
      </c>
      <c r="AU575" s="141" t="s">
        <v>81</v>
      </c>
      <c r="AY575" s="18" t="s">
        <v>129</v>
      </c>
      <c r="BE575" s="142">
        <f>IF(N575="základní",J575,0)</f>
        <v>0</v>
      </c>
      <c r="BF575" s="142">
        <f>IF(N575="snížená",J575,0)</f>
        <v>0</v>
      </c>
      <c r="BG575" s="142">
        <f>IF(N575="zákl. přenesená",J575,0)</f>
        <v>0</v>
      </c>
      <c r="BH575" s="142">
        <f>IF(N575="sníž. přenesená",J575,0)</f>
        <v>0</v>
      </c>
      <c r="BI575" s="142">
        <f>IF(N575="nulová",J575,0)</f>
        <v>0</v>
      </c>
      <c r="BJ575" s="18" t="s">
        <v>77</v>
      </c>
      <c r="BK575" s="142">
        <f>ROUND(I575*H575,2)</f>
        <v>0</v>
      </c>
      <c r="BL575" s="18" t="s">
        <v>758</v>
      </c>
      <c r="BM575" s="141" t="s">
        <v>1083</v>
      </c>
    </row>
    <row r="576" spans="2:47" s="1" customFormat="1" ht="11.25">
      <c r="B576" s="33"/>
      <c r="D576" s="143" t="s">
        <v>136</v>
      </c>
      <c r="F576" s="144" t="s">
        <v>1084</v>
      </c>
      <c r="I576" s="145"/>
      <c r="L576" s="33"/>
      <c r="M576" s="146"/>
      <c r="T576" s="54"/>
      <c r="AT576" s="18" t="s">
        <v>136</v>
      </c>
      <c r="AU576" s="18" t="s">
        <v>81</v>
      </c>
    </row>
    <row r="577" spans="2:51" s="12" customFormat="1" ht="11.25">
      <c r="B577" s="147"/>
      <c r="D577" s="148" t="s">
        <v>138</v>
      </c>
      <c r="E577" s="149" t="s">
        <v>3</v>
      </c>
      <c r="F577" s="150" t="s">
        <v>1047</v>
      </c>
      <c r="H577" s="151">
        <v>80</v>
      </c>
      <c r="I577" s="152"/>
      <c r="L577" s="147"/>
      <c r="M577" s="153"/>
      <c r="T577" s="154"/>
      <c r="AT577" s="149" t="s">
        <v>138</v>
      </c>
      <c r="AU577" s="149" t="s">
        <v>81</v>
      </c>
      <c r="AV577" s="12" t="s">
        <v>81</v>
      </c>
      <c r="AW577" s="12" t="s">
        <v>33</v>
      </c>
      <c r="AX577" s="12" t="s">
        <v>77</v>
      </c>
      <c r="AY577" s="149" t="s">
        <v>129</v>
      </c>
    </row>
    <row r="578" spans="2:63" s="11" customFormat="1" ht="22.9" customHeight="1">
      <c r="B578" s="117"/>
      <c r="D578" s="118" t="s">
        <v>71</v>
      </c>
      <c r="E578" s="127" t="s">
        <v>1085</v>
      </c>
      <c r="F578" s="127" t="s">
        <v>1086</v>
      </c>
      <c r="I578" s="120"/>
      <c r="J578" s="128">
        <f>BK578</f>
        <v>0</v>
      </c>
      <c r="L578" s="117"/>
      <c r="M578" s="122"/>
      <c r="P578" s="123">
        <f>SUM(P579:P584)</f>
        <v>0</v>
      </c>
      <c r="R578" s="123">
        <f>SUM(R579:R584)</f>
        <v>0.014</v>
      </c>
      <c r="T578" s="124">
        <f>SUM(T579:T584)</f>
        <v>0</v>
      </c>
      <c r="AR578" s="118" t="s">
        <v>81</v>
      </c>
      <c r="AT578" s="125" t="s">
        <v>71</v>
      </c>
      <c r="AU578" s="125" t="s">
        <v>77</v>
      </c>
      <c r="AY578" s="118" t="s">
        <v>129</v>
      </c>
      <c r="BK578" s="126">
        <f>SUM(BK579:BK584)</f>
        <v>0</v>
      </c>
    </row>
    <row r="579" spans="2:65" s="1" customFormat="1" ht="33" customHeight="1">
      <c r="B579" s="129"/>
      <c r="C579" s="130" t="s">
        <v>1087</v>
      </c>
      <c r="D579" s="130" t="s">
        <v>131</v>
      </c>
      <c r="E579" s="131" t="s">
        <v>1088</v>
      </c>
      <c r="F579" s="132" t="s">
        <v>1089</v>
      </c>
      <c r="G579" s="133" t="s">
        <v>142</v>
      </c>
      <c r="H579" s="134">
        <v>1</v>
      </c>
      <c r="I579" s="135"/>
      <c r="J579" s="136">
        <f>ROUND(I579*H579,2)</f>
        <v>0</v>
      </c>
      <c r="K579" s="132" t="s">
        <v>134</v>
      </c>
      <c r="L579" s="33"/>
      <c r="M579" s="137" t="s">
        <v>3</v>
      </c>
      <c r="N579" s="138" t="s">
        <v>43</v>
      </c>
      <c r="P579" s="139">
        <f>O579*H579</f>
        <v>0</v>
      </c>
      <c r="Q579" s="139">
        <v>0</v>
      </c>
      <c r="R579" s="139">
        <f>Q579*H579</f>
        <v>0</v>
      </c>
      <c r="S579" s="139">
        <v>0</v>
      </c>
      <c r="T579" s="140">
        <f>S579*H579</f>
        <v>0</v>
      </c>
      <c r="AR579" s="141" t="s">
        <v>217</v>
      </c>
      <c r="AT579" s="141" t="s">
        <v>131</v>
      </c>
      <c r="AU579" s="141" t="s">
        <v>81</v>
      </c>
      <c r="AY579" s="18" t="s">
        <v>129</v>
      </c>
      <c r="BE579" s="142">
        <f>IF(N579="základní",J579,0)</f>
        <v>0</v>
      </c>
      <c r="BF579" s="142">
        <f>IF(N579="snížená",J579,0)</f>
        <v>0</v>
      </c>
      <c r="BG579" s="142">
        <f>IF(N579="zákl. přenesená",J579,0)</f>
        <v>0</v>
      </c>
      <c r="BH579" s="142">
        <f>IF(N579="sníž. přenesená",J579,0)</f>
        <v>0</v>
      </c>
      <c r="BI579" s="142">
        <f>IF(N579="nulová",J579,0)</f>
        <v>0</v>
      </c>
      <c r="BJ579" s="18" t="s">
        <v>77</v>
      </c>
      <c r="BK579" s="142">
        <f>ROUND(I579*H579,2)</f>
        <v>0</v>
      </c>
      <c r="BL579" s="18" t="s">
        <v>217</v>
      </c>
      <c r="BM579" s="141" t="s">
        <v>1090</v>
      </c>
    </row>
    <row r="580" spans="2:47" s="1" customFormat="1" ht="11.25">
      <c r="B580" s="33"/>
      <c r="D580" s="143" t="s">
        <v>136</v>
      </c>
      <c r="F580" s="144" t="s">
        <v>1091</v>
      </c>
      <c r="I580" s="145"/>
      <c r="L580" s="33"/>
      <c r="M580" s="146"/>
      <c r="T580" s="54"/>
      <c r="AT580" s="18" t="s">
        <v>136</v>
      </c>
      <c r="AU580" s="18" t="s">
        <v>81</v>
      </c>
    </row>
    <row r="581" spans="2:65" s="1" customFormat="1" ht="24.2" customHeight="1">
      <c r="B581" s="129"/>
      <c r="C581" s="155" t="s">
        <v>1092</v>
      </c>
      <c r="D581" s="155" t="s">
        <v>171</v>
      </c>
      <c r="E581" s="156" t="s">
        <v>1093</v>
      </c>
      <c r="F581" s="157" t="s">
        <v>1094</v>
      </c>
      <c r="G581" s="158" t="s">
        <v>142</v>
      </c>
      <c r="H581" s="159">
        <v>1</v>
      </c>
      <c r="I581" s="160"/>
      <c r="J581" s="161">
        <f>ROUND(I581*H581,2)</f>
        <v>0</v>
      </c>
      <c r="K581" s="157" t="s">
        <v>134</v>
      </c>
      <c r="L581" s="162"/>
      <c r="M581" s="163" t="s">
        <v>3</v>
      </c>
      <c r="N581" s="164" t="s">
        <v>43</v>
      </c>
      <c r="P581" s="139">
        <f>O581*H581</f>
        <v>0</v>
      </c>
      <c r="Q581" s="139">
        <v>0.014</v>
      </c>
      <c r="R581" s="139">
        <f>Q581*H581</f>
        <v>0.014</v>
      </c>
      <c r="S581" s="139">
        <v>0</v>
      </c>
      <c r="T581" s="140">
        <f>S581*H581</f>
        <v>0</v>
      </c>
      <c r="AR581" s="141" t="s">
        <v>305</v>
      </c>
      <c r="AT581" s="141" t="s">
        <v>171</v>
      </c>
      <c r="AU581" s="141" t="s">
        <v>81</v>
      </c>
      <c r="AY581" s="18" t="s">
        <v>129</v>
      </c>
      <c r="BE581" s="142">
        <f>IF(N581="základní",J581,0)</f>
        <v>0</v>
      </c>
      <c r="BF581" s="142">
        <f>IF(N581="snížená",J581,0)</f>
        <v>0</v>
      </c>
      <c r="BG581" s="142">
        <f>IF(N581="zákl. přenesená",J581,0)</f>
        <v>0</v>
      </c>
      <c r="BH581" s="142">
        <f>IF(N581="sníž. přenesená",J581,0)</f>
        <v>0</v>
      </c>
      <c r="BI581" s="142">
        <f>IF(N581="nulová",J581,0)</f>
        <v>0</v>
      </c>
      <c r="BJ581" s="18" t="s">
        <v>77</v>
      </c>
      <c r="BK581" s="142">
        <f>ROUND(I581*H581,2)</f>
        <v>0</v>
      </c>
      <c r="BL581" s="18" t="s">
        <v>217</v>
      </c>
      <c r="BM581" s="141" t="s">
        <v>1095</v>
      </c>
    </row>
    <row r="582" spans="2:65" s="1" customFormat="1" ht="16.5" customHeight="1">
      <c r="B582" s="129"/>
      <c r="C582" s="130" t="s">
        <v>1096</v>
      </c>
      <c r="D582" s="130" t="s">
        <v>131</v>
      </c>
      <c r="E582" s="131" t="s">
        <v>1097</v>
      </c>
      <c r="F582" s="132" t="s">
        <v>1098</v>
      </c>
      <c r="G582" s="133" t="s">
        <v>378</v>
      </c>
      <c r="H582" s="134">
        <v>17</v>
      </c>
      <c r="I582" s="135"/>
      <c r="J582" s="136">
        <f>ROUND(I582*H582,2)</f>
        <v>0</v>
      </c>
      <c r="K582" s="132" t="s">
        <v>156</v>
      </c>
      <c r="L582" s="33"/>
      <c r="M582" s="137" t="s">
        <v>3</v>
      </c>
      <c r="N582" s="138" t="s">
        <v>43</v>
      </c>
      <c r="P582" s="139">
        <f>O582*H582</f>
        <v>0</v>
      </c>
      <c r="Q582" s="139">
        <v>0</v>
      </c>
      <c r="R582" s="139">
        <f>Q582*H582</f>
        <v>0</v>
      </c>
      <c r="S582" s="139">
        <v>0</v>
      </c>
      <c r="T582" s="140">
        <f>S582*H582</f>
        <v>0</v>
      </c>
      <c r="AR582" s="141" t="s">
        <v>217</v>
      </c>
      <c r="AT582" s="141" t="s">
        <v>131</v>
      </c>
      <c r="AU582" s="141" t="s">
        <v>81</v>
      </c>
      <c r="AY582" s="18" t="s">
        <v>129</v>
      </c>
      <c r="BE582" s="142">
        <f>IF(N582="základní",J582,0)</f>
        <v>0</v>
      </c>
      <c r="BF582" s="142">
        <f>IF(N582="snížená",J582,0)</f>
        <v>0</v>
      </c>
      <c r="BG582" s="142">
        <f>IF(N582="zákl. přenesená",J582,0)</f>
        <v>0</v>
      </c>
      <c r="BH582" s="142">
        <f>IF(N582="sníž. přenesená",J582,0)</f>
        <v>0</v>
      </c>
      <c r="BI582" s="142">
        <f>IF(N582="nulová",J582,0)</f>
        <v>0</v>
      </c>
      <c r="BJ582" s="18" t="s">
        <v>77</v>
      </c>
      <c r="BK582" s="142">
        <f>ROUND(I582*H582,2)</f>
        <v>0</v>
      </c>
      <c r="BL582" s="18" t="s">
        <v>217</v>
      </c>
      <c r="BM582" s="141" t="s">
        <v>1099</v>
      </c>
    </row>
    <row r="583" spans="2:65" s="1" customFormat="1" ht="49.15" customHeight="1">
      <c r="B583" s="129"/>
      <c r="C583" s="130" t="s">
        <v>1100</v>
      </c>
      <c r="D583" s="130" t="s">
        <v>131</v>
      </c>
      <c r="E583" s="131" t="s">
        <v>1101</v>
      </c>
      <c r="F583" s="132" t="s">
        <v>1102</v>
      </c>
      <c r="G583" s="133" t="s">
        <v>233</v>
      </c>
      <c r="H583" s="134">
        <v>0.014</v>
      </c>
      <c r="I583" s="135"/>
      <c r="J583" s="136">
        <f>ROUND(I583*H583,2)</f>
        <v>0</v>
      </c>
      <c r="K583" s="132" t="s">
        <v>134</v>
      </c>
      <c r="L583" s="33"/>
      <c r="M583" s="137" t="s">
        <v>3</v>
      </c>
      <c r="N583" s="138" t="s">
        <v>43</v>
      </c>
      <c r="P583" s="139">
        <f>O583*H583</f>
        <v>0</v>
      </c>
      <c r="Q583" s="139">
        <v>0</v>
      </c>
      <c r="R583" s="139">
        <f>Q583*H583</f>
        <v>0</v>
      </c>
      <c r="S583" s="139">
        <v>0</v>
      </c>
      <c r="T583" s="140">
        <f>S583*H583</f>
        <v>0</v>
      </c>
      <c r="AR583" s="141" t="s">
        <v>217</v>
      </c>
      <c r="AT583" s="141" t="s">
        <v>131</v>
      </c>
      <c r="AU583" s="141" t="s">
        <v>81</v>
      </c>
      <c r="AY583" s="18" t="s">
        <v>129</v>
      </c>
      <c r="BE583" s="142">
        <f>IF(N583="základní",J583,0)</f>
        <v>0</v>
      </c>
      <c r="BF583" s="142">
        <f>IF(N583="snížená",J583,0)</f>
        <v>0</v>
      </c>
      <c r="BG583" s="142">
        <f>IF(N583="zákl. přenesená",J583,0)</f>
        <v>0</v>
      </c>
      <c r="BH583" s="142">
        <f>IF(N583="sníž. přenesená",J583,0)</f>
        <v>0</v>
      </c>
      <c r="BI583" s="142">
        <f>IF(N583="nulová",J583,0)</f>
        <v>0</v>
      </c>
      <c r="BJ583" s="18" t="s">
        <v>77</v>
      </c>
      <c r="BK583" s="142">
        <f>ROUND(I583*H583,2)</f>
        <v>0</v>
      </c>
      <c r="BL583" s="18" t="s">
        <v>217</v>
      </c>
      <c r="BM583" s="141" t="s">
        <v>1103</v>
      </c>
    </row>
    <row r="584" spans="2:47" s="1" customFormat="1" ht="11.25">
      <c r="B584" s="33"/>
      <c r="D584" s="143" t="s">
        <v>136</v>
      </c>
      <c r="F584" s="144" t="s">
        <v>1104</v>
      </c>
      <c r="I584" s="145"/>
      <c r="L584" s="33"/>
      <c r="M584" s="146"/>
      <c r="T584" s="54"/>
      <c r="AT584" s="18" t="s">
        <v>136</v>
      </c>
      <c r="AU584" s="18" t="s">
        <v>81</v>
      </c>
    </row>
    <row r="585" spans="2:63" s="11" customFormat="1" ht="22.9" customHeight="1">
      <c r="B585" s="117"/>
      <c r="D585" s="118" t="s">
        <v>71</v>
      </c>
      <c r="E585" s="127" t="s">
        <v>1105</v>
      </c>
      <c r="F585" s="127" t="s">
        <v>1106</v>
      </c>
      <c r="I585" s="120"/>
      <c r="J585" s="128">
        <f>BK585</f>
        <v>0</v>
      </c>
      <c r="L585" s="117"/>
      <c r="M585" s="122"/>
      <c r="P585" s="123">
        <f>P586+SUM(P587:P591)</f>
        <v>0</v>
      </c>
      <c r="R585" s="123">
        <f>R586+SUM(R587:R591)</f>
        <v>1.0414400000000001</v>
      </c>
      <c r="T585" s="124">
        <f>T586+SUM(T587:T591)</f>
        <v>0.024</v>
      </c>
      <c r="AR585" s="118" t="s">
        <v>81</v>
      </c>
      <c r="AT585" s="125" t="s">
        <v>71</v>
      </c>
      <c r="AU585" s="125" t="s">
        <v>77</v>
      </c>
      <c r="AY585" s="118" t="s">
        <v>129</v>
      </c>
      <c r="BK585" s="126">
        <f>BK586+SUM(BK587:BK591)</f>
        <v>0</v>
      </c>
    </row>
    <row r="586" spans="2:65" s="1" customFormat="1" ht="24.2" customHeight="1">
      <c r="B586" s="129"/>
      <c r="C586" s="130" t="s">
        <v>1107</v>
      </c>
      <c r="D586" s="130" t="s">
        <v>131</v>
      </c>
      <c r="E586" s="131" t="s">
        <v>1108</v>
      </c>
      <c r="F586" s="132" t="s">
        <v>1109</v>
      </c>
      <c r="G586" s="133" t="s">
        <v>853</v>
      </c>
      <c r="H586" s="134">
        <v>24</v>
      </c>
      <c r="I586" s="135"/>
      <c r="J586" s="136">
        <f>ROUND(I586*H586,2)</f>
        <v>0</v>
      </c>
      <c r="K586" s="132" t="s">
        <v>134</v>
      </c>
      <c r="L586" s="33"/>
      <c r="M586" s="137" t="s">
        <v>3</v>
      </c>
      <c r="N586" s="138" t="s">
        <v>43</v>
      </c>
      <c r="P586" s="139">
        <f>O586*H586</f>
        <v>0</v>
      </c>
      <c r="Q586" s="139">
        <v>6E-05</v>
      </c>
      <c r="R586" s="139">
        <f>Q586*H586</f>
        <v>0.00144</v>
      </c>
      <c r="S586" s="139">
        <v>0</v>
      </c>
      <c r="T586" s="140">
        <f>S586*H586</f>
        <v>0</v>
      </c>
      <c r="AR586" s="141" t="s">
        <v>217</v>
      </c>
      <c r="AT586" s="141" t="s">
        <v>131</v>
      </c>
      <c r="AU586" s="141" t="s">
        <v>81</v>
      </c>
      <c r="AY586" s="18" t="s">
        <v>129</v>
      </c>
      <c r="BE586" s="142">
        <f>IF(N586="základní",J586,0)</f>
        <v>0</v>
      </c>
      <c r="BF586" s="142">
        <f>IF(N586="snížená",J586,0)</f>
        <v>0</v>
      </c>
      <c r="BG586" s="142">
        <f>IF(N586="zákl. přenesená",J586,0)</f>
        <v>0</v>
      </c>
      <c r="BH586" s="142">
        <f>IF(N586="sníž. přenesená",J586,0)</f>
        <v>0</v>
      </c>
      <c r="BI586" s="142">
        <f>IF(N586="nulová",J586,0)</f>
        <v>0</v>
      </c>
      <c r="BJ586" s="18" t="s">
        <v>77</v>
      </c>
      <c r="BK586" s="142">
        <f>ROUND(I586*H586,2)</f>
        <v>0</v>
      </c>
      <c r="BL586" s="18" t="s">
        <v>217</v>
      </c>
      <c r="BM586" s="141" t="s">
        <v>1110</v>
      </c>
    </row>
    <row r="587" spans="2:47" s="1" customFormat="1" ht="11.25">
      <c r="B587" s="33"/>
      <c r="D587" s="143" t="s">
        <v>136</v>
      </c>
      <c r="F587" s="144" t="s">
        <v>1111</v>
      </c>
      <c r="I587" s="145"/>
      <c r="L587" s="33"/>
      <c r="M587" s="146"/>
      <c r="T587" s="54"/>
      <c r="AT587" s="18" t="s">
        <v>136</v>
      </c>
      <c r="AU587" s="18" t="s">
        <v>81</v>
      </c>
    </row>
    <row r="588" spans="2:65" s="1" customFormat="1" ht="33" customHeight="1">
      <c r="B588" s="129"/>
      <c r="C588" s="130" t="s">
        <v>1112</v>
      </c>
      <c r="D588" s="130" t="s">
        <v>131</v>
      </c>
      <c r="E588" s="131" t="s">
        <v>1113</v>
      </c>
      <c r="F588" s="132" t="s">
        <v>1114</v>
      </c>
      <c r="G588" s="133" t="s">
        <v>853</v>
      </c>
      <c r="H588" s="134">
        <v>24</v>
      </c>
      <c r="I588" s="135"/>
      <c r="J588" s="136">
        <f>ROUND(I588*H588,2)</f>
        <v>0</v>
      </c>
      <c r="K588" s="132" t="s">
        <v>134</v>
      </c>
      <c r="L588" s="33"/>
      <c r="M588" s="137" t="s">
        <v>3</v>
      </c>
      <c r="N588" s="138" t="s">
        <v>43</v>
      </c>
      <c r="P588" s="139">
        <f>O588*H588</f>
        <v>0</v>
      </c>
      <c r="Q588" s="139">
        <v>0</v>
      </c>
      <c r="R588" s="139">
        <f>Q588*H588</f>
        <v>0</v>
      </c>
      <c r="S588" s="139">
        <v>0.001</v>
      </c>
      <c r="T588" s="140">
        <f>S588*H588</f>
        <v>0.024</v>
      </c>
      <c r="AR588" s="141" t="s">
        <v>217</v>
      </c>
      <c r="AT588" s="141" t="s">
        <v>131</v>
      </c>
      <c r="AU588" s="141" t="s">
        <v>81</v>
      </c>
      <c r="AY588" s="18" t="s">
        <v>129</v>
      </c>
      <c r="BE588" s="142">
        <f>IF(N588="základní",J588,0)</f>
        <v>0</v>
      </c>
      <c r="BF588" s="142">
        <f>IF(N588="snížená",J588,0)</f>
        <v>0</v>
      </c>
      <c r="BG588" s="142">
        <f>IF(N588="zákl. přenesená",J588,0)</f>
        <v>0</v>
      </c>
      <c r="BH588" s="142">
        <f>IF(N588="sníž. přenesená",J588,0)</f>
        <v>0</v>
      </c>
      <c r="BI588" s="142">
        <f>IF(N588="nulová",J588,0)</f>
        <v>0</v>
      </c>
      <c r="BJ588" s="18" t="s">
        <v>77</v>
      </c>
      <c r="BK588" s="142">
        <f>ROUND(I588*H588,2)</f>
        <v>0</v>
      </c>
      <c r="BL588" s="18" t="s">
        <v>217</v>
      </c>
      <c r="BM588" s="141" t="s">
        <v>1115</v>
      </c>
    </row>
    <row r="589" spans="2:47" s="1" customFormat="1" ht="11.25">
      <c r="B589" s="33"/>
      <c r="D589" s="143" t="s">
        <v>136</v>
      </c>
      <c r="F589" s="144" t="s">
        <v>1116</v>
      </c>
      <c r="I589" s="145"/>
      <c r="L589" s="33"/>
      <c r="M589" s="146"/>
      <c r="T589" s="54"/>
      <c r="AT589" s="18" t="s">
        <v>136</v>
      </c>
      <c r="AU589" s="18" t="s">
        <v>81</v>
      </c>
    </row>
    <row r="590" spans="2:51" s="12" customFormat="1" ht="11.25">
      <c r="B590" s="147"/>
      <c r="D590" s="148" t="s">
        <v>138</v>
      </c>
      <c r="E590" s="149" t="s">
        <v>3</v>
      </c>
      <c r="F590" s="150" t="s">
        <v>1117</v>
      </c>
      <c r="H590" s="151">
        <v>24</v>
      </c>
      <c r="I590" s="152"/>
      <c r="L590" s="147"/>
      <c r="M590" s="153"/>
      <c r="T590" s="154"/>
      <c r="AT590" s="149" t="s">
        <v>138</v>
      </c>
      <c r="AU590" s="149" t="s">
        <v>81</v>
      </c>
      <c r="AV590" s="12" t="s">
        <v>81</v>
      </c>
      <c r="AW590" s="12" t="s">
        <v>33</v>
      </c>
      <c r="AX590" s="12" t="s">
        <v>77</v>
      </c>
      <c r="AY590" s="149" t="s">
        <v>129</v>
      </c>
    </row>
    <row r="591" spans="2:63" s="11" customFormat="1" ht="20.85" customHeight="1">
      <c r="B591" s="117"/>
      <c r="D591" s="118" t="s">
        <v>71</v>
      </c>
      <c r="E591" s="127" t="s">
        <v>1118</v>
      </c>
      <c r="F591" s="127" t="s">
        <v>1119</v>
      </c>
      <c r="I591" s="120"/>
      <c r="J591" s="128">
        <f>BK591</f>
        <v>0</v>
      </c>
      <c r="L591" s="117"/>
      <c r="M591" s="122"/>
      <c r="P591" s="123">
        <f>SUM(P592:P627)</f>
        <v>0</v>
      </c>
      <c r="R591" s="123">
        <f>SUM(R592:R627)</f>
        <v>1.04</v>
      </c>
      <c r="T591" s="124">
        <f>SUM(T592:T627)</f>
        <v>0</v>
      </c>
      <c r="AR591" s="118" t="s">
        <v>81</v>
      </c>
      <c r="AT591" s="125" t="s">
        <v>71</v>
      </c>
      <c r="AU591" s="125" t="s">
        <v>81</v>
      </c>
      <c r="AY591" s="118" t="s">
        <v>129</v>
      </c>
      <c r="BK591" s="126">
        <f>SUM(BK592:BK627)</f>
        <v>0</v>
      </c>
    </row>
    <row r="592" spans="2:65" s="1" customFormat="1" ht="24.2" customHeight="1">
      <c r="B592" s="129"/>
      <c r="C592" s="130" t="s">
        <v>1120</v>
      </c>
      <c r="D592" s="130" t="s">
        <v>131</v>
      </c>
      <c r="E592" s="131" t="s">
        <v>1121</v>
      </c>
      <c r="F592" s="132" t="s">
        <v>1122</v>
      </c>
      <c r="G592" s="133" t="s">
        <v>155</v>
      </c>
      <c r="H592" s="134">
        <v>24</v>
      </c>
      <c r="I592" s="135"/>
      <c r="J592" s="136">
        <f>ROUND(I592*H592,2)</f>
        <v>0</v>
      </c>
      <c r="K592" s="132" t="s">
        <v>156</v>
      </c>
      <c r="L592" s="33"/>
      <c r="M592" s="137" t="s">
        <v>3</v>
      </c>
      <c r="N592" s="138" t="s">
        <v>43</v>
      </c>
      <c r="P592" s="139">
        <f>O592*H592</f>
        <v>0</v>
      </c>
      <c r="Q592" s="139">
        <v>0</v>
      </c>
      <c r="R592" s="139">
        <f>Q592*H592</f>
        <v>0</v>
      </c>
      <c r="S592" s="139">
        <v>0</v>
      </c>
      <c r="T592" s="140">
        <f>S592*H592</f>
        <v>0</v>
      </c>
      <c r="AR592" s="141" t="s">
        <v>217</v>
      </c>
      <c r="AT592" s="141" t="s">
        <v>131</v>
      </c>
      <c r="AU592" s="141" t="s">
        <v>84</v>
      </c>
      <c r="AY592" s="18" t="s">
        <v>129</v>
      </c>
      <c r="BE592" s="142">
        <f>IF(N592="základní",J592,0)</f>
        <v>0</v>
      </c>
      <c r="BF592" s="142">
        <f>IF(N592="snížená",J592,0)</f>
        <v>0</v>
      </c>
      <c r="BG592" s="142">
        <f>IF(N592="zákl. přenesená",J592,0)</f>
        <v>0</v>
      </c>
      <c r="BH592" s="142">
        <f>IF(N592="sníž. přenesená",J592,0)</f>
        <v>0</v>
      </c>
      <c r="BI592" s="142">
        <f>IF(N592="nulová",J592,0)</f>
        <v>0</v>
      </c>
      <c r="BJ592" s="18" t="s">
        <v>77</v>
      </c>
      <c r="BK592" s="142">
        <f>ROUND(I592*H592,2)</f>
        <v>0</v>
      </c>
      <c r="BL592" s="18" t="s">
        <v>217</v>
      </c>
      <c r="BM592" s="141" t="s">
        <v>1123</v>
      </c>
    </row>
    <row r="593" spans="2:65" s="1" customFormat="1" ht="16.5" customHeight="1">
      <c r="B593" s="129"/>
      <c r="C593" s="130" t="s">
        <v>1124</v>
      </c>
      <c r="D593" s="130" t="s">
        <v>131</v>
      </c>
      <c r="E593" s="131" t="s">
        <v>1125</v>
      </c>
      <c r="F593" s="132" t="s">
        <v>1126</v>
      </c>
      <c r="G593" s="133" t="s">
        <v>155</v>
      </c>
      <c r="H593" s="134">
        <v>21</v>
      </c>
      <c r="I593" s="135"/>
      <c r="J593" s="136">
        <f>ROUND(I593*H593,2)</f>
        <v>0</v>
      </c>
      <c r="K593" s="132" t="s">
        <v>156</v>
      </c>
      <c r="L593" s="33"/>
      <c r="M593" s="137" t="s">
        <v>3</v>
      </c>
      <c r="N593" s="138" t="s">
        <v>43</v>
      </c>
      <c r="P593" s="139">
        <f>O593*H593</f>
        <v>0</v>
      </c>
      <c r="Q593" s="139">
        <v>0</v>
      </c>
      <c r="R593" s="139">
        <f>Q593*H593</f>
        <v>0</v>
      </c>
      <c r="S593" s="139">
        <v>0</v>
      </c>
      <c r="T593" s="140">
        <f>S593*H593</f>
        <v>0</v>
      </c>
      <c r="AR593" s="141" t="s">
        <v>217</v>
      </c>
      <c r="AT593" s="141" t="s">
        <v>131</v>
      </c>
      <c r="AU593" s="141" t="s">
        <v>84</v>
      </c>
      <c r="AY593" s="18" t="s">
        <v>129</v>
      </c>
      <c r="BE593" s="142">
        <f>IF(N593="základní",J593,0)</f>
        <v>0</v>
      </c>
      <c r="BF593" s="142">
        <f>IF(N593="snížená",J593,0)</f>
        <v>0</v>
      </c>
      <c r="BG593" s="142">
        <f>IF(N593="zákl. přenesená",J593,0)</f>
        <v>0</v>
      </c>
      <c r="BH593" s="142">
        <f>IF(N593="sníž. přenesená",J593,0)</f>
        <v>0</v>
      </c>
      <c r="BI593" s="142">
        <f>IF(N593="nulová",J593,0)</f>
        <v>0</v>
      </c>
      <c r="BJ593" s="18" t="s">
        <v>77</v>
      </c>
      <c r="BK593" s="142">
        <f>ROUND(I593*H593,2)</f>
        <v>0</v>
      </c>
      <c r="BL593" s="18" t="s">
        <v>217</v>
      </c>
      <c r="BM593" s="141" t="s">
        <v>1127</v>
      </c>
    </row>
    <row r="594" spans="2:51" s="12" customFormat="1" ht="11.25">
      <c r="B594" s="147"/>
      <c r="D594" s="148" t="s">
        <v>138</v>
      </c>
      <c r="E594" s="149" t="s">
        <v>3</v>
      </c>
      <c r="F594" s="150" t="s">
        <v>1128</v>
      </c>
      <c r="H594" s="151">
        <v>21</v>
      </c>
      <c r="I594" s="152"/>
      <c r="L594" s="147"/>
      <c r="M594" s="153"/>
      <c r="T594" s="154"/>
      <c r="AT594" s="149" t="s">
        <v>138</v>
      </c>
      <c r="AU594" s="149" t="s">
        <v>84</v>
      </c>
      <c r="AV594" s="12" t="s">
        <v>81</v>
      </c>
      <c r="AW594" s="12" t="s">
        <v>33</v>
      </c>
      <c r="AX594" s="12" t="s">
        <v>77</v>
      </c>
      <c r="AY594" s="149" t="s">
        <v>129</v>
      </c>
    </row>
    <row r="595" spans="2:65" s="1" customFormat="1" ht="16.5" customHeight="1">
      <c r="B595" s="129"/>
      <c r="C595" s="130" t="s">
        <v>1129</v>
      </c>
      <c r="D595" s="130" t="s">
        <v>131</v>
      </c>
      <c r="E595" s="131" t="s">
        <v>1130</v>
      </c>
      <c r="F595" s="132" t="s">
        <v>1131</v>
      </c>
      <c r="G595" s="133" t="s">
        <v>155</v>
      </c>
      <c r="H595" s="134">
        <v>4</v>
      </c>
      <c r="I595" s="135"/>
      <c r="J595" s="136">
        <f>ROUND(I595*H595,2)</f>
        <v>0</v>
      </c>
      <c r="K595" s="132" t="s">
        <v>156</v>
      </c>
      <c r="L595" s="33"/>
      <c r="M595" s="137" t="s">
        <v>3</v>
      </c>
      <c r="N595" s="138" t="s">
        <v>43</v>
      </c>
      <c r="P595" s="139">
        <f>O595*H595</f>
        <v>0</v>
      </c>
      <c r="Q595" s="139">
        <v>0</v>
      </c>
      <c r="R595" s="139">
        <f>Q595*H595</f>
        <v>0</v>
      </c>
      <c r="S595" s="139">
        <v>0</v>
      </c>
      <c r="T595" s="140">
        <f>S595*H595</f>
        <v>0</v>
      </c>
      <c r="AR595" s="141" t="s">
        <v>217</v>
      </c>
      <c r="AT595" s="141" t="s">
        <v>131</v>
      </c>
      <c r="AU595" s="141" t="s">
        <v>84</v>
      </c>
      <c r="AY595" s="18" t="s">
        <v>129</v>
      </c>
      <c r="BE595" s="142">
        <f>IF(N595="základní",J595,0)</f>
        <v>0</v>
      </c>
      <c r="BF595" s="142">
        <f>IF(N595="snížená",J595,0)</f>
        <v>0</v>
      </c>
      <c r="BG595" s="142">
        <f>IF(N595="zákl. přenesená",J595,0)</f>
        <v>0</v>
      </c>
      <c r="BH595" s="142">
        <f>IF(N595="sníž. přenesená",J595,0)</f>
        <v>0</v>
      </c>
      <c r="BI595" s="142">
        <f>IF(N595="nulová",J595,0)</f>
        <v>0</v>
      </c>
      <c r="BJ595" s="18" t="s">
        <v>77</v>
      </c>
      <c r="BK595" s="142">
        <f>ROUND(I595*H595,2)</f>
        <v>0</v>
      </c>
      <c r="BL595" s="18" t="s">
        <v>217</v>
      </c>
      <c r="BM595" s="141" t="s">
        <v>1132</v>
      </c>
    </row>
    <row r="596" spans="2:65" s="1" customFormat="1" ht="24.2" customHeight="1">
      <c r="B596" s="129"/>
      <c r="C596" s="130" t="s">
        <v>1133</v>
      </c>
      <c r="D596" s="130" t="s">
        <v>131</v>
      </c>
      <c r="E596" s="131" t="s">
        <v>1134</v>
      </c>
      <c r="F596" s="132" t="s">
        <v>1135</v>
      </c>
      <c r="G596" s="133" t="s">
        <v>155</v>
      </c>
      <c r="H596" s="134">
        <v>24</v>
      </c>
      <c r="I596" s="135"/>
      <c r="J596" s="136">
        <f>ROUND(I596*H596,2)</f>
        <v>0</v>
      </c>
      <c r="K596" s="132" t="s">
        <v>156</v>
      </c>
      <c r="L596" s="33"/>
      <c r="M596" s="137" t="s">
        <v>3</v>
      </c>
      <c r="N596" s="138" t="s">
        <v>43</v>
      </c>
      <c r="P596" s="139">
        <f>O596*H596</f>
        <v>0</v>
      </c>
      <c r="Q596" s="139">
        <v>0</v>
      </c>
      <c r="R596" s="139">
        <f>Q596*H596</f>
        <v>0</v>
      </c>
      <c r="S596" s="139">
        <v>0</v>
      </c>
      <c r="T596" s="140">
        <f>S596*H596</f>
        <v>0</v>
      </c>
      <c r="AR596" s="141" t="s">
        <v>217</v>
      </c>
      <c r="AT596" s="141" t="s">
        <v>131</v>
      </c>
      <c r="AU596" s="141" t="s">
        <v>84</v>
      </c>
      <c r="AY596" s="18" t="s">
        <v>129</v>
      </c>
      <c r="BE596" s="142">
        <f>IF(N596="základní",J596,0)</f>
        <v>0</v>
      </c>
      <c r="BF596" s="142">
        <f>IF(N596="snížená",J596,0)</f>
        <v>0</v>
      </c>
      <c r="BG596" s="142">
        <f>IF(N596="zákl. přenesená",J596,0)</f>
        <v>0</v>
      </c>
      <c r="BH596" s="142">
        <f>IF(N596="sníž. přenesená",J596,0)</f>
        <v>0</v>
      </c>
      <c r="BI596" s="142">
        <f>IF(N596="nulová",J596,0)</f>
        <v>0</v>
      </c>
      <c r="BJ596" s="18" t="s">
        <v>77</v>
      </c>
      <c r="BK596" s="142">
        <f>ROUND(I596*H596,2)</f>
        <v>0</v>
      </c>
      <c r="BL596" s="18" t="s">
        <v>217</v>
      </c>
      <c r="BM596" s="141" t="s">
        <v>1136</v>
      </c>
    </row>
    <row r="597" spans="2:65" s="1" customFormat="1" ht="24.2" customHeight="1">
      <c r="B597" s="129"/>
      <c r="C597" s="130" t="s">
        <v>1137</v>
      </c>
      <c r="D597" s="130" t="s">
        <v>131</v>
      </c>
      <c r="E597" s="131" t="s">
        <v>1138</v>
      </c>
      <c r="F597" s="132" t="s">
        <v>1139</v>
      </c>
      <c r="G597" s="133" t="s">
        <v>95</v>
      </c>
      <c r="H597" s="134">
        <v>28.245</v>
      </c>
      <c r="I597" s="135"/>
      <c r="J597" s="136">
        <f>ROUND(I597*H597,2)</f>
        <v>0</v>
      </c>
      <c r="K597" s="132" t="s">
        <v>156</v>
      </c>
      <c r="L597" s="33"/>
      <c r="M597" s="137" t="s">
        <v>3</v>
      </c>
      <c r="N597" s="138" t="s">
        <v>43</v>
      </c>
      <c r="P597" s="139">
        <f>O597*H597</f>
        <v>0</v>
      </c>
      <c r="Q597" s="139">
        <v>0</v>
      </c>
      <c r="R597" s="139">
        <f>Q597*H597</f>
        <v>0</v>
      </c>
      <c r="S597" s="139">
        <v>0</v>
      </c>
      <c r="T597" s="140">
        <f>S597*H597</f>
        <v>0</v>
      </c>
      <c r="AR597" s="141" t="s">
        <v>217</v>
      </c>
      <c r="AT597" s="141" t="s">
        <v>131</v>
      </c>
      <c r="AU597" s="141" t="s">
        <v>84</v>
      </c>
      <c r="AY597" s="18" t="s">
        <v>129</v>
      </c>
      <c r="BE597" s="142">
        <f>IF(N597="základní",J597,0)</f>
        <v>0</v>
      </c>
      <c r="BF597" s="142">
        <f>IF(N597="snížená",J597,0)</f>
        <v>0</v>
      </c>
      <c r="BG597" s="142">
        <f>IF(N597="zákl. přenesená",J597,0)</f>
        <v>0</v>
      </c>
      <c r="BH597" s="142">
        <f>IF(N597="sníž. přenesená",J597,0)</f>
        <v>0</v>
      </c>
      <c r="BI597" s="142">
        <f>IF(N597="nulová",J597,0)</f>
        <v>0</v>
      </c>
      <c r="BJ597" s="18" t="s">
        <v>77</v>
      </c>
      <c r="BK597" s="142">
        <f>ROUND(I597*H597,2)</f>
        <v>0</v>
      </c>
      <c r="BL597" s="18" t="s">
        <v>217</v>
      </c>
      <c r="BM597" s="141" t="s">
        <v>1140</v>
      </c>
    </row>
    <row r="598" spans="2:51" s="12" customFormat="1" ht="11.25">
      <c r="B598" s="147"/>
      <c r="D598" s="148" t="s">
        <v>138</v>
      </c>
      <c r="E598" s="149" t="s">
        <v>3</v>
      </c>
      <c r="F598" s="150" t="s">
        <v>404</v>
      </c>
      <c r="H598" s="151">
        <v>28.245</v>
      </c>
      <c r="I598" s="152"/>
      <c r="L598" s="147"/>
      <c r="M598" s="153"/>
      <c r="T598" s="154"/>
      <c r="AT598" s="149" t="s">
        <v>138</v>
      </c>
      <c r="AU598" s="149" t="s">
        <v>84</v>
      </c>
      <c r="AV598" s="12" t="s">
        <v>81</v>
      </c>
      <c r="AW598" s="12" t="s">
        <v>33</v>
      </c>
      <c r="AX598" s="12" t="s">
        <v>77</v>
      </c>
      <c r="AY598" s="149" t="s">
        <v>129</v>
      </c>
    </row>
    <row r="599" spans="2:65" s="1" customFormat="1" ht="24.2" customHeight="1">
      <c r="B599" s="129"/>
      <c r="C599" s="130" t="s">
        <v>1141</v>
      </c>
      <c r="D599" s="130" t="s">
        <v>131</v>
      </c>
      <c r="E599" s="131" t="s">
        <v>1142</v>
      </c>
      <c r="F599" s="132" t="s">
        <v>1143</v>
      </c>
      <c r="G599" s="133" t="s">
        <v>155</v>
      </c>
      <c r="H599" s="134">
        <v>72</v>
      </c>
      <c r="I599" s="135"/>
      <c r="J599" s="136">
        <f>ROUND(I599*H599,2)</f>
        <v>0</v>
      </c>
      <c r="K599" s="132" t="s">
        <v>156</v>
      </c>
      <c r="L599" s="33"/>
      <c r="M599" s="137" t="s">
        <v>3</v>
      </c>
      <c r="N599" s="138" t="s">
        <v>43</v>
      </c>
      <c r="P599" s="139">
        <f>O599*H599</f>
        <v>0</v>
      </c>
      <c r="Q599" s="139">
        <v>0</v>
      </c>
      <c r="R599" s="139">
        <f>Q599*H599</f>
        <v>0</v>
      </c>
      <c r="S599" s="139">
        <v>0</v>
      </c>
      <c r="T599" s="140">
        <f>S599*H599</f>
        <v>0</v>
      </c>
      <c r="AR599" s="141" t="s">
        <v>217</v>
      </c>
      <c r="AT599" s="141" t="s">
        <v>131</v>
      </c>
      <c r="AU599" s="141" t="s">
        <v>84</v>
      </c>
      <c r="AY599" s="18" t="s">
        <v>129</v>
      </c>
      <c r="BE599" s="142">
        <f>IF(N599="základní",J599,0)</f>
        <v>0</v>
      </c>
      <c r="BF599" s="142">
        <f>IF(N599="snížená",J599,0)</f>
        <v>0</v>
      </c>
      <c r="BG599" s="142">
        <f>IF(N599="zákl. přenesená",J599,0)</f>
        <v>0</v>
      </c>
      <c r="BH599" s="142">
        <f>IF(N599="sníž. přenesená",J599,0)</f>
        <v>0</v>
      </c>
      <c r="BI599" s="142">
        <f>IF(N599="nulová",J599,0)</f>
        <v>0</v>
      </c>
      <c r="BJ599" s="18" t="s">
        <v>77</v>
      </c>
      <c r="BK599" s="142">
        <f>ROUND(I599*H599,2)</f>
        <v>0</v>
      </c>
      <c r="BL599" s="18" t="s">
        <v>217</v>
      </c>
      <c r="BM599" s="141" t="s">
        <v>1144</v>
      </c>
    </row>
    <row r="600" spans="2:51" s="12" customFormat="1" ht="11.25">
      <c r="B600" s="147"/>
      <c r="D600" s="148" t="s">
        <v>138</v>
      </c>
      <c r="E600" s="149" t="s">
        <v>3</v>
      </c>
      <c r="F600" s="150" t="s">
        <v>809</v>
      </c>
      <c r="H600" s="151">
        <v>72</v>
      </c>
      <c r="I600" s="152"/>
      <c r="L600" s="147"/>
      <c r="M600" s="153"/>
      <c r="T600" s="154"/>
      <c r="AT600" s="149" t="s">
        <v>138</v>
      </c>
      <c r="AU600" s="149" t="s">
        <v>84</v>
      </c>
      <c r="AV600" s="12" t="s">
        <v>81</v>
      </c>
      <c r="AW600" s="12" t="s">
        <v>33</v>
      </c>
      <c r="AX600" s="12" t="s">
        <v>77</v>
      </c>
      <c r="AY600" s="149" t="s">
        <v>129</v>
      </c>
    </row>
    <row r="601" spans="2:65" s="1" customFormat="1" ht="16.5" customHeight="1">
      <c r="B601" s="129"/>
      <c r="C601" s="130" t="s">
        <v>1145</v>
      </c>
      <c r="D601" s="130" t="s">
        <v>131</v>
      </c>
      <c r="E601" s="131" t="s">
        <v>1146</v>
      </c>
      <c r="F601" s="132" t="s">
        <v>1147</v>
      </c>
      <c r="G601" s="133" t="s">
        <v>155</v>
      </c>
      <c r="H601" s="134">
        <v>3</v>
      </c>
      <c r="I601" s="135"/>
      <c r="J601" s="136">
        <f>ROUND(I601*H601,2)</f>
        <v>0</v>
      </c>
      <c r="K601" s="132" t="s">
        <v>156</v>
      </c>
      <c r="L601" s="33"/>
      <c r="M601" s="137" t="s">
        <v>3</v>
      </c>
      <c r="N601" s="138" t="s">
        <v>43</v>
      </c>
      <c r="P601" s="139">
        <f>O601*H601</f>
        <v>0</v>
      </c>
      <c r="Q601" s="139">
        <v>0</v>
      </c>
      <c r="R601" s="139">
        <f>Q601*H601</f>
        <v>0</v>
      </c>
      <c r="S601" s="139">
        <v>0</v>
      </c>
      <c r="T601" s="140">
        <f>S601*H601</f>
        <v>0</v>
      </c>
      <c r="AR601" s="141" t="s">
        <v>217</v>
      </c>
      <c r="AT601" s="141" t="s">
        <v>131</v>
      </c>
      <c r="AU601" s="141" t="s">
        <v>84</v>
      </c>
      <c r="AY601" s="18" t="s">
        <v>129</v>
      </c>
      <c r="BE601" s="142">
        <f>IF(N601="základní",J601,0)</f>
        <v>0</v>
      </c>
      <c r="BF601" s="142">
        <f>IF(N601="snížená",J601,0)</f>
        <v>0</v>
      </c>
      <c r="BG601" s="142">
        <f>IF(N601="zákl. přenesená",J601,0)</f>
        <v>0</v>
      </c>
      <c r="BH601" s="142">
        <f>IF(N601="sníž. přenesená",J601,0)</f>
        <v>0</v>
      </c>
      <c r="BI601" s="142">
        <f>IF(N601="nulová",J601,0)</f>
        <v>0</v>
      </c>
      <c r="BJ601" s="18" t="s">
        <v>77</v>
      </c>
      <c r="BK601" s="142">
        <f>ROUND(I601*H601,2)</f>
        <v>0</v>
      </c>
      <c r="BL601" s="18" t="s">
        <v>217</v>
      </c>
      <c r="BM601" s="141" t="s">
        <v>1148</v>
      </c>
    </row>
    <row r="602" spans="2:65" s="1" customFormat="1" ht="21.75" customHeight="1">
      <c r="B602" s="129"/>
      <c r="C602" s="130" t="s">
        <v>1149</v>
      </c>
      <c r="D602" s="130" t="s">
        <v>131</v>
      </c>
      <c r="E602" s="131" t="s">
        <v>1150</v>
      </c>
      <c r="F602" s="132" t="s">
        <v>1151</v>
      </c>
      <c r="G602" s="133" t="s">
        <v>155</v>
      </c>
      <c r="H602" s="134">
        <v>94</v>
      </c>
      <c r="I602" s="135"/>
      <c r="J602" s="136">
        <f>ROUND(I602*H602,2)</f>
        <v>0</v>
      </c>
      <c r="K602" s="132" t="s">
        <v>156</v>
      </c>
      <c r="L602" s="33"/>
      <c r="M602" s="137" t="s">
        <v>3</v>
      </c>
      <c r="N602" s="138" t="s">
        <v>43</v>
      </c>
      <c r="P602" s="139">
        <f>O602*H602</f>
        <v>0</v>
      </c>
      <c r="Q602" s="139">
        <v>0</v>
      </c>
      <c r="R602" s="139">
        <f>Q602*H602</f>
        <v>0</v>
      </c>
      <c r="S602" s="139">
        <v>0</v>
      </c>
      <c r="T602" s="140">
        <f>S602*H602</f>
        <v>0</v>
      </c>
      <c r="AR602" s="141" t="s">
        <v>217</v>
      </c>
      <c r="AT602" s="141" t="s">
        <v>131</v>
      </c>
      <c r="AU602" s="141" t="s">
        <v>84</v>
      </c>
      <c r="AY602" s="18" t="s">
        <v>129</v>
      </c>
      <c r="BE602" s="142">
        <f>IF(N602="základní",J602,0)</f>
        <v>0</v>
      </c>
      <c r="BF602" s="142">
        <f>IF(N602="snížená",J602,0)</f>
        <v>0</v>
      </c>
      <c r="BG602" s="142">
        <f>IF(N602="zákl. přenesená",J602,0)</f>
        <v>0</v>
      </c>
      <c r="BH602" s="142">
        <f>IF(N602="sníž. přenesená",J602,0)</f>
        <v>0</v>
      </c>
      <c r="BI602" s="142">
        <f>IF(N602="nulová",J602,0)</f>
        <v>0</v>
      </c>
      <c r="BJ602" s="18" t="s">
        <v>77</v>
      </c>
      <c r="BK602" s="142">
        <f>ROUND(I602*H602,2)</f>
        <v>0</v>
      </c>
      <c r="BL602" s="18" t="s">
        <v>217</v>
      </c>
      <c r="BM602" s="141" t="s">
        <v>1152</v>
      </c>
    </row>
    <row r="603" spans="2:65" s="1" customFormat="1" ht="24.2" customHeight="1">
      <c r="B603" s="129"/>
      <c r="C603" s="130" t="s">
        <v>1153</v>
      </c>
      <c r="D603" s="130" t="s">
        <v>131</v>
      </c>
      <c r="E603" s="131" t="s">
        <v>1154</v>
      </c>
      <c r="F603" s="132" t="s">
        <v>1155</v>
      </c>
      <c r="G603" s="133" t="s">
        <v>155</v>
      </c>
      <c r="H603" s="134">
        <v>1</v>
      </c>
      <c r="I603" s="135"/>
      <c r="J603" s="136">
        <f>ROUND(I603*H603,2)</f>
        <v>0</v>
      </c>
      <c r="K603" s="132" t="s">
        <v>156</v>
      </c>
      <c r="L603" s="33"/>
      <c r="M603" s="137" t="s">
        <v>3</v>
      </c>
      <c r="N603" s="138" t="s">
        <v>43</v>
      </c>
      <c r="P603" s="139">
        <f>O603*H603</f>
        <v>0</v>
      </c>
      <c r="Q603" s="139">
        <v>0</v>
      </c>
      <c r="R603" s="139">
        <f>Q603*H603</f>
        <v>0</v>
      </c>
      <c r="S603" s="139">
        <v>0</v>
      </c>
      <c r="T603" s="140">
        <f>S603*H603</f>
        <v>0</v>
      </c>
      <c r="AR603" s="141" t="s">
        <v>217</v>
      </c>
      <c r="AT603" s="141" t="s">
        <v>131</v>
      </c>
      <c r="AU603" s="141" t="s">
        <v>84</v>
      </c>
      <c r="AY603" s="18" t="s">
        <v>129</v>
      </c>
      <c r="BE603" s="142">
        <f>IF(N603="základní",J603,0)</f>
        <v>0</v>
      </c>
      <c r="BF603" s="142">
        <f>IF(N603="snížená",J603,0)</f>
        <v>0</v>
      </c>
      <c r="BG603" s="142">
        <f>IF(N603="zákl. přenesená",J603,0)</f>
        <v>0</v>
      </c>
      <c r="BH603" s="142">
        <f>IF(N603="sníž. přenesená",J603,0)</f>
        <v>0</v>
      </c>
      <c r="BI603" s="142">
        <f>IF(N603="nulová",J603,0)</f>
        <v>0</v>
      </c>
      <c r="BJ603" s="18" t="s">
        <v>77</v>
      </c>
      <c r="BK603" s="142">
        <f>ROUND(I603*H603,2)</f>
        <v>0</v>
      </c>
      <c r="BL603" s="18" t="s">
        <v>217</v>
      </c>
      <c r="BM603" s="141" t="s">
        <v>1156</v>
      </c>
    </row>
    <row r="604" spans="2:65" s="1" customFormat="1" ht="24.2" customHeight="1">
      <c r="B604" s="129"/>
      <c r="C604" s="130" t="s">
        <v>1157</v>
      </c>
      <c r="D604" s="130" t="s">
        <v>131</v>
      </c>
      <c r="E604" s="131" t="s">
        <v>1158</v>
      </c>
      <c r="F604" s="132" t="s">
        <v>1159</v>
      </c>
      <c r="G604" s="133" t="s">
        <v>866</v>
      </c>
      <c r="H604" s="134">
        <v>70</v>
      </c>
      <c r="I604" s="135"/>
      <c r="J604" s="136">
        <f>ROUND(I604*H604,2)</f>
        <v>0</v>
      </c>
      <c r="K604" s="132" t="s">
        <v>134</v>
      </c>
      <c r="L604" s="33"/>
      <c r="M604" s="137" t="s">
        <v>3</v>
      </c>
      <c r="N604" s="138" t="s">
        <v>43</v>
      </c>
      <c r="P604" s="139">
        <f>O604*H604</f>
        <v>0</v>
      </c>
      <c r="Q604" s="139">
        <v>0</v>
      </c>
      <c r="R604" s="139">
        <f>Q604*H604</f>
        <v>0</v>
      </c>
      <c r="S604" s="139">
        <v>0</v>
      </c>
      <c r="T604" s="140">
        <f>S604*H604</f>
        <v>0</v>
      </c>
      <c r="AR604" s="141" t="s">
        <v>217</v>
      </c>
      <c r="AT604" s="141" t="s">
        <v>131</v>
      </c>
      <c r="AU604" s="141" t="s">
        <v>84</v>
      </c>
      <c r="AY604" s="18" t="s">
        <v>129</v>
      </c>
      <c r="BE604" s="142">
        <f>IF(N604="základní",J604,0)</f>
        <v>0</v>
      </c>
      <c r="BF604" s="142">
        <f>IF(N604="snížená",J604,0)</f>
        <v>0</v>
      </c>
      <c r="BG604" s="142">
        <f>IF(N604="zákl. přenesená",J604,0)</f>
        <v>0</v>
      </c>
      <c r="BH604" s="142">
        <f>IF(N604="sníž. přenesená",J604,0)</f>
        <v>0</v>
      </c>
      <c r="BI604" s="142">
        <f>IF(N604="nulová",J604,0)</f>
        <v>0</v>
      </c>
      <c r="BJ604" s="18" t="s">
        <v>77</v>
      </c>
      <c r="BK604" s="142">
        <f>ROUND(I604*H604,2)</f>
        <v>0</v>
      </c>
      <c r="BL604" s="18" t="s">
        <v>217</v>
      </c>
      <c r="BM604" s="141" t="s">
        <v>1160</v>
      </c>
    </row>
    <row r="605" spans="2:47" s="1" customFormat="1" ht="11.25">
      <c r="B605" s="33"/>
      <c r="D605" s="143" t="s">
        <v>136</v>
      </c>
      <c r="F605" s="144" t="s">
        <v>1161</v>
      </c>
      <c r="I605" s="145"/>
      <c r="L605" s="33"/>
      <c r="M605" s="146"/>
      <c r="T605" s="54"/>
      <c r="AT605" s="18" t="s">
        <v>136</v>
      </c>
      <c r="AU605" s="18" t="s">
        <v>84</v>
      </c>
    </row>
    <row r="606" spans="2:51" s="12" customFormat="1" ht="11.25">
      <c r="B606" s="147"/>
      <c r="D606" s="148" t="s">
        <v>138</v>
      </c>
      <c r="E606" s="149" t="s">
        <v>3</v>
      </c>
      <c r="F606" s="150" t="s">
        <v>1162</v>
      </c>
      <c r="H606" s="151">
        <v>20</v>
      </c>
      <c r="I606" s="152"/>
      <c r="L606" s="147"/>
      <c r="M606" s="153"/>
      <c r="T606" s="154"/>
      <c r="AT606" s="149" t="s">
        <v>138</v>
      </c>
      <c r="AU606" s="149" t="s">
        <v>84</v>
      </c>
      <c r="AV606" s="12" t="s">
        <v>81</v>
      </c>
      <c r="AW606" s="12" t="s">
        <v>33</v>
      </c>
      <c r="AX606" s="12" t="s">
        <v>72</v>
      </c>
      <c r="AY606" s="149" t="s">
        <v>129</v>
      </c>
    </row>
    <row r="607" spans="2:51" s="12" customFormat="1" ht="11.25">
      <c r="B607" s="147"/>
      <c r="D607" s="148" t="s">
        <v>138</v>
      </c>
      <c r="E607" s="149" t="s">
        <v>3</v>
      </c>
      <c r="F607" s="150" t="s">
        <v>1163</v>
      </c>
      <c r="H607" s="151">
        <v>50</v>
      </c>
      <c r="I607" s="152"/>
      <c r="L607" s="147"/>
      <c r="M607" s="153"/>
      <c r="T607" s="154"/>
      <c r="AT607" s="149" t="s">
        <v>138</v>
      </c>
      <c r="AU607" s="149" t="s">
        <v>84</v>
      </c>
      <c r="AV607" s="12" t="s">
        <v>81</v>
      </c>
      <c r="AW607" s="12" t="s">
        <v>33</v>
      </c>
      <c r="AX607" s="12" t="s">
        <v>72</v>
      </c>
      <c r="AY607" s="149" t="s">
        <v>129</v>
      </c>
    </row>
    <row r="608" spans="2:51" s="14" customFormat="1" ht="11.25">
      <c r="B608" s="172"/>
      <c r="D608" s="148" t="s">
        <v>138</v>
      </c>
      <c r="E608" s="173" t="s">
        <v>3</v>
      </c>
      <c r="F608" s="174" t="s">
        <v>310</v>
      </c>
      <c r="H608" s="175">
        <v>70</v>
      </c>
      <c r="I608" s="176"/>
      <c r="L608" s="172"/>
      <c r="M608" s="177"/>
      <c r="T608" s="178"/>
      <c r="AT608" s="173" t="s">
        <v>138</v>
      </c>
      <c r="AU608" s="173" t="s">
        <v>84</v>
      </c>
      <c r="AV608" s="14" t="s">
        <v>87</v>
      </c>
      <c r="AW608" s="14" t="s">
        <v>33</v>
      </c>
      <c r="AX608" s="14" t="s">
        <v>77</v>
      </c>
      <c r="AY608" s="173" t="s">
        <v>129</v>
      </c>
    </row>
    <row r="609" spans="2:65" s="1" customFormat="1" ht="37.9" customHeight="1">
      <c r="B609" s="129"/>
      <c r="C609" s="130" t="s">
        <v>1164</v>
      </c>
      <c r="D609" s="130" t="s">
        <v>131</v>
      </c>
      <c r="E609" s="131" t="s">
        <v>1165</v>
      </c>
      <c r="F609" s="132" t="s">
        <v>1166</v>
      </c>
      <c r="G609" s="133" t="s">
        <v>155</v>
      </c>
      <c r="H609" s="134">
        <v>50</v>
      </c>
      <c r="I609" s="135"/>
      <c r="J609" s="136">
        <f>ROUND(I609*H609,2)</f>
        <v>0</v>
      </c>
      <c r="K609" s="132" t="s">
        <v>156</v>
      </c>
      <c r="L609" s="33"/>
      <c r="M609" s="137" t="s">
        <v>3</v>
      </c>
      <c r="N609" s="138" t="s">
        <v>43</v>
      </c>
      <c r="P609" s="139">
        <f>O609*H609</f>
        <v>0</v>
      </c>
      <c r="Q609" s="139">
        <v>0</v>
      </c>
      <c r="R609" s="139">
        <f>Q609*H609</f>
        <v>0</v>
      </c>
      <c r="S609" s="139">
        <v>0</v>
      </c>
      <c r="T609" s="140">
        <f>S609*H609</f>
        <v>0</v>
      </c>
      <c r="AR609" s="141" t="s">
        <v>217</v>
      </c>
      <c r="AT609" s="141" t="s">
        <v>131</v>
      </c>
      <c r="AU609" s="141" t="s">
        <v>84</v>
      </c>
      <c r="AY609" s="18" t="s">
        <v>129</v>
      </c>
      <c r="BE609" s="142">
        <f>IF(N609="základní",J609,0)</f>
        <v>0</v>
      </c>
      <c r="BF609" s="142">
        <f>IF(N609="snížená",J609,0)</f>
        <v>0</v>
      </c>
      <c r="BG609" s="142">
        <f>IF(N609="zákl. přenesená",J609,0)</f>
        <v>0</v>
      </c>
      <c r="BH609" s="142">
        <f>IF(N609="sníž. přenesená",J609,0)</f>
        <v>0</v>
      </c>
      <c r="BI609" s="142">
        <f>IF(N609="nulová",J609,0)</f>
        <v>0</v>
      </c>
      <c r="BJ609" s="18" t="s">
        <v>77</v>
      </c>
      <c r="BK609" s="142">
        <f>ROUND(I609*H609,2)</f>
        <v>0</v>
      </c>
      <c r="BL609" s="18" t="s">
        <v>217</v>
      </c>
      <c r="BM609" s="141" t="s">
        <v>1167</v>
      </c>
    </row>
    <row r="610" spans="2:65" s="1" customFormat="1" ht="37.9" customHeight="1">
      <c r="B610" s="129"/>
      <c r="C610" s="130" t="s">
        <v>1168</v>
      </c>
      <c r="D610" s="130" t="s">
        <v>131</v>
      </c>
      <c r="E610" s="131" t="s">
        <v>1169</v>
      </c>
      <c r="F610" s="132" t="s">
        <v>1170</v>
      </c>
      <c r="G610" s="133" t="s">
        <v>155</v>
      </c>
      <c r="H610" s="134">
        <v>50</v>
      </c>
      <c r="I610" s="135"/>
      <c r="J610" s="136">
        <f>ROUND(I610*H610,2)</f>
        <v>0</v>
      </c>
      <c r="K610" s="132" t="s">
        <v>156</v>
      </c>
      <c r="L610" s="33"/>
      <c r="M610" s="137" t="s">
        <v>3</v>
      </c>
      <c r="N610" s="138" t="s">
        <v>43</v>
      </c>
      <c r="P610" s="139">
        <f>O610*H610</f>
        <v>0</v>
      </c>
      <c r="Q610" s="139">
        <v>0</v>
      </c>
      <c r="R610" s="139">
        <f>Q610*H610</f>
        <v>0</v>
      </c>
      <c r="S610" s="139">
        <v>0</v>
      </c>
      <c r="T610" s="140">
        <f>S610*H610</f>
        <v>0</v>
      </c>
      <c r="AR610" s="141" t="s">
        <v>217</v>
      </c>
      <c r="AT610" s="141" t="s">
        <v>131</v>
      </c>
      <c r="AU610" s="141" t="s">
        <v>84</v>
      </c>
      <c r="AY610" s="18" t="s">
        <v>129</v>
      </c>
      <c r="BE610" s="142">
        <f>IF(N610="základní",J610,0)</f>
        <v>0</v>
      </c>
      <c r="BF610" s="142">
        <f>IF(N610="snížená",J610,0)</f>
        <v>0</v>
      </c>
      <c r="BG610" s="142">
        <f>IF(N610="zákl. přenesená",J610,0)</f>
        <v>0</v>
      </c>
      <c r="BH610" s="142">
        <f>IF(N610="sníž. přenesená",J610,0)</f>
        <v>0</v>
      </c>
      <c r="BI610" s="142">
        <f>IF(N610="nulová",J610,0)</f>
        <v>0</v>
      </c>
      <c r="BJ610" s="18" t="s">
        <v>77</v>
      </c>
      <c r="BK610" s="142">
        <f>ROUND(I610*H610,2)</f>
        <v>0</v>
      </c>
      <c r="BL610" s="18" t="s">
        <v>217</v>
      </c>
      <c r="BM610" s="141" t="s">
        <v>1171</v>
      </c>
    </row>
    <row r="611" spans="2:65" s="1" customFormat="1" ht="24.2" customHeight="1">
      <c r="B611" s="129"/>
      <c r="C611" s="130" t="s">
        <v>1172</v>
      </c>
      <c r="D611" s="130" t="s">
        <v>131</v>
      </c>
      <c r="E611" s="131" t="s">
        <v>1173</v>
      </c>
      <c r="F611" s="132" t="s">
        <v>1174</v>
      </c>
      <c r="G611" s="133" t="s">
        <v>853</v>
      </c>
      <c r="H611" s="134">
        <v>1040</v>
      </c>
      <c r="I611" s="135"/>
      <c r="J611" s="136">
        <f>ROUND(I611*H611,2)</f>
        <v>0</v>
      </c>
      <c r="K611" s="132" t="s">
        <v>156</v>
      </c>
      <c r="L611" s="33"/>
      <c r="M611" s="137" t="s">
        <v>3</v>
      </c>
      <c r="N611" s="138" t="s">
        <v>43</v>
      </c>
      <c r="P611" s="139">
        <f>O611*H611</f>
        <v>0</v>
      </c>
      <c r="Q611" s="139">
        <v>0</v>
      </c>
      <c r="R611" s="139">
        <f>Q611*H611</f>
        <v>0</v>
      </c>
      <c r="S611" s="139">
        <v>0</v>
      </c>
      <c r="T611" s="140">
        <f>S611*H611</f>
        <v>0</v>
      </c>
      <c r="AR611" s="141" t="s">
        <v>217</v>
      </c>
      <c r="AT611" s="141" t="s">
        <v>131</v>
      </c>
      <c r="AU611" s="141" t="s">
        <v>84</v>
      </c>
      <c r="AY611" s="18" t="s">
        <v>129</v>
      </c>
      <c r="BE611" s="142">
        <f>IF(N611="základní",J611,0)</f>
        <v>0</v>
      </c>
      <c r="BF611" s="142">
        <f>IF(N611="snížená",J611,0)</f>
        <v>0</v>
      </c>
      <c r="BG611" s="142">
        <f>IF(N611="zákl. přenesená",J611,0)</f>
        <v>0</v>
      </c>
      <c r="BH611" s="142">
        <f>IF(N611="sníž. přenesená",J611,0)</f>
        <v>0</v>
      </c>
      <c r="BI611" s="142">
        <f>IF(N611="nulová",J611,0)</f>
        <v>0</v>
      </c>
      <c r="BJ611" s="18" t="s">
        <v>77</v>
      </c>
      <c r="BK611" s="142">
        <f>ROUND(I611*H611,2)</f>
        <v>0</v>
      </c>
      <c r="BL611" s="18" t="s">
        <v>217</v>
      </c>
      <c r="BM611" s="141" t="s">
        <v>1175</v>
      </c>
    </row>
    <row r="612" spans="2:65" s="1" customFormat="1" ht="44.25" customHeight="1">
      <c r="B612" s="129"/>
      <c r="C612" s="130" t="s">
        <v>1176</v>
      </c>
      <c r="D612" s="130" t="s">
        <v>131</v>
      </c>
      <c r="E612" s="131" t="s">
        <v>1177</v>
      </c>
      <c r="F612" s="132" t="s">
        <v>1178</v>
      </c>
      <c r="G612" s="133" t="s">
        <v>1179</v>
      </c>
      <c r="H612" s="134">
        <v>1040</v>
      </c>
      <c r="I612" s="135"/>
      <c r="J612" s="136">
        <f>ROUND(I612*H612,2)</f>
        <v>0</v>
      </c>
      <c r="K612" s="132" t="s">
        <v>156</v>
      </c>
      <c r="L612" s="33"/>
      <c r="M612" s="137" t="s">
        <v>3</v>
      </c>
      <c r="N612" s="138" t="s">
        <v>43</v>
      </c>
      <c r="P612" s="139">
        <f>O612*H612</f>
        <v>0</v>
      </c>
      <c r="Q612" s="139">
        <v>0</v>
      </c>
      <c r="R612" s="139">
        <f>Q612*H612</f>
        <v>0</v>
      </c>
      <c r="S612" s="139">
        <v>0</v>
      </c>
      <c r="T612" s="140">
        <f>S612*H612</f>
        <v>0</v>
      </c>
      <c r="AR612" s="141" t="s">
        <v>217</v>
      </c>
      <c r="AT612" s="141" t="s">
        <v>131</v>
      </c>
      <c r="AU612" s="141" t="s">
        <v>84</v>
      </c>
      <c r="AY612" s="18" t="s">
        <v>129</v>
      </c>
      <c r="BE612" s="142">
        <f>IF(N612="základní",J612,0)</f>
        <v>0</v>
      </c>
      <c r="BF612" s="142">
        <f>IF(N612="snížená",J612,0)</f>
        <v>0</v>
      </c>
      <c r="BG612" s="142">
        <f>IF(N612="zákl. přenesená",J612,0)</f>
        <v>0</v>
      </c>
      <c r="BH612" s="142">
        <f>IF(N612="sníž. přenesená",J612,0)</f>
        <v>0</v>
      </c>
      <c r="BI612" s="142">
        <f>IF(N612="nulová",J612,0)</f>
        <v>0</v>
      </c>
      <c r="BJ612" s="18" t="s">
        <v>77</v>
      </c>
      <c r="BK612" s="142">
        <f>ROUND(I612*H612,2)</f>
        <v>0</v>
      </c>
      <c r="BL612" s="18" t="s">
        <v>217</v>
      </c>
      <c r="BM612" s="141" t="s">
        <v>1180</v>
      </c>
    </row>
    <row r="613" spans="2:51" s="12" customFormat="1" ht="11.25">
      <c r="B613" s="147"/>
      <c r="D613" s="148" t="s">
        <v>138</v>
      </c>
      <c r="F613" s="150" t="s">
        <v>1181</v>
      </c>
      <c r="H613" s="151">
        <v>1040</v>
      </c>
      <c r="I613" s="152"/>
      <c r="L613" s="147"/>
      <c r="M613" s="153"/>
      <c r="T613" s="154"/>
      <c r="AT613" s="149" t="s">
        <v>138</v>
      </c>
      <c r="AU613" s="149" t="s">
        <v>84</v>
      </c>
      <c r="AV613" s="12" t="s">
        <v>81</v>
      </c>
      <c r="AW613" s="12" t="s">
        <v>4</v>
      </c>
      <c r="AX613" s="12" t="s">
        <v>77</v>
      </c>
      <c r="AY613" s="149" t="s">
        <v>129</v>
      </c>
    </row>
    <row r="614" spans="2:65" s="1" customFormat="1" ht="24.2" customHeight="1">
      <c r="B614" s="129"/>
      <c r="C614" s="155" t="s">
        <v>1182</v>
      </c>
      <c r="D614" s="155" t="s">
        <v>171</v>
      </c>
      <c r="E614" s="156" t="s">
        <v>1183</v>
      </c>
      <c r="F614" s="157" t="s">
        <v>1184</v>
      </c>
      <c r="G614" s="158" t="s">
        <v>233</v>
      </c>
      <c r="H614" s="159">
        <v>0.05</v>
      </c>
      <c r="I614" s="160"/>
      <c r="J614" s="161">
        <f>ROUND(I614*H614,2)</f>
        <v>0</v>
      </c>
      <c r="K614" s="157" t="s">
        <v>134</v>
      </c>
      <c r="L614" s="162"/>
      <c r="M614" s="163" t="s">
        <v>3</v>
      </c>
      <c r="N614" s="164" t="s">
        <v>43</v>
      </c>
      <c r="P614" s="139">
        <f>O614*H614</f>
        <v>0</v>
      </c>
      <c r="Q614" s="139">
        <v>1</v>
      </c>
      <c r="R614" s="139">
        <f>Q614*H614</f>
        <v>0.05</v>
      </c>
      <c r="S614" s="139">
        <v>0</v>
      </c>
      <c r="T614" s="140">
        <f>S614*H614</f>
        <v>0</v>
      </c>
      <c r="AR614" s="141" t="s">
        <v>305</v>
      </c>
      <c r="AT614" s="141" t="s">
        <v>171</v>
      </c>
      <c r="AU614" s="141" t="s">
        <v>84</v>
      </c>
      <c r="AY614" s="18" t="s">
        <v>129</v>
      </c>
      <c r="BE614" s="142">
        <f>IF(N614="základní",J614,0)</f>
        <v>0</v>
      </c>
      <c r="BF614" s="142">
        <f>IF(N614="snížená",J614,0)</f>
        <v>0</v>
      </c>
      <c r="BG614" s="142">
        <f>IF(N614="zákl. přenesená",J614,0)</f>
        <v>0</v>
      </c>
      <c r="BH614" s="142">
        <f>IF(N614="sníž. přenesená",J614,0)</f>
        <v>0</v>
      </c>
      <c r="BI614" s="142">
        <f>IF(N614="nulová",J614,0)</f>
        <v>0</v>
      </c>
      <c r="BJ614" s="18" t="s">
        <v>77</v>
      </c>
      <c r="BK614" s="142">
        <f>ROUND(I614*H614,2)</f>
        <v>0</v>
      </c>
      <c r="BL614" s="18" t="s">
        <v>217</v>
      </c>
      <c r="BM614" s="141" t="s">
        <v>1185</v>
      </c>
    </row>
    <row r="615" spans="2:51" s="12" customFormat="1" ht="11.25">
      <c r="B615" s="147"/>
      <c r="D615" s="148" t="s">
        <v>138</v>
      </c>
      <c r="E615" s="149" t="s">
        <v>3</v>
      </c>
      <c r="F615" s="150" t="s">
        <v>1186</v>
      </c>
      <c r="H615" s="151">
        <v>0.05</v>
      </c>
      <c r="I615" s="152"/>
      <c r="L615" s="147"/>
      <c r="M615" s="153"/>
      <c r="T615" s="154"/>
      <c r="AT615" s="149" t="s">
        <v>138</v>
      </c>
      <c r="AU615" s="149" t="s">
        <v>84</v>
      </c>
      <c r="AV615" s="12" t="s">
        <v>81</v>
      </c>
      <c r="AW615" s="12" t="s">
        <v>33</v>
      </c>
      <c r="AX615" s="12" t="s">
        <v>77</v>
      </c>
      <c r="AY615" s="149" t="s">
        <v>129</v>
      </c>
    </row>
    <row r="616" spans="2:65" s="1" customFormat="1" ht="24.2" customHeight="1">
      <c r="B616" s="129"/>
      <c r="C616" s="155" t="s">
        <v>1187</v>
      </c>
      <c r="D616" s="155" t="s">
        <v>171</v>
      </c>
      <c r="E616" s="156" t="s">
        <v>1188</v>
      </c>
      <c r="F616" s="157" t="s">
        <v>1189</v>
      </c>
      <c r="G616" s="158" t="s">
        <v>233</v>
      </c>
      <c r="H616" s="159">
        <v>0.295</v>
      </c>
      <c r="I616" s="160"/>
      <c r="J616" s="161">
        <f>ROUND(I616*H616,2)</f>
        <v>0</v>
      </c>
      <c r="K616" s="157" t="s">
        <v>134</v>
      </c>
      <c r="L616" s="162"/>
      <c r="M616" s="163" t="s">
        <v>3</v>
      </c>
      <c r="N616" s="164" t="s">
        <v>43</v>
      </c>
      <c r="P616" s="139">
        <f>O616*H616</f>
        <v>0</v>
      </c>
      <c r="Q616" s="139">
        <v>1</v>
      </c>
      <c r="R616" s="139">
        <f>Q616*H616</f>
        <v>0.295</v>
      </c>
      <c r="S616" s="139">
        <v>0</v>
      </c>
      <c r="T616" s="140">
        <f>S616*H616</f>
        <v>0</v>
      </c>
      <c r="AR616" s="141" t="s">
        <v>305</v>
      </c>
      <c r="AT616" s="141" t="s">
        <v>171</v>
      </c>
      <c r="AU616" s="141" t="s">
        <v>84</v>
      </c>
      <c r="AY616" s="18" t="s">
        <v>129</v>
      </c>
      <c r="BE616" s="142">
        <f>IF(N616="základní",J616,0)</f>
        <v>0</v>
      </c>
      <c r="BF616" s="142">
        <f>IF(N616="snížená",J616,0)</f>
        <v>0</v>
      </c>
      <c r="BG616" s="142">
        <f>IF(N616="zákl. přenesená",J616,0)</f>
        <v>0</v>
      </c>
      <c r="BH616" s="142">
        <f>IF(N616="sníž. přenesená",J616,0)</f>
        <v>0</v>
      </c>
      <c r="BI616" s="142">
        <f>IF(N616="nulová",J616,0)</f>
        <v>0</v>
      </c>
      <c r="BJ616" s="18" t="s">
        <v>77</v>
      </c>
      <c r="BK616" s="142">
        <f>ROUND(I616*H616,2)</f>
        <v>0</v>
      </c>
      <c r="BL616" s="18" t="s">
        <v>217</v>
      </c>
      <c r="BM616" s="141" t="s">
        <v>1190</v>
      </c>
    </row>
    <row r="617" spans="2:51" s="12" customFormat="1" ht="11.25">
      <c r="B617" s="147"/>
      <c r="D617" s="148" t="s">
        <v>138</v>
      </c>
      <c r="E617" s="149" t="s">
        <v>3</v>
      </c>
      <c r="F617" s="150" t="s">
        <v>1191</v>
      </c>
      <c r="H617" s="151">
        <v>0.2</v>
      </c>
      <c r="I617" s="152"/>
      <c r="L617" s="147"/>
      <c r="M617" s="153"/>
      <c r="T617" s="154"/>
      <c r="AT617" s="149" t="s">
        <v>138</v>
      </c>
      <c r="AU617" s="149" t="s">
        <v>84</v>
      </c>
      <c r="AV617" s="12" t="s">
        <v>81</v>
      </c>
      <c r="AW617" s="12" t="s">
        <v>33</v>
      </c>
      <c r="AX617" s="12" t="s">
        <v>72</v>
      </c>
      <c r="AY617" s="149" t="s">
        <v>129</v>
      </c>
    </row>
    <row r="618" spans="2:51" s="12" customFormat="1" ht="11.25">
      <c r="B618" s="147"/>
      <c r="D618" s="148" t="s">
        <v>138</v>
      </c>
      <c r="E618" s="149" t="s">
        <v>3</v>
      </c>
      <c r="F618" s="150" t="s">
        <v>1192</v>
      </c>
      <c r="H618" s="151">
        <v>0.095</v>
      </c>
      <c r="I618" s="152"/>
      <c r="L618" s="147"/>
      <c r="M618" s="153"/>
      <c r="T618" s="154"/>
      <c r="AT618" s="149" t="s">
        <v>138</v>
      </c>
      <c r="AU618" s="149" t="s">
        <v>84</v>
      </c>
      <c r="AV618" s="12" t="s">
        <v>81</v>
      </c>
      <c r="AW618" s="12" t="s">
        <v>33</v>
      </c>
      <c r="AX618" s="12" t="s">
        <v>72</v>
      </c>
      <c r="AY618" s="149" t="s">
        <v>129</v>
      </c>
    </row>
    <row r="619" spans="2:51" s="14" customFormat="1" ht="11.25">
      <c r="B619" s="172"/>
      <c r="D619" s="148" t="s">
        <v>138</v>
      </c>
      <c r="E619" s="173" t="s">
        <v>3</v>
      </c>
      <c r="F619" s="174" t="s">
        <v>310</v>
      </c>
      <c r="H619" s="175">
        <v>0.295</v>
      </c>
      <c r="I619" s="176"/>
      <c r="L619" s="172"/>
      <c r="M619" s="177"/>
      <c r="T619" s="178"/>
      <c r="AT619" s="173" t="s">
        <v>138</v>
      </c>
      <c r="AU619" s="173" t="s">
        <v>84</v>
      </c>
      <c r="AV619" s="14" t="s">
        <v>87</v>
      </c>
      <c r="AW619" s="14" t="s">
        <v>33</v>
      </c>
      <c r="AX619" s="14" t="s">
        <v>77</v>
      </c>
      <c r="AY619" s="173" t="s">
        <v>129</v>
      </c>
    </row>
    <row r="620" spans="2:65" s="1" customFormat="1" ht="24.2" customHeight="1">
      <c r="B620" s="129"/>
      <c r="C620" s="155" t="s">
        <v>1193</v>
      </c>
      <c r="D620" s="155" t="s">
        <v>171</v>
      </c>
      <c r="E620" s="156" t="s">
        <v>1194</v>
      </c>
      <c r="F620" s="157" t="s">
        <v>1195</v>
      </c>
      <c r="G620" s="158" t="s">
        <v>233</v>
      </c>
      <c r="H620" s="159">
        <v>0.695</v>
      </c>
      <c r="I620" s="160"/>
      <c r="J620" s="161">
        <f>ROUND(I620*H620,2)</f>
        <v>0</v>
      </c>
      <c r="K620" s="157" t="s">
        <v>156</v>
      </c>
      <c r="L620" s="162"/>
      <c r="M620" s="163" t="s">
        <v>3</v>
      </c>
      <c r="N620" s="164" t="s">
        <v>43</v>
      </c>
      <c r="P620" s="139">
        <f>O620*H620</f>
        <v>0</v>
      </c>
      <c r="Q620" s="139">
        <v>1</v>
      </c>
      <c r="R620" s="139">
        <f>Q620*H620</f>
        <v>0.695</v>
      </c>
      <c r="S620" s="139">
        <v>0</v>
      </c>
      <c r="T620" s="140">
        <f>S620*H620</f>
        <v>0</v>
      </c>
      <c r="AR620" s="141" t="s">
        <v>305</v>
      </c>
      <c r="AT620" s="141" t="s">
        <v>171</v>
      </c>
      <c r="AU620" s="141" t="s">
        <v>84</v>
      </c>
      <c r="AY620" s="18" t="s">
        <v>129</v>
      </c>
      <c r="BE620" s="142">
        <f>IF(N620="základní",J620,0)</f>
        <v>0</v>
      </c>
      <c r="BF620" s="142">
        <f>IF(N620="snížená",J620,0)</f>
        <v>0</v>
      </c>
      <c r="BG620" s="142">
        <f>IF(N620="zákl. přenesená",J620,0)</f>
        <v>0</v>
      </c>
      <c r="BH620" s="142">
        <f>IF(N620="sníž. přenesená",J620,0)</f>
        <v>0</v>
      </c>
      <c r="BI620" s="142">
        <f>IF(N620="nulová",J620,0)</f>
        <v>0</v>
      </c>
      <c r="BJ620" s="18" t="s">
        <v>77</v>
      </c>
      <c r="BK620" s="142">
        <f>ROUND(I620*H620,2)</f>
        <v>0</v>
      </c>
      <c r="BL620" s="18" t="s">
        <v>217</v>
      </c>
      <c r="BM620" s="141" t="s">
        <v>1196</v>
      </c>
    </row>
    <row r="621" spans="2:51" s="12" customFormat="1" ht="11.25">
      <c r="B621" s="147"/>
      <c r="D621" s="148" t="s">
        <v>138</v>
      </c>
      <c r="E621" s="149" t="s">
        <v>3</v>
      </c>
      <c r="F621" s="150" t="s">
        <v>1197</v>
      </c>
      <c r="H621" s="151">
        <v>0.695</v>
      </c>
      <c r="I621" s="152"/>
      <c r="L621" s="147"/>
      <c r="M621" s="153"/>
      <c r="T621" s="154"/>
      <c r="AT621" s="149" t="s">
        <v>138</v>
      </c>
      <c r="AU621" s="149" t="s">
        <v>84</v>
      </c>
      <c r="AV621" s="12" t="s">
        <v>81</v>
      </c>
      <c r="AW621" s="12" t="s">
        <v>33</v>
      </c>
      <c r="AX621" s="12" t="s">
        <v>77</v>
      </c>
      <c r="AY621" s="149" t="s">
        <v>129</v>
      </c>
    </row>
    <row r="622" spans="2:65" s="1" customFormat="1" ht="24.2" customHeight="1">
      <c r="B622" s="129"/>
      <c r="C622" s="130" t="s">
        <v>1198</v>
      </c>
      <c r="D622" s="130" t="s">
        <v>131</v>
      </c>
      <c r="E622" s="131" t="s">
        <v>1199</v>
      </c>
      <c r="F622" s="132" t="s">
        <v>1200</v>
      </c>
      <c r="G622" s="133" t="s">
        <v>155</v>
      </c>
      <c r="H622" s="134">
        <v>144</v>
      </c>
      <c r="I622" s="135"/>
      <c r="J622" s="136">
        <f>ROUND(I622*H622,2)</f>
        <v>0</v>
      </c>
      <c r="K622" s="132" t="s">
        <v>156</v>
      </c>
      <c r="L622" s="33"/>
      <c r="M622" s="137" t="s">
        <v>3</v>
      </c>
      <c r="N622" s="138" t="s">
        <v>43</v>
      </c>
      <c r="P622" s="139">
        <f>O622*H622</f>
        <v>0</v>
      </c>
      <c r="Q622" s="139">
        <v>0</v>
      </c>
      <c r="R622" s="139">
        <f>Q622*H622</f>
        <v>0</v>
      </c>
      <c r="S622" s="139">
        <v>0</v>
      </c>
      <c r="T622" s="140">
        <f>S622*H622</f>
        <v>0</v>
      </c>
      <c r="AR622" s="141" t="s">
        <v>217</v>
      </c>
      <c r="AT622" s="141" t="s">
        <v>131</v>
      </c>
      <c r="AU622" s="141" t="s">
        <v>84</v>
      </c>
      <c r="AY622" s="18" t="s">
        <v>129</v>
      </c>
      <c r="BE622" s="142">
        <f>IF(N622="základní",J622,0)</f>
        <v>0</v>
      </c>
      <c r="BF622" s="142">
        <f>IF(N622="snížená",J622,0)</f>
        <v>0</v>
      </c>
      <c r="BG622" s="142">
        <f>IF(N622="zákl. přenesená",J622,0)</f>
        <v>0</v>
      </c>
      <c r="BH622" s="142">
        <f>IF(N622="sníž. přenesená",J622,0)</f>
        <v>0</v>
      </c>
      <c r="BI622" s="142">
        <f>IF(N622="nulová",J622,0)</f>
        <v>0</v>
      </c>
      <c r="BJ622" s="18" t="s">
        <v>77</v>
      </c>
      <c r="BK622" s="142">
        <f>ROUND(I622*H622,2)</f>
        <v>0</v>
      </c>
      <c r="BL622" s="18" t="s">
        <v>217</v>
      </c>
      <c r="BM622" s="141" t="s">
        <v>1201</v>
      </c>
    </row>
    <row r="623" spans="2:65" s="1" customFormat="1" ht="33" customHeight="1">
      <c r="B623" s="129"/>
      <c r="C623" s="130" t="s">
        <v>1202</v>
      </c>
      <c r="D623" s="130" t="s">
        <v>131</v>
      </c>
      <c r="E623" s="131" t="s">
        <v>1203</v>
      </c>
      <c r="F623" s="132" t="s">
        <v>1204</v>
      </c>
      <c r="G623" s="133" t="s">
        <v>378</v>
      </c>
      <c r="H623" s="134">
        <v>56.52</v>
      </c>
      <c r="I623" s="135"/>
      <c r="J623" s="136">
        <f>ROUND(I623*H623,2)</f>
        <v>0</v>
      </c>
      <c r="K623" s="132" t="s">
        <v>156</v>
      </c>
      <c r="L623" s="33"/>
      <c r="M623" s="137" t="s">
        <v>3</v>
      </c>
      <c r="N623" s="138" t="s">
        <v>43</v>
      </c>
      <c r="P623" s="139">
        <f>O623*H623</f>
        <v>0</v>
      </c>
      <c r="Q623" s="139">
        <v>0</v>
      </c>
      <c r="R623" s="139">
        <f>Q623*H623</f>
        <v>0</v>
      </c>
      <c r="S623" s="139">
        <v>0</v>
      </c>
      <c r="T623" s="140">
        <f>S623*H623</f>
        <v>0</v>
      </c>
      <c r="AR623" s="141" t="s">
        <v>217</v>
      </c>
      <c r="AT623" s="141" t="s">
        <v>131</v>
      </c>
      <c r="AU623" s="141" t="s">
        <v>84</v>
      </c>
      <c r="AY623" s="18" t="s">
        <v>129</v>
      </c>
      <c r="BE623" s="142">
        <f>IF(N623="základní",J623,0)</f>
        <v>0</v>
      </c>
      <c r="BF623" s="142">
        <f>IF(N623="snížená",J623,0)</f>
        <v>0</v>
      </c>
      <c r="BG623" s="142">
        <f>IF(N623="zákl. přenesená",J623,0)</f>
        <v>0</v>
      </c>
      <c r="BH623" s="142">
        <f>IF(N623="sníž. přenesená",J623,0)</f>
        <v>0</v>
      </c>
      <c r="BI623" s="142">
        <f>IF(N623="nulová",J623,0)</f>
        <v>0</v>
      </c>
      <c r="BJ623" s="18" t="s">
        <v>77</v>
      </c>
      <c r="BK623" s="142">
        <f>ROUND(I623*H623,2)</f>
        <v>0</v>
      </c>
      <c r="BL623" s="18" t="s">
        <v>217</v>
      </c>
      <c r="BM623" s="141" t="s">
        <v>1205</v>
      </c>
    </row>
    <row r="624" spans="2:51" s="13" customFormat="1" ht="11.25">
      <c r="B624" s="165"/>
      <c r="D624" s="148" t="s">
        <v>138</v>
      </c>
      <c r="E624" s="166" t="s">
        <v>3</v>
      </c>
      <c r="F624" s="167" t="s">
        <v>1206</v>
      </c>
      <c r="H624" s="166" t="s">
        <v>3</v>
      </c>
      <c r="I624" s="168"/>
      <c r="L624" s="165"/>
      <c r="M624" s="169"/>
      <c r="T624" s="170"/>
      <c r="AT624" s="166" t="s">
        <v>138</v>
      </c>
      <c r="AU624" s="166" t="s">
        <v>84</v>
      </c>
      <c r="AV624" s="13" t="s">
        <v>77</v>
      </c>
      <c r="AW624" s="13" t="s">
        <v>33</v>
      </c>
      <c r="AX624" s="13" t="s">
        <v>72</v>
      </c>
      <c r="AY624" s="166" t="s">
        <v>129</v>
      </c>
    </row>
    <row r="625" spans="2:51" s="12" customFormat="1" ht="11.25">
      <c r="B625" s="147"/>
      <c r="D625" s="148" t="s">
        <v>138</v>
      </c>
      <c r="E625" s="149" t="s">
        <v>3</v>
      </c>
      <c r="F625" s="150" t="s">
        <v>1207</v>
      </c>
      <c r="H625" s="151">
        <v>56.52</v>
      </c>
      <c r="I625" s="152"/>
      <c r="L625" s="147"/>
      <c r="M625" s="153"/>
      <c r="T625" s="154"/>
      <c r="AT625" s="149" t="s">
        <v>138</v>
      </c>
      <c r="AU625" s="149" t="s">
        <v>84</v>
      </c>
      <c r="AV625" s="12" t="s">
        <v>81</v>
      </c>
      <c r="AW625" s="12" t="s">
        <v>33</v>
      </c>
      <c r="AX625" s="12" t="s">
        <v>77</v>
      </c>
      <c r="AY625" s="149" t="s">
        <v>129</v>
      </c>
    </row>
    <row r="626" spans="2:65" s="1" customFormat="1" ht="24.2" customHeight="1">
      <c r="B626" s="129"/>
      <c r="C626" s="130" t="s">
        <v>1208</v>
      </c>
      <c r="D626" s="130" t="s">
        <v>131</v>
      </c>
      <c r="E626" s="131" t="s">
        <v>1209</v>
      </c>
      <c r="F626" s="132" t="s">
        <v>1210</v>
      </c>
      <c r="G626" s="133" t="s">
        <v>155</v>
      </c>
      <c r="H626" s="134">
        <v>48</v>
      </c>
      <c r="I626" s="135"/>
      <c r="J626" s="136">
        <f>ROUND(I626*H626,2)</f>
        <v>0</v>
      </c>
      <c r="K626" s="132" t="s">
        <v>156</v>
      </c>
      <c r="L626" s="33"/>
      <c r="M626" s="137" t="s">
        <v>3</v>
      </c>
      <c r="N626" s="138" t="s">
        <v>43</v>
      </c>
      <c r="P626" s="139">
        <f>O626*H626</f>
        <v>0</v>
      </c>
      <c r="Q626" s="139">
        <v>0</v>
      </c>
      <c r="R626" s="139">
        <f>Q626*H626</f>
        <v>0</v>
      </c>
      <c r="S626" s="139">
        <v>0</v>
      </c>
      <c r="T626" s="140">
        <f>S626*H626</f>
        <v>0</v>
      </c>
      <c r="AR626" s="141" t="s">
        <v>217</v>
      </c>
      <c r="AT626" s="141" t="s">
        <v>131</v>
      </c>
      <c r="AU626" s="141" t="s">
        <v>84</v>
      </c>
      <c r="AY626" s="18" t="s">
        <v>129</v>
      </c>
      <c r="BE626" s="142">
        <f>IF(N626="základní",J626,0)</f>
        <v>0</v>
      </c>
      <c r="BF626" s="142">
        <f>IF(N626="snížená",J626,0)</f>
        <v>0</v>
      </c>
      <c r="BG626" s="142">
        <f>IF(N626="zákl. přenesená",J626,0)</f>
        <v>0</v>
      </c>
      <c r="BH626" s="142">
        <f>IF(N626="sníž. přenesená",J626,0)</f>
        <v>0</v>
      </c>
      <c r="BI626" s="142">
        <f>IF(N626="nulová",J626,0)</f>
        <v>0</v>
      </c>
      <c r="BJ626" s="18" t="s">
        <v>77</v>
      </c>
      <c r="BK626" s="142">
        <f>ROUND(I626*H626,2)</f>
        <v>0</v>
      </c>
      <c r="BL626" s="18" t="s">
        <v>217</v>
      </c>
      <c r="BM626" s="141" t="s">
        <v>1211</v>
      </c>
    </row>
    <row r="627" spans="2:65" s="1" customFormat="1" ht="21.75" customHeight="1">
      <c r="B627" s="129"/>
      <c r="C627" s="130" t="s">
        <v>1212</v>
      </c>
      <c r="D627" s="130" t="s">
        <v>131</v>
      </c>
      <c r="E627" s="131" t="s">
        <v>1213</v>
      </c>
      <c r="F627" s="132" t="s">
        <v>1214</v>
      </c>
      <c r="G627" s="133" t="s">
        <v>155</v>
      </c>
      <c r="H627" s="134">
        <v>48</v>
      </c>
      <c r="I627" s="135"/>
      <c r="J627" s="136">
        <f>ROUND(I627*H627,2)</f>
        <v>0</v>
      </c>
      <c r="K627" s="132" t="s">
        <v>156</v>
      </c>
      <c r="L627" s="33"/>
      <c r="M627" s="137" t="s">
        <v>3</v>
      </c>
      <c r="N627" s="138" t="s">
        <v>43</v>
      </c>
      <c r="P627" s="139">
        <f>O627*H627</f>
        <v>0</v>
      </c>
      <c r="Q627" s="139">
        <v>0</v>
      </c>
      <c r="R627" s="139">
        <f>Q627*H627</f>
        <v>0</v>
      </c>
      <c r="S627" s="139">
        <v>0</v>
      </c>
      <c r="T627" s="140">
        <f>S627*H627</f>
        <v>0</v>
      </c>
      <c r="AR627" s="141" t="s">
        <v>217</v>
      </c>
      <c r="AT627" s="141" t="s">
        <v>131</v>
      </c>
      <c r="AU627" s="141" t="s">
        <v>84</v>
      </c>
      <c r="AY627" s="18" t="s">
        <v>129</v>
      </c>
      <c r="BE627" s="142">
        <f>IF(N627="základní",J627,0)</f>
        <v>0</v>
      </c>
      <c r="BF627" s="142">
        <f>IF(N627="snížená",J627,0)</f>
        <v>0</v>
      </c>
      <c r="BG627" s="142">
        <f>IF(N627="zákl. přenesená",J627,0)</f>
        <v>0</v>
      </c>
      <c r="BH627" s="142">
        <f>IF(N627="sníž. přenesená",J627,0)</f>
        <v>0</v>
      </c>
      <c r="BI627" s="142">
        <f>IF(N627="nulová",J627,0)</f>
        <v>0</v>
      </c>
      <c r="BJ627" s="18" t="s">
        <v>77</v>
      </c>
      <c r="BK627" s="142">
        <f>ROUND(I627*H627,2)</f>
        <v>0</v>
      </c>
      <c r="BL627" s="18" t="s">
        <v>217</v>
      </c>
      <c r="BM627" s="141" t="s">
        <v>1215</v>
      </c>
    </row>
    <row r="628" spans="2:63" s="11" customFormat="1" ht="22.9" customHeight="1">
      <c r="B628" s="117"/>
      <c r="D628" s="118" t="s">
        <v>71</v>
      </c>
      <c r="E628" s="127" t="s">
        <v>1216</v>
      </c>
      <c r="F628" s="127" t="s">
        <v>1217</v>
      </c>
      <c r="I628" s="120"/>
      <c r="J628" s="128">
        <f>BK628</f>
        <v>0</v>
      </c>
      <c r="L628" s="117"/>
      <c r="M628" s="122"/>
      <c r="P628" s="123">
        <f>SUM(P629:P653)</f>
        <v>0</v>
      </c>
      <c r="R628" s="123">
        <f>SUM(R629:R653)</f>
        <v>0.65836193972</v>
      </c>
      <c r="T628" s="124">
        <f>SUM(T629:T653)</f>
        <v>0</v>
      </c>
      <c r="AR628" s="118" t="s">
        <v>81</v>
      </c>
      <c r="AT628" s="125" t="s">
        <v>71</v>
      </c>
      <c r="AU628" s="125" t="s">
        <v>77</v>
      </c>
      <c r="AY628" s="118" t="s">
        <v>129</v>
      </c>
      <c r="BK628" s="126">
        <f>SUM(BK629:BK653)</f>
        <v>0</v>
      </c>
    </row>
    <row r="629" spans="2:65" s="1" customFormat="1" ht="21.75" customHeight="1">
      <c r="B629" s="129"/>
      <c r="C629" s="130" t="s">
        <v>1218</v>
      </c>
      <c r="D629" s="130" t="s">
        <v>131</v>
      </c>
      <c r="E629" s="131" t="s">
        <v>1219</v>
      </c>
      <c r="F629" s="132" t="s">
        <v>1220</v>
      </c>
      <c r="G629" s="133" t="s">
        <v>95</v>
      </c>
      <c r="H629" s="134">
        <v>102.384</v>
      </c>
      <c r="I629" s="135"/>
      <c r="J629" s="136">
        <f>ROUND(I629*H629,2)</f>
        <v>0</v>
      </c>
      <c r="K629" s="132" t="s">
        <v>134</v>
      </c>
      <c r="L629" s="33"/>
      <c r="M629" s="137" t="s">
        <v>3</v>
      </c>
      <c r="N629" s="138" t="s">
        <v>43</v>
      </c>
      <c r="P629" s="139">
        <f>O629*H629</f>
        <v>0</v>
      </c>
      <c r="Q629" s="139">
        <v>0</v>
      </c>
      <c r="R629" s="139">
        <f>Q629*H629</f>
        <v>0</v>
      </c>
      <c r="S629" s="139">
        <v>0</v>
      </c>
      <c r="T629" s="140">
        <f>S629*H629</f>
        <v>0</v>
      </c>
      <c r="AR629" s="141" t="s">
        <v>217</v>
      </c>
      <c r="AT629" s="141" t="s">
        <v>131</v>
      </c>
      <c r="AU629" s="141" t="s">
        <v>81</v>
      </c>
      <c r="AY629" s="18" t="s">
        <v>129</v>
      </c>
      <c r="BE629" s="142">
        <f>IF(N629="základní",J629,0)</f>
        <v>0</v>
      </c>
      <c r="BF629" s="142">
        <f>IF(N629="snížená",J629,0)</f>
        <v>0</v>
      </c>
      <c r="BG629" s="142">
        <f>IF(N629="zákl. přenesená",J629,0)</f>
        <v>0</v>
      </c>
      <c r="BH629" s="142">
        <f>IF(N629="sníž. přenesená",J629,0)</f>
        <v>0</v>
      </c>
      <c r="BI629" s="142">
        <f>IF(N629="nulová",J629,0)</f>
        <v>0</v>
      </c>
      <c r="BJ629" s="18" t="s">
        <v>77</v>
      </c>
      <c r="BK629" s="142">
        <f>ROUND(I629*H629,2)</f>
        <v>0</v>
      </c>
      <c r="BL629" s="18" t="s">
        <v>217</v>
      </c>
      <c r="BM629" s="141" t="s">
        <v>1221</v>
      </c>
    </row>
    <row r="630" spans="2:47" s="1" customFormat="1" ht="11.25">
      <c r="B630" s="33"/>
      <c r="D630" s="143" t="s">
        <v>136</v>
      </c>
      <c r="F630" s="144" t="s">
        <v>1222</v>
      </c>
      <c r="I630" s="145"/>
      <c r="L630" s="33"/>
      <c r="M630" s="146"/>
      <c r="T630" s="54"/>
      <c r="AT630" s="18" t="s">
        <v>136</v>
      </c>
      <c r="AU630" s="18" t="s">
        <v>81</v>
      </c>
    </row>
    <row r="631" spans="2:51" s="12" customFormat="1" ht="11.25">
      <c r="B631" s="147"/>
      <c r="D631" s="148" t="s">
        <v>138</v>
      </c>
      <c r="E631" s="149" t="s">
        <v>3</v>
      </c>
      <c r="F631" s="150" t="s">
        <v>1223</v>
      </c>
      <c r="H631" s="151">
        <v>11.584</v>
      </c>
      <c r="I631" s="152"/>
      <c r="L631" s="147"/>
      <c r="M631" s="153"/>
      <c r="T631" s="154"/>
      <c r="AT631" s="149" t="s">
        <v>138</v>
      </c>
      <c r="AU631" s="149" t="s">
        <v>81</v>
      </c>
      <c r="AV631" s="12" t="s">
        <v>81</v>
      </c>
      <c r="AW631" s="12" t="s">
        <v>33</v>
      </c>
      <c r="AX631" s="12" t="s">
        <v>72</v>
      </c>
      <c r="AY631" s="149" t="s">
        <v>129</v>
      </c>
    </row>
    <row r="632" spans="2:51" s="12" customFormat="1" ht="11.25">
      <c r="B632" s="147"/>
      <c r="D632" s="148" t="s">
        <v>138</v>
      </c>
      <c r="E632" s="149" t="s">
        <v>3</v>
      </c>
      <c r="F632" s="150" t="s">
        <v>380</v>
      </c>
      <c r="H632" s="151">
        <v>90.8</v>
      </c>
      <c r="I632" s="152"/>
      <c r="L632" s="147"/>
      <c r="M632" s="153"/>
      <c r="T632" s="154"/>
      <c r="AT632" s="149" t="s">
        <v>138</v>
      </c>
      <c r="AU632" s="149" t="s">
        <v>81</v>
      </c>
      <c r="AV632" s="12" t="s">
        <v>81</v>
      </c>
      <c r="AW632" s="12" t="s">
        <v>33</v>
      </c>
      <c r="AX632" s="12" t="s">
        <v>72</v>
      </c>
      <c r="AY632" s="149" t="s">
        <v>129</v>
      </c>
    </row>
    <row r="633" spans="2:51" s="14" customFormat="1" ht="11.25">
      <c r="B633" s="172"/>
      <c r="D633" s="148" t="s">
        <v>138</v>
      </c>
      <c r="E633" s="173" t="s">
        <v>3</v>
      </c>
      <c r="F633" s="174" t="s">
        <v>310</v>
      </c>
      <c r="H633" s="175">
        <v>102.384</v>
      </c>
      <c r="I633" s="176"/>
      <c r="L633" s="172"/>
      <c r="M633" s="177"/>
      <c r="T633" s="178"/>
      <c r="AT633" s="173" t="s">
        <v>138</v>
      </c>
      <c r="AU633" s="173" t="s">
        <v>81</v>
      </c>
      <c r="AV633" s="14" t="s">
        <v>87</v>
      </c>
      <c r="AW633" s="14" t="s">
        <v>33</v>
      </c>
      <c r="AX633" s="14" t="s">
        <v>77</v>
      </c>
      <c r="AY633" s="173" t="s">
        <v>129</v>
      </c>
    </row>
    <row r="634" spans="2:65" s="1" customFormat="1" ht="24.2" customHeight="1">
      <c r="B634" s="129"/>
      <c r="C634" s="130" t="s">
        <v>1224</v>
      </c>
      <c r="D634" s="130" t="s">
        <v>131</v>
      </c>
      <c r="E634" s="131" t="s">
        <v>1225</v>
      </c>
      <c r="F634" s="132" t="s">
        <v>1226</v>
      </c>
      <c r="G634" s="133" t="s">
        <v>95</v>
      </c>
      <c r="H634" s="134">
        <v>102.384</v>
      </c>
      <c r="I634" s="135"/>
      <c r="J634" s="136">
        <f>ROUND(I634*H634,2)</f>
        <v>0</v>
      </c>
      <c r="K634" s="132" t="s">
        <v>134</v>
      </c>
      <c r="L634" s="33"/>
      <c r="M634" s="137" t="s">
        <v>3</v>
      </c>
      <c r="N634" s="138" t="s">
        <v>43</v>
      </c>
      <c r="P634" s="139">
        <f>O634*H634</f>
        <v>0</v>
      </c>
      <c r="Q634" s="139">
        <v>0.0004</v>
      </c>
      <c r="R634" s="139">
        <f>Q634*H634</f>
        <v>0.0409536</v>
      </c>
      <c r="S634" s="139">
        <v>0</v>
      </c>
      <c r="T634" s="140">
        <f>S634*H634</f>
        <v>0</v>
      </c>
      <c r="AR634" s="141" t="s">
        <v>217</v>
      </c>
      <c r="AT634" s="141" t="s">
        <v>131</v>
      </c>
      <c r="AU634" s="141" t="s">
        <v>81</v>
      </c>
      <c r="AY634" s="18" t="s">
        <v>129</v>
      </c>
      <c r="BE634" s="142">
        <f>IF(N634="základní",J634,0)</f>
        <v>0</v>
      </c>
      <c r="BF634" s="142">
        <f>IF(N634="snížená",J634,0)</f>
        <v>0</v>
      </c>
      <c r="BG634" s="142">
        <f>IF(N634="zákl. přenesená",J634,0)</f>
        <v>0</v>
      </c>
      <c r="BH634" s="142">
        <f>IF(N634="sníž. přenesená",J634,0)</f>
        <v>0</v>
      </c>
      <c r="BI634" s="142">
        <f>IF(N634="nulová",J634,0)</f>
        <v>0</v>
      </c>
      <c r="BJ634" s="18" t="s">
        <v>77</v>
      </c>
      <c r="BK634" s="142">
        <f>ROUND(I634*H634,2)</f>
        <v>0</v>
      </c>
      <c r="BL634" s="18" t="s">
        <v>217</v>
      </c>
      <c r="BM634" s="141" t="s">
        <v>1227</v>
      </c>
    </row>
    <row r="635" spans="2:47" s="1" customFormat="1" ht="11.25">
      <c r="B635" s="33"/>
      <c r="D635" s="143" t="s">
        <v>136</v>
      </c>
      <c r="F635" s="144" t="s">
        <v>1228</v>
      </c>
      <c r="I635" s="145"/>
      <c r="L635" s="33"/>
      <c r="M635" s="146"/>
      <c r="T635" s="54"/>
      <c r="AT635" s="18" t="s">
        <v>136</v>
      </c>
      <c r="AU635" s="18" t="s">
        <v>81</v>
      </c>
    </row>
    <row r="636" spans="2:65" s="1" customFormat="1" ht="24.2" customHeight="1">
      <c r="B636" s="129"/>
      <c r="C636" s="130" t="s">
        <v>1229</v>
      </c>
      <c r="D636" s="130" t="s">
        <v>131</v>
      </c>
      <c r="E636" s="131" t="s">
        <v>1230</v>
      </c>
      <c r="F636" s="132" t="s">
        <v>1231</v>
      </c>
      <c r="G636" s="133" t="s">
        <v>95</v>
      </c>
      <c r="H636" s="134">
        <v>102.384</v>
      </c>
      <c r="I636" s="135"/>
      <c r="J636" s="136">
        <f>ROUND(I636*H636,2)</f>
        <v>0</v>
      </c>
      <c r="K636" s="132" t="s">
        <v>134</v>
      </c>
      <c r="L636" s="33"/>
      <c r="M636" s="137" t="s">
        <v>3</v>
      </c>
      <c r="N636" s="138" t="s">
        <v>43</v>
      </c>
      <c r="P636" s="139">
        <f>O636*H636</f>
        <v>0</v>
      </c>
      <c r="Q636" s="139">
        <v>0.001</v>
      </c>
      <c r="R636" s="139">
        <f>Q636*H636</f>
        <v>0.102384</v>
      </c>
      <c r="S636" s="139">
        <v>0</v>
      </c>
      <c r="T636" s="140">
        <f>S636*H636</f>
        <v>0</v>
      </c>
      <c r="AR636" s="141" t="s">
        <v>217</v>
      </c>
      <c r="AT636" s="141" t="s">
        <v>131</v>
      </c>
      <c r="AU636" s="141" t="s">
        <v>81</v>
      </c>
      <c r="AY636" s="18" t="s">
        <v>129</v>
      </c>
      <c r="BE636" s="142">
        <f>IF(N636="základní",J636,0)</f>
        <v>0</v>
      </c>
      <c r="BF636" s="142">
        <f>IF(N636="snížená",J636,0)</f>
        <v>0</v>
      </c>
      <c r="BG636" s="142">
        <f>IF(N636="zákl. přenesená",J636,0)</f>
        <v>0</v>
      </c>
      <c r="BH636" s="142">
        <f>IF(N636="sníž. přenesená",J636,0)</f>
        <v>0</v>
      </c>
      <c r="BI636" s="142">
        <f>IF(N636="nulová",J636,0)</f>
        <v>0</v>
      </c>
      <c r="BJ636" s="18" t="s">
        <v>77</v>
      </c>
      <c r="BK636" s="142">
        <f>ROUND(I636*H636,2)</f>
        <v>0</v>
      </c>
      <c r="BL636" s="18" t="s">
        <v>217</v>
      </c>
      <c r="BM636" s="141" t="s">
        <v>1232</v>
      </c>
    </row>
    <row r="637" spans="2:47" s="1" customFormat="1" ht="11.25">
      <c r="B637" s="33"/>
      <c r="D637" s="143" t="s">
        <v>136</v>
      </c>
      <c r="F637" s="144" t="s">
        <v>1233</v>
      </c>
      <c r="I637" s="145"/>
      <c r="L637" s="33"/>
      <c r="M637" s="146"/>
      <c r="T637" s="54"/>
      <c r="AT637" s="18" t="s">
        <v>136</v>
      </c>
      <c r="AU637" s="18" t="s">
        <v>81</v>
      </c>
    </row>
    <row r="638" spans="2:65" s="1" customFormat="1" ht="21.75" customHeight="1">
      <c r="B638" s="129"/>
      <c r="C638" s="130" t="s">
        <v>1234</v>
      </c>
      <c r="D638" s="130" t="s">
        <v>131</v>
      </c>
      <c r="E638" s="131" t="s">
        <v>1235</v>
      </c>
      <c r="F638" s="132" t="s">
        <v>1236</v>
      </c>
      <c r="G638" s="133" t="s">
        <v>95</v>
      </c>
      <c r="H638" s="134">
        <v>102.384</v>
      </c>
      <c r="I638" s="135"/>
      <c r="J638" s="136">
        <f>ROUND(I638*H638,2)</f>
        <v>0</v>
      </c>
      <c r="K638" s="132" t="s">
        <v>134</v>
      </c>
      <c r="L638" s="33"/>
      <c r="M638" s="137" t="s">
        <v>3</v>
      </c>
      <c r="N638" s="138" t="s">
        <v>43</v>
      </c>
      <c r="P638" s="139">
        <f>O638*H638</f>
        <v>0</v>
      </c>
      <c r="Q638" s="139">
        <v>0.00125</v>
      </c>
      <c r="R638" s="139">
        <f>Q638*H638</f>
        <v>0.12798</v>
      </c>
      <c r="S638" s="139">
        <v>0</v>
      </c>
      <c r="T638" s="140">
        <f>S638*H638</f>
        <v>0</v>
      </c>
      <c r="AR638" s="141" t="s">
        <v>217</v>
      </c>
      <c r="AT638" s="141" t="s">
        <v>131</v>
      </c>
      <c r="AU638" s="141" t="s">
        <v>81</v>
      </c>
      <c r="AY638" s="18" t="s">
        <v>129</v>
      </c>
      <c r="BE638" s="142">
        <f>IF(N638="základní",J638,0)</f>
        <v>0</v>
      </c>
      <c r="BF638" s="142">
        <f>IF(N638="snížená",J638,0)</f>
        <v>0</v>
      </c>
      <c r="BG638" s="142">
        <f>IF(N638="zákl. přenesená",J638,0)</f>
        <v>0</v>
      </c>
      <c r="BH638" s="142">
        <f>IF(N638="sníž. přenesená",J638,0)</f>
        <v>0</v>
      </c>
      <c r="BI638" s="142">
        <f>IF(N638="nulová",J638,0)</f>
        <v>0</v>
      </c>
      <c r="BJ638" s="18" t="s">
        <v>77</v>
      </c>
      <c r="BK638" s="142">
        <f>ROUND(I638*H638,2)</f>
        <v>0</v>
      </c>
      <c r="BL638" s="18" t="s">
        <v>217</v>
      </c>
      <c r="BM638" s="141" t="s">
        <v>1237</v>
      </c>
    </row>
    <row r="639" spans="2:47" s="1" customFormat="1" ht="11.25">
      <c r="B639" s="33"/>
      <c r="D639" s="143" t="s">
        <v>136</v>
      </c>
      <c r="F639" s="144" t="s">
        <v>1238</v>
      </c>
      <c r="I639" s="145"/>
      <c r="L639" s="33"/>
      <c r="M639" s="146"/>
      <c r="T639" s="54"/>
      <c r="AT639" s="18" t="s">
        <v>136</v>
      </c>
      <c r="AU639" s="18" t="s">
        <v>81</v>
      </c>
    </row>
    <row r="640" spans="2:65" s="1" customFormat="1" ht="16.5" customHeight="1">
      <c r="B640" s="129"/>
      <c r="C640" s="130" t="s">
        <v>1239</v>
      </c>
      <c r="D640" s="130" t="s">
        <v>131</v>
      </c>
      <c r="E640" s="131" t="s">
        <v>1240</v>
      </c>
      <c r="F640" s="132" t="s">
        <v>1241</v>
      </c>
      <c r="G640" s="133" t="s">
        <v>95</v>
      </c>
      <c r="H640" s="134">
        <v>102.384</v>
      </c>
      <c r="I640" s="135"/>
      <c r="J640" s="136">
        <f>ROUND(I640*H640,2)</f>
        <v>0</v>
      </c>
      <c r="K640" s="132" t="s">
        <v>134</v>
      </c>
      <c r="L640" s="33"/>
      <c r="M640" s="137" t="s">
        <v>3</v>
      </c>
      <c r="N640" s="138" t="s">
        <v>43</v>
      </c>
      <c r="P640" s="139">
        <f>O640*H640</f>
        <v>0</v>
      </c>
      <c r="Q640" s="139">
        <v>0.00025</v>
      </c>
      <c r="R640" s="139">
        <f>Q640*H640</f>
        <v>0.025596</v>
      </c>
      <c r="S640" s="139">
        <v>0</v>
      </c>
      <c r="T640" s="140">
        <f>S640*H640</f>
        <v>0</v>
      </c>
      <c r="AR640" s="141" t="s">
        <v>217</v>
      </c>
      <c r="AT640" s="141" t="s">
        <v>131</v>
      </c>
      <c r="AU640" s="141" t="s">
        <v>81</v>
      </c>
      <c r="AY640" s="18" t="s">
        <v>129</v>
      </c>
      <c r="BE640" s="142">
        <f>IF(N640="základní",J640,0)</f>
        <v>0</v>
      </c>
      <c r="BF640" s="142">
        <f>IF(N640="snížená",J640,0)</f>
        <v>0</v>
      </c>
      <c r="BG640" s="142">
        <f>IF(N640="zákl. přenesená",J640,0)</f>
        <v>0</v>
      </c>
      <c r="BH640" s="142">
        <f>IF(N640="sníž. přenesená",J640,0)</f>
        <v>0</v>
      </c>
      <c r="BI640" s="142">
        <f>IF(N640="nulová",J640,0)</f>
        <v>0</v>
      </c>
      <c r="BJ640" s="18" t="s">
        <v>77</v>
      </c>
      <c r="BK640" s="142">
        <f>ROUND(I640*H640,2)</f>
        <v>0</v>
      </c>
      <c r="BL640" s="18" t="s">
        <v>217</v>
      </c>
      <c r="BM640" s="141" t="s">
        <v>1242</v>
      </c>
    </row>
    <row r="641" spans="2:47" s="1" customFormat="1" ht="11.25">
      <c r="B641" s="33"/>
      <c r="D641" s="143" t="s">
        <v>136</v>
      </c>
      <c r="F641" s="144" t="s">
        <v>1243</v>
      </c>
      <c r="I641" s="145"/>
      <c r="L641" s="33"/>
      <c r="M641" s="146"/>
      <c r="T641" s="54"/>
      <c r="AT641" s="18" t="s">
        <v>136</v>
      </c>
      <c r="AU641" s="18" t="s">
        <v>81</v>
      </c>
    </row>
    <row r="642" spans="2:65" s="1" customFormat="1" ht="33" customHeight="1">
      <c r="B642" s="129"/>
      <c r="C642" s="130" t="s">
        <v>1244</v>
      </c>
      <c r="D642" s="130" t="s">
        <v>131</v>
      </c>
      <c r="E642" s="131" t="s">
        <v>1245</v>
      </c>
      <c r="F642" s="132" t="s">
        <v>1246</v>
      </c>
      <c r="G642" s="133" t="s">
        <v>95</v>
      </c>
      <c r="H642" s="134">
        <v>11.584</v>
      </c>
      <c r="I642" s="135"/>
      <c r="J642" s="136">
        <f>ROUND(I642*H642,2)</f>
        <v>0</v>
      </c>
      <c r="K642" s="132" t="s">
        <v>134</v>
      </c>
      <c r="L642" s="33"/>
      <c r="M642" s="137" t="s">
        <v>3</v>
      </c>
      <c r="N642" s="138" t="s">
        <v>43</v>
      </c>
      <c r="P642" s="139">
        <f>O642*H642</f>
        <v>0</v>
      </c>
      <c r="Q642" s="139">
        <v>0</v>
      </c>
      <c r="R642" s="139">
        <f>Q642*H642</f>
        <v>0</v>
      </c>
      <c r="S642" s="139">
        <v>0</v>
      </c>
      <c r="T642" s="140">
        <f>S642*H642</f>
        <v>0</v>
      </c>
      <c r="AR642" s="141" t="s">
        <v>217</v>
      </c>
      <c r="AT642" s="141" t="s">
        <v>131</v>
      </c>
      <c r="AU642" s="141" t="s">
        <v>81</v>
      </c>
      <c r="AY642" s="18" t="s">
        <v>129</v>
      </c>
      <c r="BE642" s="142">
        <f>IF(N642="základní",J642,0)</f>
        <v>0</v>
      </c>
      <c r="BF642" s="142">
        <f>IF(N642="snížená",J642,0)</f>
        <v>0</v>
      </c>
      <c r="BG642" s="142">
        <f>IF(N642="zákl. přenesená",J642,0)</f>
        <v>0</v>
      </c>
      <c r="BH642" s="142">
        <f>IF(N642="sníž. přenesená",J642,0)</f>
        <v>0</v>
      </c>
      <c r="BI642" s="142">
        <f>IF(N642="nulová",J642,0)</f>
        <v>0</v>
      </c>
      <c r="BJ642" s="18" t="s">
        <v>77</v>
      </c>
      <c r="BK642" s="142">
        <f>ROUND(I642*H642,2)</f>
        <v>0</v>
      </c>
      <c r="BL642" s="18" t="s">
        <v>217</v>
      </c>
      <c r="BM642" s="141" t="s">
        <v>1247</v>
      </c>
    </row>
    <row r="643" spans="2:47" s="1" customFormat="1" ht="11.25">
      <c r="B643" s="33"/>
      <c r="D643" s="143" t="s">
        <v>136</v>
      </c>
      <c r="F643" s="144" t="s">
        <v>1248</v>
      </c>
      <c r="I643" s="145"/>
      <c r="L643" s="33"/>
      <c r="M643" s="146"/>
      <c r="T643" s="54"/>
      <c r="AT643" s="18" t="s">
        <v>136</v>
      </c>
      <c r="AU643" s="18" t="s">
        <v>81</v>
      </c>
    </row>
    <row r="644" spans="2:51" s="12" customFormat="1" ht="11.25">
      <c r="B644" s="147"/>
      <c r="D644" s="148" t="s">
        <v>138</v>
      </c>
      <c r="E644" s="149" t="s">
        <v>3</v>
      </c>
      <c r="F644" s="150" t="s">
        <v>1223</v>
      </c>
      <c r="H644" s="151">
        <v>11.584</v>
      </c>
      <c r="I644" s="152"/>
      <c r="L644" s="147"/>
      <c r="M644" s="153"/>
      <c r="T644" s="154"/>
      <c r="AT644" s="149" t="s">
        <v>138</v>
      </c>
      <c r="AU644" s="149" t="s">
        <v>81</v>
      </c>
      <c r="AV644" s="12" t="s">
        <v>81</v>
      </c>
      <c r="AW644" s="12" t="s">
        <v>33</v>
      </c>
      <c r="AX644" s="12" t="s">
        <v>77</v>
      </c>
      <c r="AY644" s="149" t="s">
        <v>129</v>
      </c>
    </row>
    <row r="645" spans="2:65" s="1" customFormat="1" ht="33" customHeight="1">
      <c r="B645" s="129"/>
      <c r="C645" s="130" t="s">
        <v>1249</v>
      </c>
      <c r="D645" s="130" t="s">
        <v>131</v>
      </c>
      <c r="E645" s="131" t="s">
        <v>1250</v>
      </c>
      <c r="F645" s="132" t="s">
        <v>1251</v>
      </c>
      <c r="G645" s="133" t="s">
        <v>95</v>
      </c>
      <c r="H645" s="134">
        <v>11.584</v>
      </c>
      <c r="I645" s="135"/>
      <c r="J645" s="136">
        <f>ROUND(I645*H645,2)</f>
        <v>0</v>
      </c>
      <c r="K645" s="132" t="s">
        <v>134</v>
      </c>
      <c r="L645" s="33"/>
      <c r="M645" s="137" t="s">
        <v>3</v>
      </c>
      <c r="N645" s="138" t="s">
        <v>43</v>
      </c>
      <c r="P645" s="139">
        <f>O645*H645</f>
        <v>0</v>
      </c>
      <c r="Q645" s="139">
        <v>0</v>
      </c>
      <c r="R645" s="139">
        <f>Q645*H645</f>
        <v>0</v>
      </c>
      <c r="S645" s="139">
        <v>0</v>
      </c>
      <c r="T645" s="140">
        <f>S645*H645</f>
        <v>0</v>
      </c>
      <c r="AR645" s="141" t="s">
        <v>217</v>
      </c>
      <c r="AT645" s="141" t="s">
        <v>131</v>
      </c>
      <c r="AU645" s="141" t="s">
        <v>81</v>
      </c>
      <c r="AY645" s="18" t="s">
        <v>129</v>
      </c>
      <c r="BE645" s="142">
        <f>IF(N645="základní",J645,0)</f>
        <v>0</v>
      </c>
      <c r="BF645" s="142">
        <f>IF(N645="snížená",J645,0)</f>
        <v>0</v>
      </c>
      <c r="BG645" s="142">
        <f>IF(N645="zákl. přenesená",J645,0)</f>
        <v>0</v>
      </c>
      <c r="BH645" s="142">
        <f>IF(N645="sníž. přenesená",J645,0)</f>
        <v>0</v>
      </c>
      <c r="BI645" s="142">
        <f>IF(N645="nulová",J645,0)</f>
        <v>0</v>
      </c>
      <c r="BJ645" s="18" t="s">
        <v>77</v>
      </c>
      <c r="BK645" s="142">
        <f>ROUND(I645*H645,2)</f>
        <v>0</v>
      </c>
      <c r="BL645" s="18" t="s">
        <v>217</v>
      </c>
      <c r="BM645" s="141" t="s">
        <v>1252</v>
      </c>
    </row>
    <row r="646" spans="2:47" s="1" customFormat="1" ht="11.25">
      <c r="B646" s="33"/>
      <c r="D646" s="143" t="s">
        <v>136</v>
      </c>
      <c r="F646" s="144" t="s">
        <v>1253</v>
      </c>
      <c r="I646" s="145"/>
      <c r="L646" s="33"/>
      <c r="M646" s="146"/>
      <c r="T646" s="54"/>
      <c r="AT646" s="18" t="s">
        <v>136</v>
      </c>
      <c r="AU646" s="18" t="s">
        <v>81</v>
      </c>
    </row>
    <row r="647" spans="2:65" s="1" customFormat="1" ht="24.2" customHeight="1">
      <c r="B647" s="129"/>
      <c r="C647" s="130" t="s">
        <v>1254</v>
      </c>
      <c r="D647" s="130" t="s">
        <v>131</v>
      </c>
      <c r="E647" s="131" t="s">
        <v>1255</v>
      </c>
      <c r="F647" s="132" t="s">
        <v>1256</v>
      </c>
      <c r="G647" s="133" t="s">
        <v>95</v>
      </c>
      <c r="H647" s="134">
        <v>11.584</v>
      </c>
      <c r="I647" s="135"/>
      <c r="J647" s="136">
        <f>ROUND(I647*H647,2)</f>
        <v>0</v>
      </c>
      <c r="K647" s="132" t="s">
        <v>134</v>
      </c>
      <c r="L647" s="33"/>
      <c r="M647" s="137" t="s">
        <v>3</v>
      </c>
      <c r="N647" s="138" t="s">
        <v>43</v>
      </c>
      <c r="P647" s="139">
        <f>O647*H647</f>
        <v>0</v>
      </c>
      <c r="Q647" s="139">
        <v>0</v>
      </c>
      <c r="R647" s="139">
        <f>Q647*H647</f>
        <v>0</v>
      </c>
      <c r="S647" s="139">
        <v>0</v>
      </c>
      <c r="T647" s="140">
        <f>S647*H647</f>
        <v>0</v>
      </c>
      <c r="AR647" s="141" t="s">
        <v>217</v>
      </c>
      <c r="AT647" s="141" t="s">
        <v>131</v>
      </c>
      <c r="AU647" s="141" t="s">
        <v>81</v>
      </c>
      <c r="AY647" s="18" t="s">
        <v>129</v>
      </c>
      <c r="BE647" s="142">
        <f>IF(N647="základní",J647,0)</f>
        <v>0</v>
      </c>
      <c r="BF647" s="142">
        <f>IF(N647="snížená",J647,0)</f>
        <v>0</v>
      </c>
      <c r="BG647" s="142">
        <f>IF(N647="zákl. přenesená",J647,0)</f>
        <v>0</v>
      </c>
      <c r="BH647" s="142">
        <f>IF(N647="sníž. přenesená",J647,0)</f>
        <v>0</v>
      </c>
      <c r="BI647" s="142">
        <f>IF(N647="nulová",J647,0)</f>
        <v>0</v>
      </c>
      <c r="BJ647" s="18" t="s">
        <v>77</v>
      </c>
      <c r="BK647" s="142">
        <f>ROUND(I647*H647,2)</f>
        <v>0</v>
      </c>
      <c r="BL647" s="18" t="s">
        <v>217</v>
      </c>
      <c r="BM647" s="141" t="s">
        <v>1257</v>
      </c>
    </row>
    <row r="648" spans="2:47" s="1" customFormat="1" ht="11.25">
      <c r="B648" s="33"/>
      <c r="D648" s="143" t="s">
        <v>136</v>
      </c>
      <c r="F648" s="144" t="s">
        <v>1258</v>
      </c>
      <c r="I648" s="145"/>
      <c r="L648" s="33"/>
      <c r="M648" s="146"/>
      <c r="T648" s="54"/>
      <c r="AT648" s="18" t="s">
        <v>136</v>
      </c>
      <c r="AU648" s="18" t="s">
        <v>81</v>
      </c>
    </row>
    <row r="649" spans="2:65" s="1" customFormat="1" ht="24.2" customHeight="1">
      <c r="B649" s="129"/>
      <c r="C649" s="130" t="s">
        <v>1259</v>
      </c>
      <c r="D649" s="130" t="s">
        <v>131</v>
      </c>
      <c r="E649" s="131" t="s">
        <v>1260</v>
      </c>
      <c r="F649" s="132" t="s">
        <v>1261</v>
      </c>
      <c r="G649" s="133" t="s">
        <v>213</v>
      </c>
      <c r="H649" s="134">
        <v>115.844</v>
      </c>
      <c r="I649" s="135"/>
      <c r="J649" s="136">
        <f>ROUND(I649*H649,2)</f>
        <v>0</v>
      </c>
      <c r="K649" s="132" t="s">
        <v>134</v>
      </c>
      <c r="L649" s="33"/>
      <c r="M649" s="137" t="s">
        <v>3</v>
      </c>
      <c r="N649" s="138" t="s">
        <v>43</v>
      </c>
      <c r="P649" s="139">
        <f>O649*H649</f>
        <v>0</v>
      </c>
      <c r="Q649" s="139">
        <v>0.00312013</v>
      </c>
      <c r="R649" s="139">
        <f>Q649*H649</f>
        <v>0.36144833972</v>
      </c>
      <c r="S649" s="139">
        <v>0</v>
      </c>
      <c r="T649" s="140">
        <f>S649*H649</f>
        <v>0</v>
      </c>
      <c r="AR649" s="141" t="s">
        <v>217</v>
      </c>
      <c r="AT649" s="141" t="s">
        <v>131</v>
      </c>
      <c r="AU649" s="141" t="s">
        <v>81</v>
      </c>
      <c r="AY649" s="18" t="s">
        <v>129</v>
      </c>
      <c r="BE649" s="142">
        <f>IF(N649="základní",J649,0)</f>
        <v>0</v>
      </c>
      <c r="BF649" s="142">
        <f>IF(N649="snížená",J649,0)</f>
        <v>0</v>
      </c>
      <c r="BG649" s="142">
        <f>IF(N649="zákl. přenesená",J649,0)</f>
        <v>0</v>
      </c>
      <c r="BH649" s="142">
        <f>IF(N649="sníž. přenesená",J649,0)</f>
        <v>0</v>
      </c>
      <c r="BI649" s="142">
        <f>IF(N649="nulová",J649,0)</f>
        <v>0</v>
      </c>
      <c r="BJ649" s="18" t="s">
        <v>77</v>
      </c>
      <c r="BK649" s="142">
        <f>ROUND(I649*H649,2)</f>
        <v>0</v>
      </c>
      <c r="BL649" s="18" t="s">
        <v>217</v>
      </c>
      <c r="BM649" s="141" t="s">
        <v>1262</v>
      </c>
    </row>
    <row r="650" spans="2:47" s="1" customFormat="1" ht="11.25">
      <c r="B650" s="33"/>
      <c r="D650" s="143" t="s">
        <v>136</v>
      </c>
      <c r="F650" s="144" t="s">
        <v>1263</v>
      </c>
      <c r="I650" s="145"/>
      <c r="L650" s="33"/>
      <c r="M650" s="146"/>
      <c r="T650" s="54"/>
      <c r="AT650" s="18" t="s">
        <v>136</v>
      </c>
      <c r="AU650" s="18" t="s">
        <v>81</v>
      </c>
    </row>
    <row r="651" spans="2:51" s="12" customFormat="1" ht="11.25">
      <c r="B651" s="147"/>
      <c r="D651" s="148" t="s">
        <v>138</v>
      </c>
      <c r="E651" s="149" t="s">
        <v>3</v>
      </c>
      <c r="F651" s="150" t="s">
        <v>376</v>
      </c>
      <c r="H651" s="151">
        <v>115.844</v>
      </c>
      <c r="I651" s="152"/>
      <c r="L651" s="147"/>
      <c r="M651" s="153"/>
      <c r="T651" s="154"/>
      <c r="AT651" s="149" t="s">
        <v>138</v>
      </c>
      <c r="AU651" s="149" t="s">
        <v>81</v>
      </c>
      <c r="AV651" s="12" t="s">
        <v>81</v>
      </c>
      <c r="AW651" s="12" t="s">
        <v>33</v>
      </c>
      <c r="AX651" s="12" t="s">
        <v>77</v>
      </c>
      <c r="AY651" s="149" t="s">
        <v>129</v>
      </c>
    </row>
    <row r="652" spans="2:65" s="1" customFormat="1" ht="44.25" customHeight="1">
      <c r="B652" s="129"/>
      <c r="C652" s="130" t="s">
        <v>1264</v>
      </c>
      <c r="D652" s="130" t="s">
        <v>131</v>
      </c>
      <c r="E652" s="131" t="s">
        <v>1265</v>
      </c>
      <c r="F652" s="132" t="s">
        <v>1266</v>
      </c>
      <c r="G652" s="133" t="s">
        <v>233</v>
      </c>
      <c r="H652" s="134">
        <v>0.658</v>
      </c>
      <c r="I652" s="135"/>
      <c r="J652" s="136">
        <f>ROUND(I652*H652,2)</f>
        <v>0</v>
      </c>
      <c r="K652" s="132" t="s">
        <v>134</v>
      </c>
      <c r="L652" s="33"/>
      <c r="M652" s="137" t="s">
        <v>3</v>
      </c>
      <c r="N652" s="138" t="s">
        <v>43</v>
      </c>
      <c r="P652" s="139">
        <f>O652*H652</f>
        <v>0</v>
      </c>
      <c r="Q652" s="139">
        <v>0</v>
      </c>
      <c r="R652" s="139">
        <f>Q652*H652</f>
        <v>0</v>
      </c>
      <c r="S652" s="139">
        <v>0</v>
      </c>
      <c r="T652" s="140">
        <f>S652*H652</f>
        <v>0</v>
      </c>
      <c r="AR652" s="141" t="s">
        <v>217</v>
      </c>
      <c r="AT652" s="141" t="s">
        <v>131</v>
      </c>
      <c r="AU652" s="141" t="s">
        <v>81</v>
      </c>
      <c r="AY652" s="18" t="s">
        <v>129</v>
      </c>
      <c r="BE652" s="142">
        <f>IF(N652="základní",J652,0)</f>
        <v>0</v>
      </c>
      <c r="BF652" s="142">
        <f>IF(N652="snížená",J652,0)</f>
        <v>0</v>
      </c>
      <c r="BG652" s="142">
        <f>IF(N652="zákl. přenesená",J652,0)</f>
        <v>0</v>
      </c>
      <c r="BH652" s="142">
        <f>IF(N652="sníž. přenesená",J652,0)</f>
        <v>0</v>
      </c>
      <c r="BI652" s="142">
        <f>IF(N652="nulová",J652,0)</f>
        <v>0</v>
      </c>
      <c r="BJ652" s="18" t="s">
        <v>77</v>
      </c>
      <c r="BK652" s="142">
        <f>ROUND(I652*H652,2)</f>
        <v>0</v>
      </c>
      <c r="BL652" s="18" t="s">
        <v>217</v>
      </c>
      <c r="BM652" s="141" t="s">
        <v>1267</v>
      </c>
    </row>
    <row r="653" spans="2:47" s="1" customFormat="1" ht="11.25">
      <c r="B653" s="33"/>
      <c r="D653" s="143" t="s">
        <v>136</v>
      </c>
      <c r="F653" s="144" t="s">
        <v>1268</v>
      </c>
      <c r="I653" s="145"/>
      <c r="L653" s="33"/>
      <c r="M653" s="146"/>
      <c r="T653" s="54"/>
      <c r="AT653" s="18" t="s">
        <v>136</v>
      </c>
      <c r="AU653" s="18" t="s">
        <v>81</v>
      </c>
    </row>
    <row r="654" spans="2:63" s="11" customFormat="1" ht="22.9" customHeight="1">
      <c r="B654" s="117"/>
      <c r="D654" s="118" t="s">
        <v>71</v>
      </c>
      <c r="E654" s="127" t="s">
        <v>1269</v>
      </c>
      <c r="F654" s="127" t="s">
        <v>1270</v>
      </c>
      <c r="I654" s="120"/>
      <c r="J654" s="128">
        <f>BK654</f>
        <v>0</v>
      </c>
      <c r="L654" s="117"/>
      <c r="M654" s="122"/>
      <c r="P654" s="123">
        <f>SUM(P655:P678)</f>
        <v>0</v>
      </c>
      <c r="R654" s="123">
        <f>SUM(R655:R678)</f>
        <v>1.0530905199999998</v>
      </c>
      <c r="T654" s="124">
        <f>SUM(T655:T678)</f>
        <v>1.022926</v>
      </c>
      <c r="AR654" s="118" t="s">
        <v>81</v>
      </c>
      <c r="AT654" s="125" t="s">
        <v>71</v>
      </c>
      <c r="AU654" s="125" t="s">
        <v>77</v>
      </c>
      <c r="AY654" s="118" t="s">
        <v>129</v>
      </c>
      <c r="BK654" s="126">
        <f>SUM(BK655:BK678)</f>
        <v>0</v>
      </c>
    </row>
    <row r="655" spans="2:65" s="1" customFormat="1" ht="37.9" customHeight="1">
      <c r="B655" s="129"/>
      <c r="C655" s="130" t="s">
        <v>1271</v>
      </c>
      <c r="D655" s="130" t="s">
        <v>131</v>
      </c>
      <c r="E655" s="131" t="s">
        <v>1272</v>
      </c>
      <c r="F655" s="132" t="s">
        <v>1273</v>
      </c>
      <c r="G655" s="133" t="s">
        <v>95</v>
      </c>
      <c r="H655" s="134">
        <v>4.138</v>
      </c>
      <c r="I655" s="135"/>
      <c r="J655" s="136">
        <f>ROUND(I655*H655,2)</f>
        <v>0</v>
      </c>
      <c r="K655" s="132" t="s">
        <v>134</v>
      </c>
      <c r="L655" s="33"/>
      <c r="M655" s="137" t="s">
        <v>3</v>
      </c>
      <c r="N655" s="138" t="s">
        <v>43</v>
      </c>
      <c r="P655" s="139">
        <f>O655*H655</f>
        <v>0</v>
      </c>
      <c r="Q655" s="139">
        <v>0.00126</v>
      </c>
      <c r="R655" s="139">
        <f>Q655*H655</f>
        <v>0.00521388</v>
      </c>
      <c r="S655" s="139">
        <v>0</v>
      </c>
      <c r="T655" s="140">
        <f>S655*H655</f>
        <v>0</v>
      </c>
      <c r="AR655" s="141" t="s">
        <v>217</v>
      </c>
      <c r="AT655" s="141" t="s">
        <v>131</v>
      </c>
      <c r="AU655" s="141" t="s">
        <v>81</v>
      </c>
      <c r="AY655" s="18" t="s">
        <v>129</v>
      </c>
      <c r="BE655" s="142">
        <f>IF(N655="základní",J655,0)</f>
        <v>0</v>
      </c>
      <c r="BF655" s="142">
        <f>IF(N655="snížená",J655,0)</f>
        <v>0</v>
      </c>
      <c r="BG655" s="142">
        <f>IF(N655="zákl. přenesená",J655,0)</f>
        <v>0</v>
      </c>
      <c r="BH655" s="142">
        <f>IF(N655="sníž. přenesená",J655,0)</f>
        <v>0</v>
      </c>
      <c r="BI655" s="142">
        <f>IF(N655="nulová",J655,0)</f>
        <v>0</v>
      </c>
      <c r="BJ655" s="18" t="s">
        <v>77</v>
      </c>
      <c r="BK655" s="142">
        <f>ROUND(I655*H655,2)</f>
        <v>0</v>
      </c>
      <c r="BL655" s="18" t="s">
        <v>217</v>
      </c>
      <c r="BM655" s="141" t="s">
        <v>1274</v>
      </c>
    </row>
    <row r="656" spans="2:47" s="1" customFormat="1" ht="11.25">
      <c r="B656" s="33"/>
      <c r="D656" s="143" t="s">
        <v>136</v>
      </c>
      <c r="F656" s="144" t="s">
        <v>1275</v>
      </c>
      <c r="I656" s="145"/>
      <c r="L656" s="33"/>
      <c r="M656" s="146"/>
      <c r="T656" s="54"/>
      <c r="AT656" s="18" t="s">
        <v>136</v>
      </c>
      <c r="AU656" s="18" t="s">
        <v>81</v>
      </c>
    </row>
    <row r="657" spans="2:51" s="12" customFormat="1" ht="11.25">
      <c r="B657" s="147"/>
      <c r="D657" s="148" t="s">
        <v>138</v>
      </c>
      <c r="E657" s="149" t="s">
        <v>3</v>
      </c>
      <c r="F657" s="150" t="s">
        <v>1276</v>
      </c>
      <c r="H657" s="151">
        <v>4.138</v>
      </c>
      <c r="I657" s="152"/>
      <c r="L657" s="147"/>
      <c r="M657" s="153"/>
      <c r="T657" s="154"/>
      <c r="AT657" s="149" t="s">
        <v>138</v>
      </c>
      <c r="AU657" s="149" t="s">
        <v>81</v>
      </c>
      <c r="AV657" s="12" t="s">
        <v>81</v>
      </c>
      <c r="AW657" s="12" t="s">
        <v>33</v>
      </c>
      <c r="AX657" s="12" t="s">
        <v>77</v>
      </c>
      <c r="AY657" s="149" t="s">
        <v>129</v>
      </c>
    </row>
    <row r="658" spans="2:65" s="1" customFormat="1" ht="24.2" customHeight="1">
      <c r="B658" s="129"/>
      <c r="C658" s="130" t="s">
        <v>1277</v>
      </c>
      <c r="D658" s="130" t="s">
        <v>131</v>
      </c>
      <c r="E658" s="131" t="s">
        <v>1278</v>
      </c>
      <c r="F658" s="132" t="s">
        <v>1279</v>
      </c>
      <c r="G658" s="133" t="s">
        <v>95</v>
      </c>
      <c r="H658" s="134">
        <v>9.891</v>
      </c>
      <c r="I658" s="135"/>
      <c r="J658" s="136">
        <f>ROUND(I658*H658,2)</f>
        <v>0</v>
      </c>
      <c r="K658" s="132" t="s">
        <v>134</v>
      </c>
      <c r="L658" s="33"/>
      <c r="M658" s="137" t="s">
        <v>3</v>
      </c>
      <c r="N658" s="138" t="s">
        <v>43</v>
      </c>
      <c r="P658" s="139">
        <f>O658*H658</f>
        <v>0</v>
      </c>
      <c r="Q658" s="139">
        <v>0.019</v>
      </c>
      <c r="R658" s="139">
        <f>Q658*H658</f>
        <v>0.18792899999999998</v>
      </c>
      <c r="S658" s="139">
        <v>0.019</v>
      </c>
      <c r="T658" s="140">
        <f>S658*H658</f>
        <v>0.18792899999999998</v>
      </c>
      <c r="AR658" s="141" t="s">
        <v>217</v>
      </c>
      <c r="AT658" s="141" t="s">
        <v>131</v>
      </c>
      <c r="AU658" s="141" t="s">
        <v>81</v>
      </c>
      <c r="AY658" s="18" t="s">
        <v>129</v>
      </c>
      <c r="BE658" s="142">
        <f>IF(N658="základní",J658,0)</f>
        <v>0</v>
      </c>
      <c r="BF658" s="142">
        <f>IF(N658="snížená",J658,0)</f>
        <v>0</v>
      </c>
      <c r="BG658" s="142">
        <f>IF(N658="zákl. přenesená",J658,0)</f>
        <v>0</v>
      </c>
      <c r="BH658" s="142">
        <f>IF(N658="sníž. přenesená",J658,0)</f>
        <v>0</v>
      </c>
      <c r="BI658" s="142">
        <f>IF(N658="nulová",J658,0)</f>
        <v>0</v>
      </c>
      <c r="BJ658" s="18" t="s">
        <v>77</v>
      </c>
      <c r="BK658" s="142">
        <f>ROUND(I658*H658,2)</f>
        <v>0</v>
      </c>
      <c r="BL658" s="18" t="s">
        <v>217</v>
      </c>
      <c r="BM658" s="141" t="s">
        <v>1280</v>
      </c>
    </row>
    <row r="659" spans="2:47" s="1" customFormat="1" ht="11.25">
      <c r="B659" s="33"/>
      <c r="D659" s="143" t="s">
        <v>136</v>
      </c>
      <c r="F659" s="144" t="s">
        <v>1281</v>
      </c>
      <c r="I659" s="145"/>
      <c r="L659" s="33"/>
      <c r="M659" s="146"/>
      <c r="T659" s="54"/>
      <c r="AT659" s="18" t="s">
        <v>136</v>
      </c>
      <c r="AU659" s="18" t="s">
        <v>81</v>
      </c>
    </row>
    <row r="660" spans="2:51" s="12" customFormat="1" ht="11.25">
      <c r="B660" s="147"/>
      <c r="D660" s="148" t="s">
        <v>138</v>
      </c>
      <c r="E660" s="149" t="s">
        <v>3</v>
      </c>
      <c r="F660" s="150" t="s">
        <v>1282</v>
      </c>
      <c r="H660" s="151">
        <v>9.891</v>
      </c>
      <c r="I660" s="152"/>
      <c r="L660" s="147"/>
      <c r="M660" s="153"/>
      <c r="T660" s="154"/>
      <c r="AT660" s="149" t="s">
        <v>138</v>
      </c>
      <c r="AU660" s="149" t="s">
        <v>81</v>
      </c>
      <c r="AV660" s="12" t="s">
        <v>81</v>
      </c>
      <c r="AW660" s="12" t="s">
        <v>33</v>
      </c>
      <c r="AX660" s="12" t="s">
        <v>77</v>
      </c>
      <c r="AY660" s="149" t="s">
        <v>129</v>
      </c>
    </row>
    <row r="661" spans="2:65" s="1" customFormat="1" ht="37.9" customHeight="1">
      <c r="B661" s="129"/>
      <c r="C661" s="130" t="s">
        <v>1283</v>
      </c>
      <c r="D661" s="130" t="s">
        <v>131</v>
      </c>
      <c r="E661" s="131" t="s">
        <v>1284</v>
      </c>
      <c r="F661" s="132" t="s">
        <v>1285</v>
      </c>
      <c r="G661" s="133" t="s">
        <v>213</v>
      </c>
      <c r="H661" s="134">
        <v>21</v>
      </c>
      <c r="I661" s="135"/>
      <c r="J661" s="136">
        <f>ROUND(I661*H661,2)</f>
        <v>0</v>
      </c>
      <c r="K661" s="132" t="s">
        <v>134</v>
      </c>
      <c r="L661" s="33"/>
      <c r="M661" s="137" t="s">
        <v>3</v>
      </c>
      <c r="N661" s="138" t="s">
        <v>43</v>
      </c>
      <c r="P661" s="139">
        <f>O661*H661</f>
        <v>0</v>
      </c>
      <c r="Q661" s="139">
        <v>8E-05</v>
      </c>
      <c r="R661" s="139">
        <f>Q661*H661</f>
        <v>0.00168</v>
      </c>
      <c r="S661" s="139">
        <v>0</v>
      </c>
      <c r="T661" s="140">
        <f>S661*H661</f>
        <v>0</v>
      </c>
      <c r="AR661" s="141" t="s">
        <v>217</v>
      </c>
      <c r="AT661" s="141" t="s">
        <v>131</v>
      </c>
      <c r="AU661" s="141" t="s">
        <v>81</v>
      </c>
      <c r="AY661" s="18" t="s">
        <v>129</v>
      </c>
      <c r="BE661" s="142">
        <f>IF(N661="základní",J661,0)</f>
        <v>0</v>
      </c>
      <c r="BF661" s="142">
        <f>IF(N661="snížená",J661,0)</f>
        <v>0</v>
      </c>
      <c r="BG661" s="142">
        <f>IF(N661="zákl. přenesená",J661,0)</f>
        <v>0</v>
      </c>
      <c r="BH661" s="142">
        <f>IF(N661="sníž. přenesená",J661,0)</f>
        <v>0</v>
      </c>
      <c r="BI661" s="142">
        <f>IF(N661="nulová",J661,0)</f>
        <v>0</v>
      </c>
      <c r="BJ661" s="18" t="s">
        <v>77</v>
      </c>
      <c r="BK661" s="142">
        <f>ROUND(I661*H661,2)</f>
        <v>0</v>
      </c>
      <c r="BL661" s="18" t="s">
        <v>217</v>
      </c>
      <c r="BM661" s="141" t="s">
        <v>1286</v>
      </c>
    </row>
    <row r="662" spans="2:47" s="1" customFormat="1" ht="11.25">
      <c r="B662" s="33"/>
      <c r="D662" s="143" t="s">
        <v>136</v>
      </c>
      <c r="F662" s="144" t="s">
        <v>1287</v>
      </c>
      <c r="I662" s="145"/>
      <c r="L662" s="33"/>
      <c r="M662" s="146"/>
      <c r="T662" s="54"/>
      <c r="AT662" s="18" t="s">
        <v>136</v>
      </c>
      <c r="AU662" s="18" t="s">
        <v>81</v>
      </c>
    </row>
    <row r="663" spans="2:51" s="12" customFormat="1" ht="11.25">
      <c r="B663" s="147"/>
      <c r="D663" s="148" t="s">
        <v>138</v>
      </c>
      <c r="E663" s="149" t="s">
        <v>3</v>
      </c>
      <c r="F663" s="150" t="s">
        <v>1288</v>
      </c>
      <c r="H663" s="151">
        <v>21</v>
      </c>
      <c r="I663" s="152"/>
      <c r="L663" s="147"/>
      <c r="M663" s="153"/>
      <c r="T663" s="154"/>
      <c r="AT663" s="149" t="s">
        <v>138</v>
      </c>
      <c r="AU663" s="149" t="s">
        <v>81</v>
      </c>
      <c r="AV663" s="12" t="s">
        <v>81</v>
      </c>
      <c r="AW663" s="12" t="s">
        <v>33</v>
      </c>
      <c r="AX663" s="12" t="s">
        <v>77</v>
      </c>
      <c r="AY663" s="149" t="s">
        <v>129</v>
      </c>
    </row>
    <row r="664" spans="2:65" s="1" customFormat="1" ht="37.9" customHeight="1">
      <c r="B664" s="129"/>
      <c r="C664" s="130" t="s">
        <v>1289</v>
      </c>
      <c r="D664" s="130" t="s">
        <v>131</v>
      </c>
      <c r="E664" s="131" t="s">
        <v>1290</v>
      </c>
      <c r="F664" s="132" t="s">
        <v>1291</v>
      </c>
      <c r="G664" s="133" t="s">
        <v>142</v>
      </c>
      <c r="H664" s="134">
        <v>21</v>
      </c>
      <c r="I664" s="135"/>
      <c r="J664" s="136">
        <f>ROUND(I664*H664,2)</f>
        <v>0</v>
      </c>
      <c r="K664" s="132" t="s">
        <v>134</v>
      </c>
      <c r="L664" s="33"/>
      <c r="M664" s="137" t="s">
        <v>3</v>
      </c>
      <c r="N664" s="138" t="s">
        <v>43</v>
      </c>
      <c r="P664" s="139">
        <f>O664*H664</f>
        <v>0</v>
      </c>
      <c r="Q664" s="139">
        <v>0.00033</v>
      </c>
      <c r="R664" s="139">
        <f>Q664*H664</f>
        <v>0.00693</v>
      </c>
      <c r="S664" s="139">
        <v>0</v>
      </c>
      <c r="T664" s="140">
        <f>S664*H664</f>
        <v>0</v>
      </c>
      <c r="AR664" s="141" t="s">
        <v>217</v>
      </c>
      <c r="AT664" s="141" t="s">
        <v>131</v>
      </c>
      <c r="AU664" s="141" t="s">
        <v>81</v>
      </c>
      <c r="AY664" s="18" t="s">
        <v>129</v>
      </c>
      <c r="BE664" s="142">
        <f>IF(N664="základní",J664,0)</f>
        <v>0</v>
      </c>
      <c r="BF664" s="142">
        <f>IF(N664="snížená",J664,0)</f>
        <v>0</v>
      </c>
      <c r="BG664" s="142">
        <f>IF(N664="zákl. přenesená",J664,0)</f>
        <v>0</v>
      </c>
      <c r="BH664" s="142">
        <f>IF(N664="sníž. přenesená",J664,0)</f>
        <v>0</v>
      </c>
      <c r="BI664" s="142">
        <f>IF(N664="nulová",J664,0)</f>
        <v>0</v>
      </c>
      <c r="BJ664" s="18" t="s">
        <v>77</v>
      </c>
      <c r="BK664" s="142">
        <f>ROUND(I664*H664,2)</f>
        <v>0</v>
      </c>
      <c r="BL664" s="18" t="s">
        <v>217</v>
      </c>
      <c r="BM664" s="141" t="s">
        <v>1292</v>
      </c>
    </row>
    <row r="665" spans="2:47" s="1" customFormat="1" ht="11.25">
      <c r="B665" s="33"/>
      <c r="D665" s="143" t="s">
        <v>136</v>
      </c>
      <c r="F665" s="144" t="s">
        <v>1293</v>
      </c>
      <c r="I665" s="145"/>
      <c r="L665" s="33"/>
      <c r="M665" s="146"/>
      <c r="T665" s="54"/>
      <c r="AT665" s="18" t="s">
        <v>136</v>
      </c>
      <c r="AU665" s="18" t="s">
        <v>81</v>
      </c>
    </row>
    <row r="666" spans="2:65" s="1" customFormat="1" ht="37.9" customHeight="1">
      <c r="B666" s="129"/>
      <c r="C666" s="130" t="s">
        <v>1294</v>
      </c>
      <c r="D666" s="130" t="s">
        <v>131</v>
      </c>
      <c r="E666" s="131" t="s">
        <v>1295</v>
      </c>
      <c r="F666" s="132" t="s">
        <v>1296</v>
      </c>
      <c r="G666" s="133" t="s">
        <v>213</v>
      </c>
      <c r="H666" s="134">
        <v>21</v>
      </c>
      <c r="I666" s="135"/>
      <c r="J666" s="136">
        <f>ROUND(I666*H666,2)</f>
        <v>0</v>
      </c>
      <c r="K666" s="132" t="s">
        <v>134</v>
      </c>
      <c r="L666" s="33"/>
      <c r="M666" s="137" t="s">
        <v>3</v>
      </c>
      <c r="N666" s="138" t="s">
        <v>43</v>
      </c>
      <c r="P666" s="139">
        <f>O666*H666</f>
        <v>0</v>
      </c>
      <c r="Q666" s="139">
        <v>0.00012</v>
      </c>
      <c r="R666" s="139">
        <f>Q666*H666</f>
        <v>0.00252</v>
      </c>
      <c r="S666" s="139">
        <v>0</v>
      </c>
      <c r="T666" s="140">
        <f>S666*H666</f>
        <v>0</v>
      </c>
      <c r="AR666" s="141" t="s">
        <v>217</v>
      </c>
      <c r="AT666" s="141" t="s">
        <v>131</v>
      </c>
      <c r="AU666" s="141" t="s">
        <v>81</v>
      </c>
      <c r="AY666" s="18" t="s">
        <v>129</v>
      </c>
      <c r="BE666" s="142">
        <f>IF(N666="základní",J666,0)</f>
        <v>0</v>
      </c>
      <c r="BF666" s="142">
        <f>IF(N666="snížená",J666,0)</f>
        <v>0</v>
      </c>
      <c r="BG666" s="142">
        <f>IF(N666="zákl. přenesená",J666,0)</f>
        <v>0</v>
      </c>
      <c r="BH666" s="142">
        <f>IF(N666="sníž. přenesená",J666,0)</f>
        <v>0</v>
      </c>
      <c r="BI666" s="142">
        <f>IF(N666="nulová",J666,0)</f>
        <v>0</v>
      </c>
      <c r="BJ666" s="18" t="s">
        <v>77</v>
      </c>
      <c r="BK666" s="142">
        <f>ROUND(I666*H666,2)</f>
        <v>0</v>
      </c>
      <c r="BL666" s="18" t="s">
        <v>217</v>
      </c>
      <c r="BM666" s="141" t="s">
        <v>1297</v>
      </c>
    </row>
    <row r="667" spans="2:47" s="1" customFormat="1" ht="11.25">
      <c r="B667" s="33"/>
      <c r="D667" s="143" t="s">
        <v>136</v>
      </c>
      <c r="F667" s="144" t="s">
        <v>1298</v>
      </c>
      <c r="I667" s="145"/>
      <c r="L667" s="33"/>
      <c r="M667" s="146"/>
      <c r="T667" s="54"/>
      <c r="AT667" s="18" t="s">
        <v>136</v>
      </c>
      <c r="AU667" s="18" t="s">
        <v>81</v>
      </c>
    </row>
    <row r="668" spans="2:65" s="1" customFormat="1" ht="37.9" customHeight="1">
      <c r="B668" s="129"/>
      <c r="C668" s="130" t="s">
        <v>1299</v>
      </c>
      <c r="D668" s="130" t="s">
        <v>131</v>
      </c>
      <c r="E668" s="131" t="s">
        <v>1300</v>
      </c>
      <c r="F668" s="132" t="s">
        <v>1301</v>
      </c>
      <c r="G668" s="133" t="s">
        <v>95</v>
      </c>
      <c r="H668" s="134">
        <v>28.793</v>
      </c>
      <c r="I668" s="135"/>
      <c r="J668" s="136">
        <f>ROUND(I668*H668,2)</f>
        <v>0</v>
      </c>
      <c r="K668" s="132" t="s">
        <v>134</v>
      </c>
      <c r="L668" s="33"/>
      <c r="M668" s="137" t="s">
        <v>3</v>
      </c>
      <c r="N668" s="138" t="s">
        <v>43</v>
      </c>
      <c r="P668" s="139">
        <f>O668*H668</f>
        <v>0</v>
      </c>
      <c r="Q668" s="139">
        <v>0.029</v>
      </c>
      <c r="R668" s="139">
        <f>Q668*H668</f>
        <v>0.834997</v>
      </c>
      <c r="S668" s="139">
        <v>0.029</v>
      </c>
      <c r="T668" s="140">
        <f>S668*H668</f>
        <v>0.834997</v>
      </c>
      <c r="AR668" s="141" t="s">
        <v>217</v>
      </c>
      <c r="AT668" s="141" t="s">
        <v>131</v>
      </c>
      <c r="AU668" s="141" t="s">
        <v>81</v>
      </c>
      <c r="AY668" s="18" t="s">
        <v>129</v>
      </c>
      <c r="BE668" s="142">
        <f>IF(N668="základní",J668,0)</f>
        <v>0</v>
      </c>
      <c r="BF668" s="142">
        <f>IF(N668="snížená",J668,0)</f>
        <v>0</v>
      </c>
      <c r="BG668" s="142">
        <f>IF(N668="zákl. přenesená",J668,0)</f>
        <v>0</v>
      </c>
      <c r="BH668" s="142">
        <f>IF(N668="sníž. přenesená",J668,0)</f>
        <v>0</v>
      </c>
      <c r="BI668" s="142">
        <f>IF(N668="nulová",J668,0)</f>
        <v>0</v>
      </c>
      <c r="BJ668" s="18" t="s">
        <v>77</v>
      </c>
      <c r="BK668" s="142">
        <f>ROUND(I668*H668,2)</f>
        <v>0</v>
      </c>
      <c r="BL668" s="18" t="s">
        <v>217</v>
      </c>
      <c r="BM668" s="141" t="s">
        <v>1302</v>
      </c>
    </row>
    <row r="669" spans="2:47" s="1" customFormat="1" ht="11.25">
      <c r="B669" s="33"/>
      <c r="D669" s="143" t="s">
        <v>136</v>
      </c>
      <c r="F669" s="144" t="s">
        <v>1303</v>
      </c>
      <c r="I669" s="145"/>
      <c r="L669" s="33"/>
      <c r="M669" s="146"/>
      <c r="T669" s="54"/>
      <c r="AT669" s="18" t="s">
        <v>136</v>
      </c>
      <c r="AU669" s="18" t="s">
        <v>81</v>
      </c>
    </row>
    <row r="670" spans="2:51" s="13" customFormat="1" ht="11.25">
      <c r="B670" s="165"/>
      <c r="D670" s="148" t="s">
        <v>138</v>
      </c>
      <c r="E670" s="166" t="s">
        <v>3</v>
      </c>
      <c r="F670" s="167" t="s">
        <v>1304</v>
      </c>
      <c r="H670" s="166" t="s">
        <v>3</v>
      </c>
      <c r="I670" s="168"/>
      <c r="L670" s="165"/>
      <c r="M670" s="169"/>
      <c r="T670" s="170"/>
      <c r="AT670" s="166" t="s">
        <v>138</v>
      </c>
      <c r="AU670" s="166" t="s">
        <v>81</v>
      </c>
      <c r="AV670" s="13" t="s">
        <v>77</v>
      </c>
      <c r="AW670" s="13" t="s">
        <v>33</v>
      </c>
      <c r="AX670" s="13" t="s">
        <v>72</v>
      </c>
      <c r="AY670" s="166" t="s">
        <v>129</v>
      </c>
    </row>
    <row r="671" spans="2:51" s="12" customFormat="1" ht="11.25">
      <c r="B671" s="147"/>
      <c r="D671" s="148" t="s">
        <v>138</v>
      </c>
      <c r="E671" s="149" t="s">
        <v>3</v>
      </c>
      <c r="F671" s="150" t="s">
        <v>1305</v>
      </c>
      <c r="H671" s="151">
        <v>28.793</v>
      </c>
      <c r="I671" s="152"/>
      <c r="L671" s="147"/>
      <c r="M671" s="153"/>
      <c r="T671" s="154"/>
      <c r="AT671" s="149" t="s">
        <v>138</v>
      </c>
      <c r="AU671" s="149" t="s">
        <v>81</v>
      </c>
      <c r="AV671" s="12" t="s">
        <v>81</v>
      </c>
      <c r="AW671" s="12" t="s">
        <v>33</v>
      </c>
      <c r="AX671" s="12" t="s">
        <v>77</v>
      </c>
      <c r="AY671" s="149" t="s">
        <v>129</v>
      </c>
    </row>
    <row r="672" spans="2:65" s="1" customFormat="1" ht="24.2" customHeight="1">
      <c r="B672" s="129"/>
      <c r="C672" s="130" t="s">
        <v>1306</v>
      </c>
      <c r="D672" s="130" t="s">
        <v>131</v>
      </c>
      <c r="E672" s="131" t="s">
        <v>1307</v>
      </c>
      <c r="F672" s="132" t="s">
        <v>1308</v>
      </c>
      <c r="G672" s="133" t="s">
        <v>95</v>
      </c>
      <c r="H672" s="134">
        <v>28.793</v>
      </c>
      <c r="I672" s="135"/>
      <c r="J672" s="136">
        <f>ROUND(I672*H672,2)</f>
        <v>0</v>
      </c>
      <c r="K672" s="132" t="s">
        <v>134</v>
      </c>
      <c r="L672" s="33"/>
      <c r="M672" s="137" t="s">
        <v>3</v>
      </c>
      <c r="N672" s="138" t="s">
        <v>43</v>
      </c>
      <c r="P672" s="139">
        <f>O672*H672</f>
        <v>0</v>
      </c>
      <c r="Q672" s="139">
        <v>0.00014</v>
      </c>
      <c r="R672" s="139">
        <f>Q672*H672</f>
        <v>0.00403102</v>
      </c>
      <c r="S672" s="139">
        <v>0</v>
      </c>
      <c r="T672" s="140">
        <f>S672*H672</f>
        <v>0</v>
      </c>
      <c r="AR672" s="141" t="s">
        <v>217</v>
      </c>
      <c r="AT672" s="141" t="s">
        <v>131</v>
      </c>
      <c r="AU672" s="141" t="s">
        <v>81</v>
      </c>
      <c r="AY672" s="18" t="s">
        <v>129</v>
      </c>
      <c r="BE672" s="142">
        <f>IF(N672="základní",J672,0)</f>
        <v>0</v>
      </c>
      <c r="BF672" s="142">
        <f>IF(N672="snížená",J672,0)</f>
        <v>0</v>
      </c>
      <c r="BG672" s="142">
        <f>IF(N672="zákl. přenesená",J672,0)</f>
        <v>0</v>
      </c>
      <c r="BH672" s="142">
        <f>IF(N672="sníž. přenesená",J672,0)</f>
        <v>0</v>
      </c>
      <c r="BI672" s="142">
        <f>IF(N672="nulová",J672,0)</f>
        <v>0</v>
      </c>
      <c r="BJ672" s="18" t="s">
        <v>77</v>
      </c>
      <c r="BK672" s="142">
        <f>ROUND(I672*H672,2)</f>
        <v>0</v>
      </c>
      <c r="BL672" s="18" t="s">
        <v>217</v>
      </c>
      <c r="BM672" s="141" t="s">
        <v>1309</v>
      </c>
    </row>
    <row r="673" spans="2:47" s="1" customFormat="1" ht="11.25">
      <c r="B673" s="33"/>
      <c r="D673" s="143" t="s">
        <v>136</v>
      </c>
      <c r="F673" s="144" t="s">
        <v>1310</v>
      </c>
      <c r="I673" s="145"/>
      <c r="L673" s="33"/>
      <c r="M673" s="146"/>
      <c r="T673" s="54"/>
      <c r="AT673" s="18" t="s">
        <v>136</v>
      </c>
      <c r="AU673" s="18" t="s">
        <v>81</v>
      </c>
    </row>
    <row r="674" spans="2:65" s="1" customFormat="1" ht="24.2" customHeight="1">
      <c r="B674" s="129"/>
      <c r="C674" s="130" t="s">
        <v>1311</v>
      </c>
      <c r="D674" s="130" t="s">
        <v>131</v>
      </c>
      <c r="E674" s="131" t="s">
        <v>1312</v>
      </c>
      <c r="F674" s="132" t="s">
        <v>1313</v>
      </c>
      <c r="G674" s="133" t="s">
        <v>95</v>
      </c>
      <c r="H674" s="134">
        <v>28.793</v>
      </c>
      <c r="I674" s="135"/>
      <c r="J674" s="136">
        <f>ROUND(I674*H674,2)</f>
        <v>0</v>
      </c>
      <c r="K674" s="132" t="s">
        <v>134</v>
      </c>
      <c r="L674" s="33"/>
      <c r="M674" s="137" t="s">
        <v>3</v>
      </c>
      <c r="N674" s="138" t="s">
        <v>43</v>
      </c>
      <c r="P674" s="139">
        <f>O674*H674</f>
        <v>0</v>
      </c>
      <c r="Q674" s="139">
        <v>0.00017</v>
      </c>
      <c r="R674" s="139">
        <f>Q674*H674</f>
        <v>0.00489481</v>
      </c>
      <c r="S674" s="139">
        <v>0</v>
      </c>
      <c r="T674" s="140">
        <f>S674*H674</f>
        <v>0</v>
      </c>
      <c r="AR674" s="141" t="s">
        <v>217</v>
      </c>
      <c r="AT674" s="141" t="s">
        <v>131</v>
      </c>
      <c r="AU674" s="141" t="s">
        <v>81</v>
      </c>
      <c r="AY674" s="18" t="s">
        <v>129</v>
      </c>
      <c r="BE674" s="142">
        <f>IF(N674="základní",J674,0)</f>
        <v>0</v>
      </c>
      <c r="BF674" s="142">
        <f>IF(N674="snížená",J674,0)</f>
        <v>0</v>
      </c>
      <c r="BG674" s="142">
        <f>IF(N674="zákl. přenesená",J674,0)</f>
        <v>0</v>
      </c>
      <c r="BH674" s="142">
        <f>IF(N674="sníž. přenesená",J674,0)</f>
        <v>0</v>
      </c>
      <c r="BI674" s="142">
        <f>IF(N674="nulová",J674,0)</f>
        <v>0</v>
      </c>
      <c r="BJ674" s="18" t="s">
        <v>77</v>
      </c>
      <c r="BK674" s="142">
        <f>ROUND(I674*H674,2)</f>
        <v>0</v>
      </c>
      <c r="BL674" s="18" t="s">
        <v>217</v>
      </c>
      <c r="BM674" s="141" t="s">
        <v>1314</v>
      </c>
    </row>
    <row r="675" spans="2:47" s="1" customFormat="1" ht="11.25">
      <c r="B675" s="33"/>
      <c r="D675" s="143" t="s">
        <v>136</v>
      </c>
      <c r="F675" s="144" t="s">
        <v>1315</v>
      </c>
      <c r="I675" s="145"/>
      <c r="L675" s="33"/>
      <c r="M675" s="146"/>
      <c r="T675" s="54"/>
      <c r="AT675" s="18" t="s">
        <v>136</v>
      </c>
      <c r="AU675" s="18" t="s">
        <v>81</v>
      </c>
    </row>
    <row r="676" spans="2:65" s="1" customFormat="1" ht="24.2" customHeight="1">
      <c r="B676" s="129"/>
      <c r="C676" s="130" t="s">
        <v>1316</v>
      </c>
      <c r="D676" s="130" t="s">
        <v>131</v>
      </c>
      <c r="E676" s="131" t="s">
        <v>1317</v>
      </c>
      <c r="F676" s="132" t="s">
        <v>1318</v>
      </c>
      <c r="G676" s="133" t="s">
        <v>95</v>
      </c>
      <c r="H676" s="134">
        <v>28.793</v>
      </c>
      <c r="I676" s="135"/>
      <c r="J676" s="136">
        <f>ROUND(I676*H676,2)</f>
        <v>0</v>
      </c>
      <c r="K676" s="132" t="s">
        <v>134</v>
      </c>
      <c r="L676" s="33"/>
      <c r="M676" s="137" t="s">
        <v>3</v>
      </c>
      <c r="N676" s="138" t="s">
        <v>43</v>
      </c>
      <c r="P676" s="139">
        <f>O676*H676</f>
        <v>0</v>
      </c>
      <c r="Q676" s="139">
        <v>0.00017</v>
      </c>
      <c r="R676" s="139">
        <f>Q676*H676</f>
        <v>0.00489481</v>
      </c>
      <c r="S676" s="139">
        <v>0</v>
      </c>
      <c r="T676" s="140">
        <f>S676*H676</f>
        <v>0</v>
      </c>
      <c r="AR676" s="141" t="s">
        <v>217</v>
      </c>
      <c r="AT676" s="141" t="s">
        <v>131</v>
      </c>
      <c r="AU676" s="141" t="s">
        <v>81</v>
      </c>
      <c r="AY676" s="18" t="s">
        <v>129</v>
      </c>
      <c r="BE676" s="142">
        <f>IF(N676="základní",J676,0)</f>
        <v>0</v>
      </c>
      <c r="BF676" s="142">
        <f>IF(N676="snížená",J676,0)</f>
        <v>0</v>
      </c>
      <c r="BG676" s="142">
        <f>IF(N676="zákl. přenesená",J676,0)</f>
        <v>0</v>
      </c>
      <c r="BH676" s="142">
        <f>IF(N676="sníž. přenesená",J676,0)</f>
        <v>0</v>
      </c>
      <c r="BI676" s="142">
        <f>IF(N676="nulová",J676,0)</f>
        <v>0</v>
      </c>
      <c r="BJ676" s="18" t="s">
        <v>77</v>
      </c>
      <c r="BK676" s="142">
        <f>ROUND(I676*H676,2)</f>
        <v>0</v>
      </c>
      <c r="BL676" s="18" t="s">
        <v>217</v>
      </c>
      <c r="BM676" s="141" t="s">
        <v>1319</v>
      </c>
    </row>
    <row r="677" spans="2:47" s="1" customFormat="1" ht="11.25">
      <c r="B677" s="33"/>
      <c r="D677" s="143" t="s">
        <v>136</v>
      </c>
      <c r="F677" s="144" t="s">
        <v>1320</v>
      </c>
      <c r="I677" s="145"/>
      <c r="L677" s="33"/>
      <c r="M677" s="146"/>
      <c r="T677" s="54"/>
      <c r="AT677" s="18" t="s">
        <v>136</v>
      </c>
      <c r="AU677" s="18" t="s">
        <v>81</v>
      </c>
    </row>
    <row r="678" spans="2:65" s="1" customFormat="1" ht="16.5" customHeight="1">
      <c r="B678" s="129"/>
      <c r="C678" s="130" t="s">
        <v>1321</v>
      </c>
      <c r="D678" s="130" t="s">
        <v>131</v>
      </c>
      <c r="E678" s="131" t="s">
        <v>1322</v>
      </c>
      <c r="F678" s="132" t="s">
        <v>1323</v>
      </c>
      <c r="G678" s="133" t="s">
        <v>155</v>
      </c>
      <c r="H678" s="134">
        <v>1</v>
      </c>
      <c r="I678" s="135"/>
      <c r="J678" s="136">
        <f>ROUND(I678*H678,2)</f>
        <v>0</v>
      </c>
      <c r="K678" s="132" t="s">
        <v>156</v>
      </c>
      <c r="L678" s="33"/>
      <c r="M678" s="179" t="s">
        <v>3</v>
      </c>
      <c r="N678" s="180" t="s">
        <v>43</v>
      </c>
      <c r="O678" s="181"/>
      <c r="P678" s="182">
        <f>O678*H678</f>
        <v>0</v>
      </c>
      <c r="Q678" s="182">
        <v>0</v>
      </c>
      <c r="R678" s="182">
        <f>Q678*H678</f>
        <v>0</v>
      </c>
      <c r="S678" s="182">
        <v>0</v>
      </c>
      <c r="T678" s="183">
        <f>S678*H678</f>
        <v>0</v>
      </c>
      <c r="AR678" s="141" t="s">
        <v>217</v>
      </c>
      <c r="AT678" s="141" t="s">
        <v>131</v>
      </c>
      <c r="AU678" s="141" t="s">
        <v>81</v>
      </c>
      <c r="AY678" s="18" t="s">
        <v>129</v>
      </c>
      <c r="BE678" s="142">
        <f>IF(N678="základní",J678,0)</f>
        <v>0</v>
      </c>
      <c r="BF678" s="142">
        <f>IF(N678="snížená",J678,0)</f>
        <v>0</v>
      </c>
      <c r="BG678" s="142">
        <f>IF(N678="zákl. přenesená",J678,0)</f>
        <v>0</v>
      </c>
      <c r="BH678" s="142">
        <f>IF(N678="sníž. přenesená",J678,0)</f>
        <v>0</v>
      </c>
      <c r="BI678" s="142">
        <f>IF(N678="nulová",J678,0)</f>
        <v>0</v>
      </c>
      <c r="BJ678" s="18" t="s">
        <v>77</v>
      </c>
      <c r="BK678" s="142">
        <f>ROUND(I678*H678,2)</f>
        <v>0</v>
      </c>
      <c r="BL678" s="18" t="s">
        <v>217</v>
      </c>
      <c r="BM678" s="141" t="s">
        <v>1324</v>
      </c>
    </row>
    <row r="679" spans="2:12" s="1" customFormat="1" ht="6.95" customHeight="1">
      <c r="B679" s="42"/>
      <c r="C679" s="43"/>
      <c r="D679" s="43"/>
      <c r="E679" s="43"/>
      <c r="F679" s="43"/>
      <c r="G679" s="43"/>
      <c r="H679" s="43"/>
      <c r="I679" s="43"/>
      <c r="J679" s="43"/>
      <c r="K679" s="43"/>
      <c r="L679" s="33"/>
    </row>
  </sheetData>
  <autoFilter ref="C110:K678"/>
  <mergeCells count="9">
    <mergeCell ref="E50:H50"/>
    <mergeCell ref="E101:H101"/>
    <mergeCell ref="E103:H103"/>
    <mergeCell ref="L2:V2"/>
    <mergeCell ref="E7:H7"/>
    <mergeCell ref="E9:H9"/>
    <mergeCell ref="E18:H18"/>
    <mergeCell ref="E27:H27"/>
    <mergeCell ref="E48:H48"/>
  </mergeCells>
  <hyperlinks>
    <hyperlink ref="F116" r:id="rId1" display="https://podminky.urs.cz/item/CS_URS_2023_02/131251100"/>
    <hyperlink ref="F120" r:id="rId2" display="https://podminky.urs.cz/item/CS_URS_2023_02/132212131"/>
    <hyperlink ref="F125" r:id="rId3" display="https://podminky.urs.cz/item/CS_URS_2023_02/133212811"/>
    <hyperlink ref="F130" r:id="rId4" display="https://podminky.urs.cz/item/CS_URS_2023_02/174111101"/>
    <hyperlink ref="F133" r:id="rId5" display="https://podminky.urs.cz/item/CS_URS_2023_02/162251101"/>
    <hyperlink ref="F135" r:id="rId6" display="https://podminky.urs.cz/item/CS_URS_2023_02/167151111"/>
    <hyperlink ref="F138" r:id="rId7" display="https://podminky.urs.cz/item/CS_URS_2023_02/162751117"/>
    <hyperlink ref="F145" r:id="rId8" display="https://podminky.urs.cz/item/CS_URS_2023_02/162751119"/>
    <hyperlink ref="F148" r:id="rId9" display="https://podminky.urs.cz/item/CS_URS_2023_02/997013873"/>
    <hyperlink ref="F153" r:id="rId10" display="https://podminky.urs.cz/item/CS_URS_2023_02/271532212"/>
    <hyperlink ref="F158" r:id="rId11" display="https://podminky.urs.cz/item/CS_URS_2023_02/275313711"/>
    <hyperlink ref="F162" r:id="rId12" display="https://podminky.urs.cz/item/CS_URS_2023_02/274313711"/>
    <hyperlink ref="F165" r:id="rId13" display="https://podminky.urs.cz/item/CS_URS_2023_02/274351121"/>
    <hyperlink ref="F168" r:id="rId14" display="https://podminky.urs.cz/item/CS_URS_2023_02/274351122"/>
    <hyperlink ref="F170" r:id="rId15" display="https://podminky.urs.cz/item/CS_URS_2023_02/279113145"/>
    <hyperlink ref="F173" r:id="rId16" display="https://podminky.urs.cz/item/CS_URS_2023_02/279361821"/>
    <hyperlink ref="F177" r:id="rId17" display="https://podminky.urs.cz/item/CS_URS_2023_02/953961113"/>
    <hyperlink ref="F194" r:id="rId18" display="https://podminky.urs.cz/item/CS_URS_2023_02/411121232"/>
    <hyperlink ref="F199" r:id="rId19" display="https://podminky.urs.cz/item/CS_URS_2023_02/985311213"/>
    <hyperlink ref="F202" r:id="rId20" display="https://podminky.urs.cz/item/CS_URS_2023_02/985312114"/>
    <hyperlink ref="F205" r:id="rId21" display="https://podminky.urs.cz/item/CS_URS_2023_02/274351121"/>
    <hyperlink ref="F210" r:id="rId22" display="https://podminky.urs.cz/item/CS_URS_2023_02/274351122"/>
    <hyperlink ref="F212" r:id="rId23" display="https://podminky.urs.cz/item/CS_URS_2023_02/274313711"/>
    <hyperlink ref="F219" r:id="rId24" display="https://podminky.urs.cz/item/CS_URS_2023_02/434121426"/>
    <hyperlink ref="F224" r:id="rId25" display="https://podminky.urs.cz/item/CS_URS_2023_02/430321212"/>
    <hyperlink ref="F228" r:id="rId26" display="https://podminky.urs.cz/item/CS_URS_2023_02/772521150"/>
    <hyperlink ref="F233" r:id="rId27" display="https://podminky.urs.cz/item/CS_URS_2023_02/566901143"/>
    <hyperlink ref="F235" r:id="rId28" display="https://podminky.urs.cz/item/CS_URS_2023_02/596991112"/>
    <hyperlink ref="F238" r:id="rId29" display="https://podminky.urs.cz/item/CS_URS_2023_02/899103112"/>
    <hyperlink ref="F244" r:id="rId30" display="https://podminky.urs.cz/item/CS_URS_2023_02/631311134"/>
    <hyperlink ref="F251" r:id="rId31" display="https://podminky.urs.cz/item/CS_URS_2023_02/631319185"/>
    <hyperlink ref="F253" r:id="rId32" display="https://podminky.urs.cz/item/CS_URS_2023_02/631319013"/>
    <hyperlink ref="F255" r:id="rId33" display="https://podminky.urs.cz/item/CS_URS_2023_02/631362021"/>
    <hyperlink ref="F262" r:id="rId34" display="https://podminky.urs.cz/item/CS_URS_2023_02/631351101"/>
    <hyperlink ref="F267" r:id="rId35" display="https://podminky.urs.cz/item/CS_URS_2023_02/631351102"/>
    <hyperlink ref="F277" r:id="rId36" display="https://podminky.urs.cz/item/CS_URS_2023_02/596991112"/>
    <hyperlink ref="F285" r:id="rId37" display="https://podminky.urs.cz/item/CS_URS_2023_02/935113111"/>
    <hyperlink ref="F290" r:id="rId38" display="https://podminky.urs.cz/item/CS_URS_2023_02/721173401"/>
    <hyperlink ref="F294" r:id="rId39" display="https://podminky.urs.cz/item/CS_URS_2023_02/949101111"/>
    <hyperlink ref="F299" r:id="rId40" display="https://podminky.urs.cz/item/CS_URS_2023_02/629995101"/>
    <hyperlink ref="F313" r:id="rId41" display="https://podminky.urs.cz/item/CS_URS_2023_02/965046111"/>
    <hyperlink ref="F330" r:id="rId42" display="https://podminky.urs.cz/item/CS_URS_2023_02/985121201"/>
    <hyperlink ref="F333" r:id="rId43" display="https://podminky.urs.cz/item/CS_URS_2023_02/985131311"/>
    <hyperlink ref="F347" r:id="rId44" display="https://podminky.urs.cz/item/CS_URS_2023_02/985132311"/>
    <hyperlink ref="F355" r:id="rId45" display="https://podminky.urs.cz/item/CS_URS_2023_02/965042141"/>
    <hyperlink ref="F359" r:id="rId46" display="https://podminky.urs.cz/item/CS_URS_2023_02/965042241"/>
    <hyperlink ref="F364" r:id="rId47" display="https://podminky.urs.cz/item/CS_URS_2023_02/961055111"/>
    <hyperlink ref="F371" r:id="rId48" display="https://podminky.urs.cz/item/CS_URS_2023_02/977151125"/>
    <hyperlink ref="F374" r:id="rId49" display="https://podminky.urs.cz/item/CS_URS_2023_02/977151127"/>
    <hyperlink ref="F376" r:id="rId50" display="https://podminky.urs.cz/item/CS_URS_2023_02/972054491"/>
    <hyperlink ref="F379" r:id="rId51" display="https://podminky.urs.cz/item/CS_URS_2023_02/965024131"/>
    <hyperlink ref="F385" r:id="rId52" display="https://podminky.urs.cz/item/CS_URS_2023_02/963012510"/>
    <hyperlink ref="F391" r:id="rId53" display="https://podminky.urs.cz/item/CS_URS_2023_02/997013501"/>
    <hyperlink ref="F396" r:id="rId54" display="https://podminky.urs.cz/item/CS_URS_2023_02/997013509"/>
    <hyperlink ref="F399" r:id="rId55" display="https://podminky.urs.cz/item/CS_URS_2023_02/965045113"/>
    <hyperlink ref="F402" r:id="rId56" display="https://podminky.urs.cz/item/CS_URS_2023_02/962033121"/>
    <hyperlink ref="F406" r:id="rId57" display="https://podminky.urs.cz/item/CS_URS_2023_02/963042819"/>
    <hyperlink ref="F409" r:id="rId58" display="https://podminky.urs.cz/item/CS_URS_2023_02/721210822"/>
    <hyperlink ref="F411" r:id="rId59" display="https://podminky.urs.cz/item/CS_URS_2023_02/767996701"/>
    <hyperlink ref="F414" r:id="rId60" display="https://podminky.urs.cz/item/CS_URS_2023_02/113106051"/>
    <hyperlink ref="F418" r:id="rId61" display="https://podminky.urs.cz/item/CS_URS_2023_02/113107022"/>
    <hyperlink ref="F420" r:id="rId62" display="https://podminky.urs.cz/item/CS_URS_2023_02/HZS1291"/>
    <hyperlink ref="F423" r:id="rId63" display="https://podminky.urs.cz/item/CS_URS_2023_02/899102211"/>
    <hyperlink ref="F427" r:id="rId64" display="https://podminky.urs.cz/item/CS_URS_2023_02/997013111"/>
    <hyperlink ref="F430" r:id="rId65" display="https://podminky.urs.cz/item/CS_URS_2023_02/997013211"/>
    <hyperlink ref="F433" r:id="rId66" display="https://podminky.urs.cz/item/CS_URS_2023_02/997013501"/>
    <hyperlink ref="F435" r:id="rId67" display="https://podminky.urs.cz/item/CS_URS_2023_02/997013509"/>
    <hyperlink ref="F438" r:id="rId68" display="https://podminky.urs.cz/item/CS_URS_2023_02/997013631"/>
    <hyperlink ref="F441" r:id="rId69" display="https://podminky.urs.cz/item/CS_URS_2023_02/997013862"/>
    <hyperlink ref="F445" r:id="rId70" display="https://podminky.urs.cz/item/CS_URS_2023_02/998011001"/>
    <hyperlink ref="F448" r:id="rId71" display="https://podminky.urs.cz/item/CS_URS_2023_02/998018001"/>
    <hyperlink ref="F453" r:id="rId72" display="https://podminky.urs.cz/item/CS_URS_2023_02/998711101"/>
    <hyperlink ref="F456" r:id="rId73" display="https://podminky.urs.cz/item/CS_URS_2023_02/711111012"/>
    <hyperlink ref="F462" r:id="rId74" display="https://podminky.urs.cz/item/CS_URS_2023_02/711112012"/>
    <hyperlink ref="F470" r:id="rId75" display="https://podminky.urs.cz/item/CS_URS_2023_02/711191101"/>
    <hyperlink ref="F476" r:id="rId76" display="https://podminky.urs.cz/item/CS_URS_2023_02/711192101"/>
    <hyperlink ref="F484" r:id="rId77" display="https://podminky.urs.cz/item/CS_URS_2023_02/711199101"/>
    <hyperlink ref="F500" r:id="rId78" display="https://podminky.urs.cz/item/CS_URS_2023_02/711111012"/>
    <hyperlink ref="F507" r:id="rId79" display="https://podminky.urs.cz/item/CS_URS_2023_02/711112012"/>
    <hyperlink ref="F515" r:id="rId80" display="https://podminky.urs.cz/item/CS_URS_2023_02/711191101"/>
    <hyperlink ref="F522" r:id="rId81" display="https://podminky.urs.cz/item/CS_URS_2023_02/711192101"/>
    <hyperlink ref="F530" r:id="rId82" display="https://podminky.urs.cz/item/CS_URS_2023_02/711191101"/>
    <hyperlink ref="F533" r:id="rId83" display="https://podminky.urs.cz/item/CS_URS_2023_02/711192101"/>
    <hyperlink ref="F539" r:id="rId84" display="https://podminky.urs.cz/item/CS_URS_2023_02/711199101"/>
    <hyperlink ref="F556" r:id="rId85" display="https://podminky.urs.cz/item/CS_URS_2023_02/460791212"/>
    <hyperlink ref="F561" r:id="rId86" display="https://podminky.urs.cz/item/CS_URS_2022_02/460021121"/>
    <hyperlink ref="F564" r:id="rId87" display="https://podminky.urs.cz/item/CS_URS_2023_02/460171152"/>
    <hyperlink ref="F567" r:id="rId88" display="https://podminky.urs.cz/item/CS_URS_2022_02/460451152"/>
    <hyperlink ref="F570" r:id="rId89" display="https://podminky.urs.cz/item/CS_URS_2022_02/460571111"/>
    <hyperlink ref="F573" r:id="rId90" display="https://podminky.urs.cz/item/CS_URS_2022_02/460661111"/>
    <hyperlink ref="F576" r:id="rId91" display="https://podminky.urs.cz/item/CS_URS_2023_02/460671112"/>
    <hyperlink ref="F580" r:id="rId92" display="https://podminky.urs.cz/item/CS_URS_2023_02/751111273"/>
    <hyperlink ref="F584" r:id="rId93" display="https://podminky.urs.cz/item/CS_URS_2023_02/998751101"/>
    <hyperlink ref="F587" r:id="rId94" display="https://podminky.urs.cz/item/CS_URS_2023_02/767995112"/>
    <hyperlink ref="F589" r:id="rId95" display="https://podminky.urs.cz/item/CS_URS_2023_02/767996801"/>
    <hyperlink ref="F605" r:id="rId96" display="https://podminky.urs.cz/item/CS_URS_2023_02/HZS1292"/>
    <hyperlink ref="F630" r:id="rId97" display="https://podminky.urs.cz/item/CS_URS_2023_02/777111111"/>
    <hyperlink ref="F635" r:id="rId98" display="https://podminky.urs.cz/item/CS_URS_2023_02/777131103"/>
    <hyperlink ref="F637" r:id="rId99" display="https://podminky.urs.cz/item/CS_URS_2023_02/777131123"/>
    <hyperlink ref="F639" r:id="rId100" display="https://podminky.urs.cz/item/CS_URS_2023_02/777511101"/>
    <hyperlink ref="F641" r:id="rId101" display="https://podminky.urs.cz/item/CS_URS_2023_02/777612101"/>
    <hyperlink ref="F643" r:id="rId102" display="https://podminky.urs.cz/item/CS_URS_2023_02/777511181"/>
    <hyperlink ref="F646" r:id="rId103" display="https://podminky.urs.cz/item/CS_URS_2023_02/777611181"/>
    <hyperlink ref="F648" r:id="rId104" display="https://podminky.urs.cz/item/CS_URS_2023_02/777612151"/>
    <hyperlink ref="F650" r:id="rId105" display="https://podminky.urs.cz/item/CS_URS_2023_02/777911111"/>
    <hyperlink ref="F653" r:id="rId106" display="https://podminky.urs.cz/item/CS_URS_2023_02/998777101"/>
    <hyperlink ref="F656" r:id="rId107" display="https://podminky.urs.cz/item/CS_URS_2023_02/789421331"/>
    <hyperlink ref="F659" r:id="rId108" display="https://podminky.urs.cz/item/CS_URS_2023_02/789232522"/>
    <hyperlink ref="F662" r:id="rId109" display="https://podminky.urs.cz/item/CS_URS_2023_02/783624571"/>
    <hyperlink ref="F665" r:id="rId110" display="https://podminky.urs.cz/item/CS_URS_2023_02/783624611"/>
    <hyperlink ref="F667" r:id="rId111" display="https://podminky.urs.cz/item/CS_URS_2023_02/783627631"/>
    <hyperlink ref="F669" r:id="rId112" display="https://podminky.urs.cz/item/CS_URS_2023_02/789221522"/>
    <hyperlink ref="F673" r:id="rId113" display="https://podminky.urs.cz/item/CS_URS_2023_02/783314101"/>
    <hyperlink ref="F675" r:id="rId114" display="https://podminky.urs.cz/item/CS_URS_2023_02/783325101"/>
    <hyperlink ref="F677" r:id="rId115" display="https://podminky.urs.cz/item/CS_URS_2023_02/78332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86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97</v>
      </c>
      <c r="L4" s="21"/>
      <c r="M4" s="87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6" t="str">
        <f>'Rekapitulace stavby'!K6</f>
        <v>Rekonstrukce zpívající fontány v Mar. Lázní_rev</v>
      </c>
      <c r="F7" s="327"/>
      <c r="G7" s="327"/>
      <c r="H7" s="327"/>
      <c r="L7" s="21"/>
    </row>
    <row r="8" spans="2:12" s="1" customFormat="1" ht="12" customHeight="1">
      <c r="B8" s="33"/>
      <c r="D8" s="28" t="s">
        <v>98</v>
      </c>
      <c r="L8" s="33"/>
    </row>
    <row r="9" spans="2:12" s="1" customFormat="1" ht="16.5" customHeight="1">
      <c r="B9" s="33"/>
      <c r="E9" s="288" t="s">
        <v>1325</v>
      </c>
      <c r="F9" s="328"/>
      <c r="G9" s="328"/>
      <c r="H9" s="328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27. 10. 2023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12" s="1" customFormat="1" ht="18" customHeight="1">
      <c r="B15" s="33"/>
      <c r="E15" s="26" t="str">
        <f>IF('Rekapitulace stavby'!E11="","",'Rekapitulace stavby'!E11)</f>
        <v xml:space="preserve"> </v>
      </c>
      <c r="I15" s="28" t="s">
        <v>28</v>
      </c>
      <c r="J15" s="26" t="str">
        <f>IF('Rekapitulace stavby'!AN11="","",'Rekapitulace stavby'!AN11)</f>
        <v/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9" t="str">
        <f>'Rekapitulace stavby'!E14</f>
        <v>Vyplň údaj</v>
      </c>
      <c r="F18" s="309"/>
      <c r="G18" s="309"/>
      <c r="H18" s="309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tr">
        <f>IF('Rekapitulace stavby'!AN16="","",'Rekapitulace stavby'!AN16)</f>
        <v/>
      </c>
      <c r="L20" s="33"/>
    </row>
    <row r="21" spans="2:12" s="1" customFormat="1" ht="18" customHeight="1">
      <c r="B21" s="33"/>
      <c r="E21" s="26" t="str">
        <f>IF('Rekapitulace stavby'!E17="","",'Rekapitulace stavby'!E17)</f>
        <v xml:space="preserve">Prokon s.r.o. </v>
      </c>
      <c r="I21" s="28" t="s">
        <v>28</v>
      </c>
      <c r="J21" s="26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>Ing. Tomáš Hrdlička nebo dle dílčí části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83.25" customHeight="1">
      <c r="B27" s="88"/>
      <c r="E27" s="314" t="s">
        <v>1326</v>
      </c>
      <c r="F27" s="314"/>
      <c r="G27" s="314"/>
      <c r="H27" s="314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38</v>
      </c>
      <c r="J30" s="64">
        <f>ROUND(J85,2)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90">
        <f>ROUND((SUM(BE85:BE204)),2)</f>
        <v>0</v>
      </c>
      <c r="I33" s="91">
        <v>0.21</v>
      </c>
      <c r="J33" s="90">
        <f>ROUND(((SUM(BE85:BE204))*I33),2)</f>
        <v>0</v>
      </c>
      <c r="L33" s="33"/>
    </row>
    <row r="34" spans="2:12" s="1" customFormat="1" ht="14.45" customHeight="1">
      <c r="B34" s="33"/>
      <c r="E34" s="28" t="s">
        <v>44</v>
      </c>
      <c r="F34" s="90">
        <f>ROUND((SUM(BF85:BF204)),2)</f>
        <v>0</v>
      </c>
      <c r="I34" s="91">
        <v>0.12</v>
      </c>
      <c r="J34" s="90">
        <f>ROUND(((SUM(BF85:BF204))*I34),2)</f>
        <v>0</v>
      </c>
      <c r="L34" s="33"/>
    </row>
    <row r="35" spans="2:12" s="1" customFormat="1" ht="14.45" customHeight="1" hidden="1">
      <c r="B35" s="33"/>
      <c r="E35" s="28" t="s">
        <v>45</v>
      </c>
      <c r="F35" s="90">
        <f>ROUND((SUM(BG85:BG204)),2)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90">
        <f>ROUND((SUM(BH85:BH204)),2)</f>
        <v>0</v>
      </c>
      <c r="I36" s="91">
        <v>0.12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90">
        <f>ROUND((SUM(BI85:BI204)),2)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48</v>
      </c>
      <c r="E39" s="55"/>
      <c r="F39" s="55"/>
      <c r="G39" s="94" t="s">
        <v>49</v>
      </c>
      <c r="H39" s="95" t="s">
        <v>50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101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6" t="str">
        <f>E7</f>
        <v>Rekonstrukce zpívající fontány v Mar. Lázní_rev</v>
      </c>
      <c r="F48" s="327"/>
      <c r="G48" s="327"/>
      <c r="H48" s="327"/>
      <c r="L48" s="33"/>
    </row>
    <row r="49" spans="2:12" s="1" customFormat="1" ht="12" customHeight="1">
      <c r="B49" s="33"/>
      <c r="C49" s="28" t="s">
        <v>98</v>
      </c>
      <c r="L49" s="33"/>
    </row>
    <row r="50" spans="2:12" s="1" customFormat="1" ht="16.5" customHeight="1">
      <c r="B50" s="33"/>
      <c r="E50" s="288" t="str">
        <f>E9</f>
        <v>3 - Technologie</v>
      </c>
      <c r="F50" s="328"/>
      <c r="G50" s="328"/>
      <c r="H50" s="328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st.p. 28/3, 28/2, ppč. 200/2, 78/1 k.ú. ML</v>
      </c>
      <c r="I52" s="28" t="s">
        <v>23</v>
      </c>
      <c r="J52" s="50" t="str">
        <f>IF(J12="","",J12)</f>
        <v>27. 10. 2023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 xml:space="preserve"> </v>
      </c>
      <c r="I54" s="28" t="s">
        <v>31</v>
      </c>
      <c r="J54" s="31" t="str">
        <f>E21</f>
        <v xml:space="preserve">Prokon s.r.o. </v>
      </c>
      <c r="L54" s="33"/>
    </row>
    <row r="55" spans="2:12" s="1" customFormat="1" ht="25.7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Ing. Tomáš Hrdlička nebo dle dílčí části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70</v>
      </c>
      <c r="J59" s="64">
        <f>J85</f>
        <v>0</v>
      </c>
      <c r="L59" s="33"/>
      <c r="AU59" s="18" t="s">
        <v>104</v>
      </c>
    </row>
    <row r="60" spans="2:12" s="8" customFormat="1" ht="24.95" customHeight="1">
      <c r="B60" s="101"/>
      <c r="D60" s="102" t="s">
        <v>1327</v>
      </c>
      <c r="E60" s="103"/>
      <c r="F60" s="103"/>
      <c r="G60" s="103"/>
      <c r="H60" s="103"/>
      <c r="I60" s="103"/>
      <c r="J60" s="104">
        <f>J86</f>
        <v>0</v>
      </c>
      <c r="L60" s="101"/>
    </row>
    <row r="61" spans="2:12" s="8" customFormat="1" ht="24.95" customHeight="1">
      <c r="B61" s="101"/>
      <c r="D61" s="102" t="s">
        <v>1328</v>
      </c>
      <c r="E61" s="103"/>
      <c r="F61" s="103"/>
      <c r="G61" s="103"/>
      <c r="H61" s="103"/>
      <c r="I61" s="103"/>
      <c r="J61" s="104">
        <f>J110</f>
        <v>0</v>
      </c>
      <c r="L61" s="101"/>
    </row>
    <row r="62" spans="2:12" s="8" customFormat="1" ht="24.95" customHeight="1">
      <c r="B62" s="101"/>
      <c r="D62" s="102" t="s">
        <v>1329</v>
      </c>
      <c r="E62" s="103"/>
      <c r="F62" s="103"/>
      <c r="G62" s="103"/>
      <c r="H62" s="103"/>
      <c r="I62" s="103"/>
      <c r="J62" s="104">
        <f>J145</f>
        <v>0</v>
      </c>
      <c r="L62" s="101"/>
    </row>
    <row r="63" spans="2:12" s="8" customFormat="1" ht="24.95" customHeight="1">
      <c r="B63" s="101"/>
      <c r="D63" s="102" t="s">
        <v>1330</v>
      </c>
      <c r="E63" s="103"/>
      <c r="F63" s="103"/>
      <c r="G63" s="103"/>
      <c r="H63" s="103"/>
      <c r="I63" s="103"/>
      <c r="J63" s="104">
        <f>J149</f>
        <v>0</v>
      </c>
      <c r="L63" s="101"/>
    </row>
    <row r="64" spans="2:12" s="8" customFormat="1" ht="24.95" customHeight="1">
      <c r="B64" s="101"/>
      <c r="D64" s="102" t="s">
        <v>1331</v>
      </c>
      <c r="E64" s="103"/>
      <c r="F64" s="103"/>
      <c r="G64" s="103"/>
      <c r="H64" s="103"/>
      <c r="I64" s="103"/>
      <c r="J64" s="104">
        <f>J191</f>
        <v>0</v>
      </c>
      <c r="L64" s="101"/>
    </row>
    <row r="65" spans="2:12" s="8" customFormat="1" ht="24.95" customHeight="1">
      <c r="B65" s="101"/>
      <c r="D65" s="102" t="s">
        <v>1332</v>
      </c>
      <c r="E65" s="103"/>
      <c r="F65" s="103"/>
      <c r="G65" s="103"/>
      <c r="H65" s="103"/>
      <c r="I65" s="103"/>
      <c r="J65" s="104">
        <f>J197</f>
        <v>0</v>
      </c>
      <c r="L65" s="101"/>
    </row>
    <row r="66" spans="2:12" s="1" customFormat="1" ht="21.7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114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17</v>
      </c>
      <c r="L74" s="33"/>
    </row>
    <row r="75" spans="2:12" s="1" customFormat="1" ht="16.5" customHeight="1">
      <c r="B75" s="33"/>
      <c r="E75" s="326" t="str">
        <f>E7</f>
        <v>Rekonstrukce zpívající fontány v Mar. Lázní_rev</v>
      </c>
      <c r="F75" s="327"/>
      <c r="G75" s="327"/>
      <c r="H75" s="327"/>
      <c r="L75" s="33"/>
    </row>
    <row r="76" spans="2:12" s="1" customFormat="1" ht="12" customHeight="1">
      <c r="B76" s="33"/>
      <c r="C76" s="28" t="s">
        <v>98</v>
      </c>
      <c r="L76" s="33"/>
    </row>
    <row r="77" spans="2:12" s="1" customFormat="1" ht="16.5" customHeight="1">
      <c r="B77" s="33"/>
      <c r="E77" s="288" t="str">
        <f>E9</f>
        <v>3 - Technologie</v>
      </c>
      <c r="F77" s="328"/>
      <c r="G77" s="328"/>
      <c r="H77" s="328"/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21</v>
      </c>
      <c r="F79" s="26" t="str">
        <f>F12</f>
        <v>st.p. 28/3, 28/2, ppč. 200/2, 78/1 k.ú. ML</v>
      </c>
      <c r="I79" s="28" t="s">
        <v>23</v>
      </c>
      <c r="J79" s="50" t="str">
        <f>IF(J12="","",J12)</f>
        <v>27. 10. 2023</v>
      </c>
      <c r="L79" s="33"/>
    </row>
    <row r="80" spans="2:12" s="1" customFormat="1" ht="6.95" customHeight="1">
      <c r="B80" s="33"/>
      <c r="L80" s="33"/>
    </row>
    <row r="81" spans="2:12" s="1" customFormat="1" ht="15.2" customHeight="1">
      <c r="B81" s="33"/>
      <c r="C81" s="28" t="s">
        <v>25</v>
      </c>
      <c r="F81" s="26" t="str">
        <f>E15</f>
        <v xml:space="preserve"> </v>
      </c>
      <c r="I81" s="28" t="s">
        <v>31</v>
      </c>
      <c r="J81" s="31" t="str">
        <f>E21</f>
        <v xml:space="preserve">Prokon s.r.o. </v>
      </c>
      <c r="L81" s="33"/>
    </row>
    <row r="82" spans="2:12" s="1" customFormat="1" ht="25.7" customHeight="1">
      <c r="B82" s="33"/>
      <c r="C82" s="28" t="s">
        <v>29</v>
      </c>
      <c r="F82" s="26" t="str">
        <f>IF(E18="","",E18)</f>
        <v>Vyplň údaj</v>
      </c>
      <c r="I82" s="28" t="s">
        <v>34</v>
      </c>
      <c r="J82" s="31" t="str">
        <f>E24</f>
        <v>Ing. Tomáš Hrdlička nebo dle dílčí části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09"/>
      <c r="C84" s="110" t="s">
        <v>115</v>
      </c>
      <c r="D84" s="111" t="s">
        <v>57</v>
      </c>
      <c r="E84" s="111" t="s">
        <v>53</v>
      </c>
      <c r="F84" s="111" t="s">
        <v>54</v>
      </c>
      <c r="G84" s="111" t="s">
        <v>116</v>
      </c>
      <c r="H84" s="111" t="s">
        <v>117</v>
      </c>
      <c r="I84" s="111" t="s">
        <v>118</v>
      </c>
      <c r="J84" s="111" t="s">
        <v>103</v>
      </c>
      <c r="K84" s="112" t="s">
        <v>119</v>
      </c>
      <c r="L84" s="109"/>
      <c r="M84" s="57" t="s">
        <v>3</v>
      </c>
      <c r="N84" s="58" t="s">
        <v>42</v>
      </c>
      <c r="O84" s="58" t="s">
        <v>120</v>
      </c>
      <c r="P84" s="58" t="s">
        <v>121</v>
      </c>
      <c r="Q84" s="58" t="s">
        <v>122</v>
      </c>
      <c r="R84" s="58" t="s">
        <v>123</v>
      </c>
      <c r="S84" s="58" t="s">
        <v>124</v>
      </c>
      <c r="T84" s="59" t="s">
        <v>125</v>
      </c>
    </row>
    <row r="85" spans="2:63" s="1" customFormat="1" ht="22.9" customHeight="1">
      <c r="B85" s="33"/>
      <c r="C85" s="62" t="s">
        <v>126</v>
      </c>
      <c r="J85" s="113">
        <f>BK85</f>
        <v>0</v>
      </c>
      <c r="L85" s="33"/>
      <c r="M85" s="60"/>
      <c r="N85" s="51"/>
      <c r="O85" s="51"/>
      <c r="P85" s="114">
        <f>P86+P110+P145+P149+P191+P197</f>
        <v>0</v>
      </c>
      <c r="Q85" s="51"/>
      <c r="R85" s="114">
        <f>R86+R110+R145+R149+R191+R197</f>
        <v>0</v>
      </c>
      <c r="S85" s="51"/>
      <c r="T85" s="115">
        <f>T86+T110+T145+T149+T191+T197</f>
        <v>0</v>
      </c>
      <c r="AT85" s="18" t="s">
        <v>71</v>
      </c>
      <c r="AU85" s="18" t="s">
        <v>104</v>
      </c>
      <c r="BK85" s="116">
        <f>BK86+BK110+BK145+BK149+BK191+BK197</f>
        <v>0</v>
      </c>
    </row>
    <row r="86" spans="2:63" s="11" customFormat="1" ht="25.9" customHeight="1">
      <c r="B86" s="117"/>
      <c r="D86" s="118" t="s">
        <v>71</v>
      </c>
      <c r="E86" s="119" t="s">
        <v>1333</v>
      </c>
      <c r="F86" s="119" t="s">
        <v>1334</v>
      </c>
      <c r="I86" s="120"/>
      <c r="J86" s="121">
        <f>BK86</f>
        <v>0</v>
      </c>
      <c r="L86" s="117"/>
      <c r="M86" s="122"/>
      <c r="P86" s="123">
        <f>SUM(P87:P109)</f>
        <v>0</v>
      </c>
      <c r="R86" s="123">
        <f>SUM(R87:R109)</f>
        <v>0</v>
      </c>
      <c r="T86" s="124">
        <f>SUM(T87:T109)</f>
        <v>0</v>
      </c>
      <c r="AR86" s="118" t="s">
        <v>77</v>
      </c>
      <c r="AT86" s="125" t="s">
        <v>71</v>
      </c>
      <c r="AU86" s="125" t="s">
        <v>72</v>
      </c>
      <c r="AY86" s="118" t="s">
        <v>129</v>
      </c>
      <c r="BK86" s="126">
        <f>SUM(BK87:BK109)</f>
        <v>0</v>
      </c>
    </row>
    <row r="87" spans="2:65" s="1" customFormat="1" ht="78" customHeight="1">
      <c r="B87" s="129"/>
      <c r="C87" s="130" t="s">
        <v>77</v>
      </c>
      <c r="D87" s="130" t="s">
        <v>131</v>
      </c>
      <c r="E87" s="131" t="s">
        <v>1335</v>
      </c>
      <c r="F87" s="132" t="s">
        <v>1336</v>
      </c>
      <c r="G87" s="133" t="s">
        <v>155</v>
      </c>
      <c r="H87" s="134">
        <v>1</v>
      </c>
      <c r="I87" s="135"/>
      <c r="J87" s="136">
        <f aca="true" t="shared" si="0" ref="J87:J109">ROUND(I87*H87,2)</f>
        <v>0</v>
      </c>
      <c r="K87" s="132" t="s">
        <v>156</v>
      </c>
      <c r="L87" s="33"/>
      <c r="M87" s="137" t="s">
        <v>3</v>
      </c>
      <c r="N87" s="138" t="s">
        <v>43</v>
      </c>
      <c r="P87" s="139">
        <f aca="true" t="shared" si="1" ref="P87:P109">O87*H87</f>
        <v>0</v>
      </c>
      <c r="Q87" s="139">
        <v>0</v>
      </c>
      <c r="R87" s="139">
        <f aca="true" t="shared" si="2" ref="R87:R109">Q87*H87</f>
        <v>0</v>
      </c>
      <c r="S87" s="139">
        <v>0</v>
      </c>
      <c r="T87" s="140">
        <f aca="true" t="shared" si="3" ref="T87:T109">S87*H87</f>
        <v>0</v>
      </c>
      <c r="AR87" s="141" t="s">
        <v>87</v>
      </c>
      <c r="AT87" s="141" t="s">
        <v>131</v>
      </c>
      <c r="AU87" s="141" t="s">
        <v>77</v>
      </c>
      <c r="AY87" s="18" t="s">
        <v>129</v>
      </c>
      <c r="BE87" s="142">
        <f aca="true" t="shared" si="4" ref="BE87:BE109">IF(N87="základní",J87,0)</f>
        <v>0</v>
      </c>
      <c r="BF87" s="142">
        <f aca="true" t="shared" si="5" ref="BF87:BF109">IF(N87="snížená",J87,0)</f>
        <v>0</v>
      </c>
      <c r="BG87" s="142">
        <f aca="true" t="shared" si="6" ref="BG87:BG109">IF(N87="zákl. přenesená",J87,0)</f>
        <v>0</v>
      </c>
      <c r="BH87" s="142">
        <f aca="true" t="shared" si="7" ref="BH87:BH109">IF(N87="sníž. přenesená",J87,0)</f>
        <v>0</v>
      </c>
      <c r="BI87" s="142">
        <f aca="true" t="shared" si="8" ref="BI87:BI109">IF(N87="nulová",J87,0)</f>
        <v>0</v>
      </c>
      <c r="BJ87" s="18" t="s">
        <v>77</v>
      </c>
      <c r="BK87" s="142">
        <f aca="true" t="shared" si="9" ref="BK87:BK109">ROUND(I87*H87,2)</f>
        <v>0</v>
      </c>
      <c r="BL87" s="18" t="s">
        <v>87</v>
      </c>
      <c r="BM87" s="141" t="s">
        <v>81</v>
      </c>
    </row>
    <row r="88" spans="2:65" s="1" customFormat="1" ht="78" customHeight="1">
      <c r="B88" s="129"/>
      <c r="C88" s="130" t="s">
        <v>81</v>
      </c>
      <c r="D88" s="130" t="s">
        <v>131</v>
      </c>
      <c r="E88" s="131" t="s">
        <v>1337</v>
      </c>
      <c r="F88" s="132" t="s">
        <v>1338</v>
      </c>
      <c r="G88" s="133" t="s">
        <v>155</v>
      </c>
      <c r="H88" s="134">
        <v>1</v>
      </c>
      <c r="I88" s="135"/>
      <c r="J88" s="136">
        <f t="shared" si="0"/>
        <v>0</v>
      </c>
      <c r="K88" s="132" t="s">
        <v>156</v>
      </c>
      <c r="L88" s="33"/>
      <c r="M88" s="137" t="s">
        <v>3</v>
      </c>
      <c r="N88" s="138" t="s">
        <v>43</v>
      </c>
      <c r="P88" s="139">
        <f t="shared" si="1"/>
        <v>0</v>
      </c>
      <c r="Q88" s="139">
        <v>0</v>
      </c>
      <c r="R88" s="139">
        <f t="shared" si="2"/>
        <v>0</v>
      </c>
      <c r="S88" s="139">
        <v>0</v>
      </c>
      <c r="T88" s="140">
        <f t="shared" si="3"/>
        <v>0</v>
      </c>
      <c r="AR88" s="141" t="s">
        <v>87</v>
      </c>
      <c r="AT88" s="141" t="s">
        <v>131</v>
      </c>
      <c r="AU88" s="141" t="s">
        <v>77</v>
      </c>
      <c r="AY88" s="18" t="s">
        <v>129</v>
      </c>
      <c r="BE88" s="142">
        <f t="shared" si="4"/>
        <v>0</v>
      </c>
      <c r="BF88" s="142">
        <f t="shared" si="5"/>
        <v>0</v>
      </c>
      <c r="BG88" s="142">
        <f t="shared" si="6"/>
        <v>0</v>
      </c>
      <c r="BH88" s="142">
        <f t="shared" si="7"/>
        <v>0</v>
      </c>
      <c r="BI88" s="142">
        <f t="shared" si="8"/>
        <v>0</v>
      </c>
      <c r="BJ88" s="18" t="s">
        <v>77</v>
      </c>
      <c r="BK88" s="142">
        <f t="shared" si="9"/>
        <v>0</v>
      </c>
      <c r="BL88" s="18" t="s">
        <v>87</v>
      </c>
      <c r="BM88" s="141" t="s">
        <v>87</v>
      </c>
    </row>
    <row r="89" spans="2:65" s="1" customFormat="1" ht="78" customHeight="1">
      <c r="B89" s="129"/>
      <c r="C89" s="130" t="s">
        <v>84</v>
      </c>
      <c r="D89" s="130" t="s">
        <v>131</v>
      </c>
      <c r="E89" s="131" t="s">
        <v>1339</v>
      </c>
      <c r="F89" s="132" t="s">
        <v>1340</v>
      </c>
      <c r="G89" s="133" t="s">
        <v>155</v>
      </c>
      <c r="H89" s="134">
        <v>1</v>
      </c>
      <c r="I89" s="135"/>
      <c r="J89" s="136">
        <f t="shared" si="0"/>
        <v>0</v>
      </c>
      <c r="K89" s="132" t="s">
        <v>156</v>
      </c>
      <c r="L89" s="33"/>
      <c r="M89" s="137" t="s">
        <v>3</v>
      </c>
      <c r="N89" s="138" t="s">
        <v>43</v>
      </c>
      <c r="P89" s="139">
        <f t="shared" si="1"/>
        <v>0</v>
      </c>
      <c r="Q89" s="139">
        <v>0</v>
      </c>
      <c r="R89" s="139">
        <f t="shared" si="2"/>
        <v>0</v>
      </c>
      <c r="S89" s="139">
        <v>0</v>
      </c>
      <c r="T89" s="140">
        <f t="shared" si="3"/>
        <v>0</v>
      </c>
      <c r="AR89" s="141" t="s">
        <v>87</v>
      </c>
      <c r="AT89" s="141" t="s">
        <v>131</v>
      </c>
      <c r="AU89" s="141" t="s">
        <v>77</v>
      </c>
      <c r="AY89" s="18" t="s">
        <v>129</v>
      </c>
      <c r="BE89" s="142">
        <f t="shared" si="4"/>
        <v>0</v>
      </c>
      <c r="BF89" s="142">
        <f t="shared" si="5"/>
        <v>0</v>
      </c>
      <c r="BG89" s="142">
        <f t="shared" si="6"/>
        <v>0</v>
      </c>
      <c r="BH89" s="142">
        <f t="shared" si="7"/>
        <v>0</v>
      </c>
      <c r="BI89" s="142">
        <f t="shared" si="8"/>
        <v>0</v>
      </c>
      <c r="BJ89" s="18" t="s">
        <v>77</v>
      </c>
      <c r="BK89" s="142">
        <f t="shared" si="9"/>
        <v>0</v>
      </c>
      <c r="BL89" s="18" t="s">
        <v>87</v>
      </c>
      <c r="BM89" s="141" t="s">
        <v>160</v>
      </c>
    </row>
    <row r="90" spans="2:65" s="1" customFormat="1" ht="78" customHeight="1">
      <c r="B90" s="129"/>
      <c r="C90" s="130" t="s">
        <v>87</v>
      </c>
      <c r="D90" s="130" t="s">
        <v>131</v>
      </c>
      <c r="E90" s="131" t="s">
        <v>1341</v>
      </c>
      <c r="F90" s="132" t="s">
        <v>1342</v>
      </c>
      <c r="G90" s="133" t="s">
        <v>155</v>
      </c>
      <c r="H90" s="134">
        <v>1</v>
      </c>
      <c r="I90" s="135"/>
      <c r="J90" s="136">
        <f t="shared" si="0"/>
        <v>0</v>
      </c>
      <c r="K90" s="132" t="s">
        <v>156</v>
      </c>
      <c r="L90" s="33"/>
      <c r="M90" s="137" t="s">
        <v>3</v>
      </c>
      <c r="N90" s="138" t="s">
        <v>43</v>
      </c>
      <c r="P90" s="139">
        <f t="shared" si="1"/>
        <v>0</v>
      </c>
      <c r="Q90" s="139">
        <v>0</v>
      </c>
      <c r="R90" s="139">
        <f t="shared" si="2"/>
        <v>0</v>
      </c>
      <c r="S90" s="139">
        <v>0</v>
      </c>
      <c r="T90" s="140">
        <f t="shared" si="3"/>
        <v>0</v>
      </c>
      <c r="AR90" s="141" t="s">
        <v>87</v>
      </c>
      <c r="AT90" s="141" t="s">
        <v>131</v>
      </c>
      <c r="AU90" s="141" t="s">
        <v>77</v>
      </c>
      <c r="AY90" s="18" t="s">
        <v>129</v>
      </c>
      <c r="BE90" s="142">
        <f t="shared" si="4"/>
        <v>0</v>
      </c>
      <c r="BF90" s="142">
        <f t="shared" si="5"/>
        <v>0</v>
      </c>
      <c r="BG90" s="142">
        <f t="shared" si="6"/>
        <v>0</v>
      </c>
      <c r="BH90" s="142">
        <f t="shared" si="7"/>
        <v>0</v>
      </c>
      <c r="BI90" s="142">
        <f t="shared" si="8"/>
        <v>0</v>
      </c>
      <c r="BJ90" s="18" t="s">
        <v>77</v>
      </c>
      <c r="BK90" s="142">
        <f t="shared" si="9"/>
        <v>0</v>
      </c>
      <c r="BL90" s="18" t="s">
        <v>87</v>
      </c>
      <c r="BM90" s="141" t="s">
        <v>170</v>
      </c>
    </row>
    <row r="91" spans="2:65" s="1" customFormat="1" ht="66.75" customHeight="1">
      <c r="B91" s="129"/>
      <c r="C91" s="130" t="s">
        <v>90</v>
      </c>
      <c r="D91" s="130" t="s">
        <v>131</v>
      </c>
      <c r="E91" s="131" t="s">
        <v>1343</v>
      </c>
      <c r="F91" s="132" t="s">
        <v>1344</v>
      </c>
      <c r="G91" s="133" t="s">
        <v>155</v>
      </c>
      <c r="H91" s="134">
        <v>1</v>
      </c>
      <c r="I91" s="135"/>
      <c r="J91" s="136">
        <f t="shared" si="0"/>
        <v>0</v>
      </c>
      <c r="K91" s="132" t="s">
        <v>156</v>
      </c>
      <c r="L91" s="33"/>
      <c r="M91" s="137" t="s">
        <v>3</v>
      </c>
      <c r="N91" s="138" t="s">
        <v>43</v>
      </c>
      <c r="P91" s="139">
        <f t="shared" si="1"/>
        <v>0</v>
      </c>
      <c r="Q91" s="139">
        <v>0</v>
      </c>
      <c r="R91" s="139">
        <f t="shared" si="2"/>
        <v>0</v>
      </c>
      <c r="S91" s="139">
        <v>0</v>
      </c>
      <c r="T91" s="140">
        <f t="shared" si="3"/>
        <v>0</v>
      </c>
      <c r="AR91" s="141" t="s">
        <v>87</v>
      </c>
      <c r="AT91" s="141" t="s">
        <v>131</v>
      </c>
      <c r="AU91" s="141" t="s">
        <v>77</v>
      </c>
      <c r="AY91" s="18" t="s">
        <v>129</v>
      </c>
      <c r="BE91" s="142">
        <f t="shared" si="4"/>
        <v>0</v>
      </c>
      <c r="BF91" s="142">
        <f t="shared" si="5"/>
        <v>0</v>
      </c>
      <c r="BG91" s="142">
        <f t="shared" si="6"/>
        <v>0</v>
      </c>
      <c r="BH91" s="142">
        <f t="shared" si="7"/>
        <v>0</v>
      </c>
      <c r="BI91" s="142">
        <f t="shared" si="8"/>
        <v>0</v>
      </c>
      <c r="BJ91" s="18" t="s">
        <v>77</v>
      </c>
      <c r="BK91" s="142">
        <f t="shared" si="9"/>
        <v>0</v>
      </c>
      <c r="BL91" s="18" t="s">
        <v>87</v>
      </c>
      <c r="BM91" s="141" t="s">
        <v>180</v>
      </c>
    </row>
    <row r="92" spans="2:65" s="1" customFormat="1" ht="90" customHeight="1">
      <c r="B92" s="129"/>
      <c r="C92" s="130" t="s">
        <v>160</v>
      </c>
      <c r="D92" s="130" t="s">
        <v>131</v>
      </c>
      <c r="E92" s="131" t="s">
        <v>1345</v>
      </c>
      <c r="F92" s="132" t="s">
        <v>1346</v>
      </c>
      <c r="G92" s="133" t="s">
        <v>155</v>
      </c>
      <c r="H92" s="134">
        <v>1</v>
      </c>
      <c r="I92" s="135"/>
      <c r="J92" s="136">
        <f t="shared" si="0"/>
        <v>0</v>
      </c>
      <c r="K92" s="132" t="s">
        <v>156</v>
      </c>
      <c r="L92" s="33"/>
      <c r="M92" s="137" t="s">
        <v>3</v>
      </c>
      <c r="N92" s="138" t="s">
        <v>43</v>
      </c>
      <c r="P92" s="139">
        <f t="shared" si="1"/>
        <v>0</v>
      </c>
      <c r="Q92" s="139">
        <v>0</v>
      </c>
      <c r="R92" s="139">
        <f t="shared" si="2"/>
        <v>0</v>
      </c>
      <c r="S92" s="139">
        <v>0</v>
      </c>
      <c r="T92" s="140">
        <f t="shared" si="3"/>
        <v>0</v>
      </c>
      <c r="AR92" s="141" t="s">
        <v>87</v>
      </c>
      <c r="AT92" s="141" t="s">
        <v>131</v>
      </c>
      <c r="AU92" s="141" t="s">
        <v>77</v>
      </c>
      <c r="AY92" s="18" t="s">
        <v>129</v>
      </c>
      <c r="BE92" s="142">
        <f t="shared" si="4"/>
        <v>0</v>
      </c>
      <c r="BF92" s="142">
        <f t="shared" si="5"/>
        <v>0</v>
      </c>
      <c r="BG92" s="142">
        <f t="shared" si="6"/>
        <v>0</v>
      </c>
      <c r="BH92" s="142">
        <f t="shared" si="7"/>
        <v>0</v>
      </c>
      <c r="BI92" s="142">
        <f t="shared" si="8"/>
        <v>0</v>
      </c>
      <c r="BJ92" s="18" t="s">
        <v>77</v>
      </c>
      <c r="BK92" s="142">
        <f t="shared" si="9"/>
        <v>0</v>
      </c>
      <c r="BL92" s="18" t="s">
        <v>87</v>
      </c>
      <c r="BM92" s="141" t="s">
        <v>9</v>
      </c>
    </row>
    <row r="93" spans="2:65" s="1" customFormat="1" ht="78" customHeight="1">
      <c r="B93" s="129"/>
      <c r="C93" s="130" t="s">
        <v>165</v>
      </c>
      <c r="D93" s="130" t="s">
        <v>131</v>
      </c>
      <c r="E93" s="131" t="s">
        <v>1347</v>
      </c>
      <c r="F93" s="132" t="s">
        <v>1348</v>
      </c>
      <c r="G93" s="133" t="s">
        <v>155</v>
      </c>
      <c r="H93" s="134">
        <v>1</v>
      </c>
      <c r="I93" s="135"/>
      <c r="J93" s="136">
        <f t="shared" si="0"/>
        <v>0</v>
      </c>
      <c r="K93" s="132" t="s">
        <v>156</v>
      </c>
      <c r="L93" s="33"/>
      <c r="M93" s="137" t="s">
        <v>3</v>
      </c>
      <c r="N93" s="138" t="s">
        <v>43</v>
      </c>
      <c r="P93" s="139">
        <f t="shared" si="1"/>
        <v>0</v>
      </c>
      <c r="Q93" s="139">
        <v>0</v>
      </c>
      <c r="R93" s="139">
        <f t="shared" si="2"/>
        <v>0</v>
      </c>
      <c r="S93" s="139">
        <v>0</v>
      </c>
      <c r="T93" s="140">
        <f t="shared" si="3"/>
        <v>0</v>
      </c>
      <c r="AR93" s="141" t="s">
        <v>87</v>
      </c>
      <c r="AT93" s="141" t="s">
        <v>131</v>
      </c>
      <c r="AU93" s="141" t="s">
        <v>77</v>
      </c>
      <c r="AY93" s="18" t="s">
        <v>129</v>
      </c>
      <c r="BE93" s="142">
        <f t="shared" si="4"/>
        <v>0</v>
      </c>
      <c r="BF93" s="142">
        <f t="shared" si="5"/>
        <v>0</v>
      </c>
      <c r="BG93" s="142">
        <f t="shared" si="6"/>
        <v>0</v>
      </c>
      <c r="BH93" s="142">
        <f t="shared" si="7"/>
        <v>0</v>
      </c>
      <c r="BI93" s="142">
        <f t="shared" si="8"/>
        <v>0</v>
      </c>
      <c r="BJ93" s="18" t="s">
        <v>77</v>
      </c>
      <c r="BK93" s="142">
        <f t="shared" si="9"/>
        <v>0</v>
      </c>
      <c r="BL93" s="18" t="s">
        <v>87</v>
      </c>
      <c r="BM93" s="141" t="s">
        <v>200</v>
      </c>
    </row>
    <row r="94" spans="2:65" s="1" customFormat="1" ht="66.75" customHeight="1">
      <c r="B94" s="129"/>
      <c r="C94" s="130" t="s">
        <v>170</v>
      </c>
      <c r="D94" s="130" t="s">
        <v>131</v>
      </c>
      <c r="E94" s="131" t="s">
        <v>1349</v>
      </c>
      <c r="F94" s="132" t="s">
        <v>1350</v>
      </c>
      <c r="G94" s="133" t="s">
        <v>155</v>
      </c>
      <c r="H94" s="134">
        <v>1</v>
      </c>
      <c r="I94" s="135"/>
      <c r="J94" s="136">
        <f t="shared" si="0"/>
        <v>0</v>
      </c>
      <c r="K94" s="132" t="s">
        <v>156</v>
      </c>
      <c r="L94" s="33"/>
      <c r="M94" s="137" t="s">
        <v>3</v>
      </c>
      <c r="N94" s="138" t="s">
        <v>43</v>
      </c>
      <c r="P94" s="139">
        <f t="shared" si="1"/>
        <v>0</v>
      </c>
      <c r="Q94" s="139">
        <v>0</v>
      </c>
      <c r="R94" s="139">
        <f t="shared" si="2"/>
        <v>0</v>
      </c>
      <c r="S94" s="139">
        <v>0</v>
      </c>
      <c r="T94" s="140">
        <f t="shared" si="3"/>
        <v>0</v>
      </c>
      <c r="AR94" s="141" t="s">
        <v>87</v>
      </c>
      <c r="AT94" s="141" t="s">
        <v>131</v>
      </c>
      <c r="AU94" s="141" t="s">
        <v>77</v>
      </c>
      <c r="AY94" s="18" t="s">
        <v>129</v>
      </c>
      <c r="BE94" s="142">
        <f t="shared" si="4"/>
        <v>0</v>
      </c>
      <c r="BF94" s="142">
        <f t="shared" si="5"/>
        <v>0</v>
      </c>
      <c r="BG94" s="142">
        <f t="shared" si="6"/>
        <v>0</v>
      </c>
      <c r="BH94" s="142">
        <f t="shared" si="7"/>
        <v>0</v>
      </c>
      <c r="BI94" s="142">
        <f t="shared" si="8"/>
        <v>0</v>
      </c>
      <c r="BJ94" s="18" t="s">
        <v>77</v>
      </c>
      <c r="BK94" s="142">
        <f t="shared" si="9"/>
        <v>0</v>
      </c>
      <c r="BL94" s="18" t="s">
        <v>87</v>
      </c>
      <c r="BM94" s="141" t="s">
        <v>217</v>
      </c>
    </row>
    <row r="95" spans="2:65" s="1" customFormat="1" ht="66.75" customHeight="1">
      <c r="B95" s="129"/>
      <c r="C95" s="130" t="s">
        <v>175</v>
      </c>
      <c r="D95" s="130" t="s">
        <v>131</v>
      </c>
      <c r="E95" s="131" t="s">
        <v>1351</v>
      </c>
      <c r="F95" s="132" t="s">
        <v>1352</v>
      </c>
      <c r="G95" s="133" t="s">
        <v>155</v>
      </c>
      <c r="H95" s="134">
        <v>1</v>
      </c>
      <c r="I95" s="135"/>
      <c r="J95" s="136">
        <f t="shared" si="0"/>
        <v>0</v>
      </c>
      <c r="K95" s="132" t="s">
        <v>156</v>
      </c>
      <c r="L95" s="33"/>
      <c r="M95" s="137" t="s">
        <v>3</v>
      </c>
      <c r="N95" s="138" t="s">
        <v>43</v>
      </c>
      <c r="P95" s="139">
        <f t="shared" si="1"/>
        <v>0</v>
      </c>
      <c r="Q95" s="139">
        <v>0</v>
      </c>
      <c r="R95" s="139">
        <f t="shared" si="2"/>
        <v>0</v>
      </c>
      <c r="S95" s="139">
        <v>0</v>
      </c>
      <c r="T95" s="140">
        <f t="shared" si="3"/>
        <v>0</v>
      </c>
      <c r="AR95" s="141" t="s">
        <v>87</v>
      </c>
      <c r="AT95" s="141" t="s">
        <v>131</v>
      </c>
      <c r="AU95" s="141" t="s">
        <v>77</v>
      </c>
      <c r="AY95" s="18" t="s">
        <v>129</v>
      </c>
      <c r="BE95" s="142">
        <f t="shared" si="4"/>
        <v>0</v>
      </c>
      <c r="BF95" s="142">
        <f t="shared" si="5"/>
        <v>0</v>
      </c>
      <c r="BG95" s="142">
        <f t="shared" si="6"/>
        <v>0</v>
      </c>
      <c r="BH95" s="142">
        <f t="shared" si="7"/>
        <v>0</v>
      </c>
      <c r="BI95" s="142">
        <f t="shared" si="8"/>
        <v>0</v>
      </c>
      <c r="BJ95" s="18" t="s">
        <v>77</v>
      </c>
      <c r="BK95" s="142">
        <f t="shared" si="9"/>
        <v>0</v>
      </c>
      <c r="BL95" s="18" t="s">
        <v>87</v>
      </c>
      <c r="BM95" s="141" t="s">
        <v>158</v>
      </c>
    </row>
    <row r="96" spans="2:65" s="1" customFormat="1" ht="66.75" customHeight="1">
      <c r="B96" s="129"/>
      <c r="C96" s="130" t="s">
        <v>180</v>
      </c>
      <c r="D96" s="130" t="s">
        <v>131</v>
      </c>
      <c r="E96" s="131" t="s">
        <v>1353</v>
      </c>
      <c r="F96" s="132" t="s">
        <v>1354</v>
      </c>
      <c r="G96" s="133" t="s">
        <v>155</v>
      </c>
      <c r="H96" s="134">
        <v>1</v>
      </c>
      <c r="I96" s="135"/>
      <c r="J96" s="136">
        <f t="shared" si="0"/>
        <v>0</v>
      </c>
      <c r="K96" s="132" t="s">
        <v>156</v>
      </c>
      <c r="L96" s="33"/>
      <c r="M96" s="137" t="s">
        <v>3</v>
      </c>
      <c r="N96" s="138" t="s">
        <v>43</v>
      </c>
      <c r="P96" s="139">
        <f t="shared" si="1"/>
        <v>0</v>
      </c>
      <c r="Q96" s="139">
        <v>0</v>
      </c>
      <c r="R96" s="139">
        <f t="shared" si="2"/>
        <v>0</v>
      </c>
      <c r="S96" s="139">
        <v>0</v>
      </c>
      <c r="T96" s="140">
        <f t="shared" si="3"/>
        <v>0</v>
      </c>
      <c r="AR96" s="141" t="s">
        <v>87</v>
      </c>
      <c r="AT96" s="141" t="s">
        <v>131</v>
      </c>
      <c r="AU96" s="141" t="s">
        <v>77</v>
      </c>
      <c r="AY96" s="18" t="s">
        <v>129</v>
      </c>
      <c r="BE96" s="142">
        <f t="shared" si="4"/>
        <v>0</v>
      </c>
      <c r="BF96" s="142">
        <f t="shared" si="5"/>
        <v>0</v>
      </c>
      <c r="BG96" s="142">
        <f t="shared" si="6"/>
        <v>0</v>
      </c>
      <c r="BH96" s="142">
        <f t="shared" si="7"/>
        <v>0</v>
      </c>
      <c r="BI96" s="142">
        <f t="shared" si="8"/>
        <v>0</v>
      </c>
      <c r="BJ96" s="18" t="s">
        <v>77</v>
      </c>
      <c r="BK96" s="142">
        <f t="shared" si="9"/>
        <v>0</v>
      </c>
      <c r="BL96" s="18" t="s">
        <v>87</v>
      </c>
      <c r="BM96" s="141" t="s">
        <v>241</v>
      </c>
    </row>
    <row r="97" spans="2:65" s="1" customFormat="1" ht="62.65" customHeight="1">
      <c r="B97" s="129"/>
      <c r="C97" s="130" t="s">
        <v>186</v>
      </c>
      <c r="D97" s="130" t="s">
        <v>131</v>
      </c>
      <c r="E97" s="131" t="s">
        <v>1355</v>
      </c>
      <c r="F97" s="132" t="s">
        <v>1356</v>
      </c>
      <c r="G97" s="133" t="s">
        <v>155</v>
      </c>
      <c r="H97" s="134">
        <v>1</v>
      </c>
      <c r="I97" s="135"/>
      <c r="J97" s="136">
        <f t="shared" si="0"/>
        <v>0</v>
      </c>
      <c r="K97" s="132" t="s">
        <v>156</v>
      </c>
      <c r="L97" s="33"/>
      <c r="M97" s="137" t="s">
        <v>3</v>
      </c>
      <c r="N97" s="138" t="s">
        <v>43</v>
      </c>
      <c r="P97" s="139">
        <f t="shared" si="1"/>
        <v>0</v>
      </c>
      <c r="Q97" s="139">
        <v>0</v>
      </c>
      <c r="R97" s="139">
        <f t="shared" si="2"/>
        <v>0</v>
      </c>
      <c r="S97" s="139">
        <v>0</v>
      </c>
      <c r="T97" s="140">
        <f t="shared" si="3"/>
        <v>0</v>
      </c>
      <c r="AR97" s="141" t="s">
        <v>87</v>
      </c>
      <c r="AT97" s="141" t="s">
        <v>131</v>
      </c>
      <c r="AU97" s="141" t="s">
        <v>77</v>
      </c>
      <c r="AY97" s="18" t="s">
        <v>129</v>
      </c>
      <c r="BE97" s="142">
        <f t="shared" si="4"/>
        <v>0</v>
      </c>
      <c r="BF97" s="142">
        <f t="shared" si="5"/>
        <v>0</v>
      </c>
      <c r="BG97" s="142">
        <f t="shared" si="6"/>
        <v>0</v>
      </c>
      <c r="BH97" s="142">
        <f t="shared" si="7"/>
        <v>0</v>
      </c>
      <c r="BI97" s="142">
        <f t="shared" si="8"/>
        <v>0</v>
      </c>
      <c r="BJ97" s="18" t="s">
        <v>77</v>
      </c>
      <c r="BK97" s="142">
        <f t="shared" si="9"/>
        <v>0</v>
      </c>
      <c r="BL97" s="18" t="s">
        <v>87</v>
      </c>
      <c r="BM97" s="141" t="s">
        <v>251</v>
      </c>
    </row>
    <row r="98" spans="2:65" s="1" customFormat="1" ht="62.65" customHeight="1">
      <c r="B98" s="129"/>
      <c r="C98" s="130" t="s">
        <v>9</v>
      </c>
      <c r="D98" s="130" t="s">
        <v>131</v>
      </c>
      <c r="E98" s="131" t="s">
        <v>1357</v>
      </c>
      <c r="F98" s="132" t="s">
        <v>1358</v>
      </c>
      <c r="G98" s="133" t="s">
        <v>155</v>
      </c>
      <c r="H98" s="134">
        <v>1</v>
      </c>
      <c r="I98" s="135"/>
      <c r="J98" s="136">
        <f t="shared" si="0"/>
        <v>0</v>
      </c>
      <c r="K98" s="132" t="s">
        <v>156</v>
      </c>
      <c r="L98" s="33"/>
      <c r="M98" s="137" t="s">
        <v>3</v>
      </c>
      <c r="N98" s="138" t="s">
        <v>43</v>
      </c>
      <c r="P98" s="139">
        <f t="shared" si="1"/>
        <v>0</v>
      </c>
      <c r="Q98" s="139">
        <v>0</v>
      </c>
      <c r="R98" s="139">
        <f t="shared" si="2"/>
        <v>0</v>
      </c>
      <c r="S98" s="139">
        <v>0</v>
      </c>
      <c r="T98" s="140">
        <f t="shared" si="3"/>
        <v>0</v>
      </c>
      <c r="AR98" s="141" t="s">
        <v>87</v>
      </c>
      <c r="AT98" s="141" t="s">
        <v>131</v>
      </c>
      <c r="AU98" s="141" t="s">
        <v>77</v>
      </c>
      <c r="AY98" s="18" t="s">
        <v>129</v>
      </c>
      <c r="BE98" s="142">
        <f t="shared" si="4"/>
        <v>0</v>
      </c>
      <c r="BF98" s="142">
        <f t="shared" si="5"/>
        <v>0</v>
      </c>
      <c r="BG98" s="142">
        <f t="shared" si="6"/>
        <v>0</v>
      </c>
      <c r="BH98" s="142">
        <f t="shared" si="7"/>
        <v>0</v>
      </c>
      <c r="BI98" s="142">
        <f t="shared" si="8"/>
        <v>0</v>
      </c>
      <c r="BJ98" s="18" t="s">
        <v>77</v>
      </c>
      <c r="BK98" s="142">
        <f t="shared" si="9"/>
        <v>0</v>
      </c>
      <c r="BL98" s="18" t="s">
        <v>87</v>
      </c>
      <c r="BM98" s="141" t="s">
        <v>261</v>
      </c>
    </row>
    <row r="99" spans="2:65" s="1" customFormat="1" ht="66.75" customHeight="1">
      <c r="B99" s="129"/>
      <c r="C99" s="130" t="s">
        <v>195</v>
      </c>
      <c r="D99" s="130" t="s">
        <v>131</v>
      </c>
      <c r="E99" s="131" t="s">
        <v>1359</v>
      </c>
      <c r="F99" s="132" t="s">
        <v>1360</v>
      </c>
      <c r="G99" s="133" t="s">
        <v>155</v>
      </c>
      <c r="H99" s="134">
        <v>2</v>
      </c>
      <c r="I99" s="135"/>
      <c r="J99" s="136">
        <f t="shared" si="0"/>
        <v>0</v>
      </c>
      <c r="K99" s="132" t="s">
        <v>156</v>
      </c>
      <c r="L99" s="33"/>
      <c r="M99" s="137" t="s">
        <v>3</v>
      </c>
      <c r="N99" s="138" t="s">
        <v>43</v>
      </c>
      <c r="P99" s="139">
        <f t="shared" si="1"/>
        <v>0</v>
      </c>
      <c r="Q99" s="139">
        <v>0</v>
      </c>
      <c r="R99" s="139">
        <f t="shared" si="2"/>
        <v>0</v>
      </c>
      <c r="S99" s="139">
        <v>0</v>
      </c>
      <c r="T99" s="140">
        <f t="shared" si="3"/>
        <v>0</v>
      </c>
      <c r="AR99" s="141" t="s">
        <v>87</v>
      </c>
      <c r="AT99" s="141" t="s">
        <v>131</v>
      </c>
      <c r="AU99" s="141" t="s">
        <v>77</v>
      </c>
      <c r="AY99" s="18" t="s">
        <v>129</v>
      </c>
      <c r="BE99" s="142">
        <f t="shared" si="4"/>
        <v>0</v>
      </c>
      <c r="BF99" s="142">
        <f t="shared" si="5"/>
        <v>0</v>
      </c>
      <c r="BG99" s="142">
        <f t="shared" si="6"/>
        <v>0</v>
      </c>
      <c r="BH99" s="142">
        <f t="shared" si="7"/>
        <v>0</v>
      </c>
      <c r="BI99" s="142">
        <f t="shared" si="8"/>
        <v>0</v>
      </c>
      <c r="BJ99" s="18" t="s">
        <v>77</v>
      </c>
      <c r="BK99" s="142">
        <f t="shared" si="9"/>
        <v>0</v>
      </c>
      <c r="BL99" s="18" t="s">
        <v>87</v>
      </c>
      <c r="BM99" s="141" t="s">
        <v>271</v>
      </c>
    </row>
    <row r="100" spans="2:65" s="1" customFormat="1" ht="101.25" customHeight="1">
      <c r="B100" s="129"/>
      <c r="C100" s="130" t="s">
        <v>200</v>
      </c>
      <c r="D100" s="130" t="s">
        <v>131</v>
      </c>
      <c r="E100" s="131" t="s">
        <v>1361</v>
      </c>
      <c r="F100" s="132" t="s">
        <v>1362</v>
      </c>
      <c r="G100" s="133" t="s">
        <v>155</v>
      </c>
      <c r="H100" s="134">
        <v>1</v>
      </c>
      <c r="I100" s="135"/>
      <c r="J100" s="136">
        <f t="shared" si="0"/>
        <v>0</v>
      </c>
      <c r="K100" s="132" t="s">
        <v>156</v>
      </c>
      <c r="L100" s="33"/>
      <c r="M100" s="137" t="s">
        <v>3</v>
      </c>
      <c r="N100" s="138" t="s">
        <v>43</v>
      </c>
      <c r="P100" s="139">
        <f t="shared" si="1"/>
        <v>0</v>
      </c>
      <c r="Q100" s="139">
        <v>0</v>
      </c>
      <c r="R100" s="139">
        <f t="shared" si="2"/>
        <v>0</v>
      </c>
      <c r="S100" s="139">
        <v>0</v>
      </c>
      <c r="T100" s="140">
        <f t="shared" si="3"/>
        <v>0</v>
      </c>
      <c r="AR100" s="141" t="s">
        <v>87</v>
      </c>
      <c r="AT100" s="141" t="s">
        <v>131</v>
      </c>
      <c r="AU100" s="141" t="s">
        <v>77</v>
      </c>
      <c r="AY100" s="18" t="s">
        <v>129</v>
      </c>
      <c r="BE100" s="142">
        <f t="shared" si="4"/>
        <v>0</v>
      </c>
      <c r="BF100" s="142">
        <f t="shared" si="5"/>
        <v>0</v>
      </c>
      <c r="BG100" s="142">
        <f t="shared" si="6"/>
        <v>0</v>
      </c>
      <c r="BH100" s="142">
        <f t="shared" si="7"/>
        <v>0</v>
      </c>
      <c r="BI100" s="142">
        <f t="shared" si="8"/>
        <v>0</v>
      </c>
      <c r="BJ100" s="18" t="s">
        <v>77</v>
      </c>
      <c r="BK100" s="142">
        <f t="shared" si="9"/>
        <v>0</v>
      </c>
      <c r="BL100" s="18" t="s">
        <v>87</v>
      </c>
      <c r="BM100" s="141" t="s">
        <v>281</v>
      </c>
    </row>
    <row r="101" spans="2:65" s="1" customFormat="1" ht="21.75" customHeight="1">
      <c r="B101" s="129"/>
      <c r="C101" s="130" t="s">
        <v>210</v>
      </c>
      <c r="D101" s="130" t="s">
        <v>131</v>
      </c>
      <c r="E101" s="131" t="s">
        <v>1363</v>
      </c>
      <c r="F101" s="132" t="s">
        <v>1364</v>
      </c>
      <c r="G101" s="133" t="s">
        <v>155</v>
      </c>
      <c r="H101" s="134">
        <v>1</v>
      </c>
      <c r="I101" s="135"/>
      <c r="J101" s="136">
        <f t="shared" si="0"/>
        <v>0</v>
      </c>
      <c r="K101" s="132" t="s">
        <v>156</v>
      </c>
      <c r="L101" s="33"/>
      <c r="M101" s="137" t="s">
        <v>3</v>
      </c>
      <c r="N101" s="138" t="s">
        <v>43</v>
      </c>
      <c r="P101" s="139">
        <f t="shared" si="1"/>
        <v>0</v>
      </c>
      <c r="Q101" s="139">
        <v>0</v>
      </c>
      <c r="R101" s="139">
        <f t="shared" si="2"/>
        <v>0</v>
      </c>
      <c r="S101" s="139">
        <v>0</v>
      </c>
      <c r="T101" s="140">
        <f t="shared" si="3"/>
        <v>0</v>
      </c>
      <c r="AR101" s="141" t="s">
        <v>87</v>
      </c>
      <c r="AT101" s="141" t="s">
        <v>131</v>
      </c>
      <c r="AU101" s="141" t="s">
        <v>77</v>
      </c>
      <c r="AY101" s="18" t="s">
        <v>129</v>
      </c>
      <c r="BE101" s="142">
        <f t="shared" si="4"/>
        <v>0</v>
      </c>
      <c r="BF101" s="142">
        <f t="shared" si="5"/>
        <v>0</v>
      </c>
      <c r="BG101" s="142">
        <f t="shared" si="6"/>
        <v>0</v>
      </c>
      <c r="BH101" s="142">
        <f t="shared" si="7"/>
        <v>0</v>
      </c>
      <c r="BI101" s="142">
        <f t="shared" si="8"/>
        <v>0</v>
      </c>
      <c r="BJ101" s="18" t="s">
        <v>77</v>
      </c>
      <c r="BK101" s="142">
        <f t="shared" si="9"/>
        <v>0</v>
      </c>
      <c r="BL101" s="18" t="s">
        <v>87</v>
      </c>
      <c r="BM101" s="141" t="s">
        <v>291</v>
      </c>
    </row>
    <row r="102" spans="2:65" s="1" customFormat="1" ht="24.2" customHeight="1">
      <c r="B102" s="129"/>
      <c r="C102" s="130" t="s">
        <v>217</v>
      </c>
      <c r="D102" s="130" t="s">
        <v>131</v>
      </c>
      <c r="E102" s="131" t="s">
        <v>1365</v>
      </c>
      <c r="F102" s="132" t="s">
        <v>1366</v>
      </c>
      <c r="G102" s="133" t="s">
        <v>155</v>
      </c>
      <c r="H102" s="134">
        <v>3</v>
      </c>
      <c r="I102" s="135"/>
      <c r="J102" s="136">
        <f t="shared" si="0"/>
        <v>0</v>
      </c>
      <c r="K102" s="132" t="s">
        <v>156</v>
      </c>
      <c r="L102" s="33"/>
      <c r="M102" s="137" t="s">
        <v>3</v>
      </c>
      <c r="N102" s="138" t="s">
        <v>43</v>
      </c>
      <c r="P102" s="139">
        <f t="shared" si="1"/>
        <v>0</v>
      </c>
      <c r="Q102" s="139">
        <v>0</v>
      </c>
      <c r="R102" s="139">
        <f t="shared" si="2"/>
        <v>0</v>
      </c>
      <c r="S102" s="139">
        <v>0</v>
      </c>
      <c r="T102" s="140">
        <f t="shared" si="3"/>
        <v>0</v>
      </c>
      <c r="AR102" s="141" t="s">
        <v>87</v>
      </c>
      <c r="AT102" s="141" t="s">
        <v>131</v>
      </c>
      <c r="AU102" s="141" t="s">
        <v>77</v>
      </c>
      <c r="AY102" s="18" t="s">
        <v>129</v>
      </c>
      <c r="BE102" s="142">
        <f t="shared" si="4"/>
        <v>0</v>
      </c>
      <c r="BF102" s="142">
        <f t="shared" si="5"/>
        <v>0</v>
      </c>
      <c r="BG102" s="142">
        <f t="shared" si="6"/>
        <v>0</v>
      </c>
      <c r="BH102" s="142">
        <f t="shared" si="7"/>
        <v>0</v>
      </c>
      <c r="BI102" s="142">
        <f t="shared" si="8"/>
        <v>0</v>
      </c>
      <c r="BJ102" s="18" t="s">
        <v>77</v>
      </c>
      <c r="BK102" s="142">
        <f t="shared" si="9"/>
        <v>0</v>
      </c>
      <c r="BL102" s="18" t="s">
        <v>87</v>
      </c>
      <c r="BM102" s="141" t="s">
        <v>305</v>
      </c>
    </row>
    <row r="103" spans="2:65" s="1" customFormat="1" ht="44.25" customHeight="1">
      <c r="B103" s="129"/>
      <c r="C103" s="130" t="s">
        <v>224</v>
      </c>
      <c r="D103" s="130" t="s">
        <v>131</v>
      </c>
      <c r="E103" s="131" t="s">
        <v>1367</v>
      </c>
      <c r="F103" s="132" t="s">
        <v>1368</v>
      </c>
      <c r="G103" s="133" t="s">
        <v>155</v>
      </c>
      <c r="H103" s="134">
        <v>1</v>
      </c>
      <c r="I103" s="135"/>
      <c r="J103" s="136">
        <f t="shared" si="0"/>
        <v>0</v>
      </c>
      <c r="K103" s="132" t="s">
        <v>156</v>
      </c>
      <c r="L103" s="33"/>
      <c r="M103" s="137" t="s">
        <v>3</v>
      </c>
      <c r="N103" s="138" t="s">
        <v>43</v>
      </c>
      <c r="P103" s="139">
        <f t="shared" si="1"/>
        <v>0</v>
      </c>
      <c r="Q103" s="139">
        <v>0</v>
      </c>
      <c r="R103" s="139">
        <f t="shared" si="2"/>
        <v>0</v>
      </c>
      <c r="S103" s="139">
        <v>0</v>
      </c>
      <c r="T103" s="140">
        <f t="shared" si="3"/>
        <v>0</v>
      </c>
      <c r="AR103" s="141" t="s">
        <v>87</v>
      </c>
      <c r="AT103" s="141" t="s">
        <v>131</v>
      </c>
      <c r="AU103" s="141" t="s">
        <v>77</v>
      </c>
      <c r="AY103" s="18" t="s">
        <v>129</v>
      </c>
      <c r="BE103" s="142">
        <f t="shared" si="4"/>
        <v>0</v>
      </c>
      <c r="BF103" s="142">
        <f t="shared" si="5"/>
        <v>0</v>
      </c>
      <c r="BG103" s="142">
        <f t="shared" si="6"/>
        <v>0</v>
      </c>
      <c r="BH103" s="142">
        <f t="shared" si="7"/>
        <v>0</v>
      </c>
      <c r="BI103" s="142">
        <f t="shared" si="8"/>
        <v>0</v>
      </c>
      <c r="BJ103" s="18" t="s">
        <v>77</v>
      </c>
      <c r="BK103" s="142">
        <f t="shared" si="9"/>
        <v>0</v>
      </c>
      <c r="BL103" s="18" t="s">
        <v>87</v>
      </c>
      <c r="BM103" s="141" t="s">
        <v>317</v>
      </c>
    </row>
    <row r="104" spans="2:65" s="1" customFormat="1" ht="37.9" customHeight="1">
      <c r="B104" s="129"/>
      <c r="C104" s="130" t="s">
        <v>158</v>
      </c>
      <c r="D104" s="130" t="s">
        <v>131</v>
      </c>
      <c r="E104" s="131" t="s">
        <v>1369</v>
      </c>
      <c r="F104" s="132" t="s">
        <v>1370</v>
      </c>
      <c r="G104" s="133" t="s">
        <v>155</v>
      </c>
      <c r="H104" s="134">
        <v>1</v>
      </c>
      <c r="I104" s="135"/>
      <c r="J104" s="136">
        <f t="shared" si="0"/>
        <v>0</v>
      </c>
      <c r="K104" s="132" t="s">
        <v>156</v>
      </c>
      <c r="L104" s="33"/>
      <c r="M104" s="137" t="s">
        <v>3</v>
      </c>
      <c r="N104" s="138" t="s">
        <v>43</v>
      </c>
      <c r="P104" s="139">
        <f t="shared" si="1"/>
        <v>0</v>
      </c>
      <c r="Q104" s="139">
        <v>0</v>
      </c>
      <c r="R104" s="139">
        <f t="shared" si="2"/>
        <v>0</v>
      </c>
      <c r="S104" s="139">
        <v>0</v>
      </c>
      <c r="T104" s="140">
        <f t="shared" si="3"/>
        <v>0</v>
      </c>
      <c r="AR104" s="141" t="s">
        <v>87</v>
      </c>
      <c r="AT104" s="141" t="s">
        <v>131</v>
      </c>
      <c r="AU104" s="141" t="s">
        <v>77</v>
      </c>
      <c r="AY104" s="18" t="s">
        <v>129</v>
      </c>
      <c r="BE104" s="142">
        <f t="shared" si="4"/>
        <v>0</v>
      </c>
      <c r="BF104" s="142">
        <f t="shared" si="5"/>
        <v>0</v>
      </c>
      <c r="BG104" s="142">
        <f t="shared" si="6"/>
        <v>0</v>
      </c>
      <c r="BH104" s="142">
        <f t="shared" si="7"/>
        <v>0</v>
      </c>
      <c r="BI104" s="142">
        <f t="shared" si="8"/>
        <v>0</v>
      </c>
      <c r="BJ104" s="18" t="s">
        <v>77</v>
      </c>
      <c r="BK104" s="142">
        <f t="shared" si="9"/>
        <v>0</v>
      </c>
      <c r="BL104" s="18" t="s">
        <v>87</v>
      </c>
      <c r="BM104" s="141" t="s">
        <v>327</v>
      </c>
    </row>
    <row r="105" spans="2:65" s="1" customFormat="1" ht="24.2" customHeight="1">
      <c r="B105" s="129"/>
      <c r="C105" s="130" t="s">
        <v>184</v>
      </c>
      <c r="D105" s="130" t="s">
        <v>131</v>
      </c>
      <c r="E105" s="131" t="s">
        <v>1371</v>
      </c>
      <c r="F105" s="132" t="s">
        <v>1372</v>
      </c>
      <c r="G105" s="133" t="s">
        <v>155</v>
      </c>
      <c r="H105" s="134">
        <v>1</v>
      </c>
      <c r="I105" s="135"/>
      <c r="J105" s="136">
        <f t="shared" si="0"/>
        <v>0</v>
      </c>
      <c r="K105" s="132" t="s">
        <v>156</v>
      </c>
      <c r="L105" s="33"/>
      <c r="M105" s="137" t="s">
        <v>3</v>
      </c>
      <c r="N105" s="138" t="s">
        <v>43</v>
      </c>
      <c r="P105" s="139">
        <f t="shared" si="1"/>
        <v>0</v>
      </c>
      <c r="Q105" s="139">
        <v>0</v>
      </c>
      <c r="R105" s="139">
        <f t="shared" si="2"/>
        <v>0</v>
      </c>
      <c r="S105" s="139">
        <v>0</v>
      </c>
      <c r="T105" s="140">
        <f t="shared" si="3"/>
        <v>0</v>
      </c>
      <c r="AR105" s="141" t="s">
        <v>87</v>
      </c>
      <c r="AT105" s="141" t="s">
        <v>131</v>
      </c>
      <c r="AU105" s="141" t="s">
        <v>77</v>
      </c>
      <c r="AY105" s="18" t="s">
        <v>129</v>
      </c>
      <c r="BE105" s="142">
        <f t="shared" si="4"/>
        <v>0</v>
      </c>
      <c r="BF105" s="142">
        <f t="shared" si="5"/>
        <v>0</v>
      </c>
      <c r="BG105" s="142">
        <f t="shared" si="6"/>
        <v>0</v>
      </c>
      <c r="BH105" s="142">
        <f t="shared" si="7"/>
        <v>0</v>
      </c>
      <c r="BI105" s="142">
        <f t="shared" si="8"/>
        <v>0</v>
      </c>
      <c r="BJ105" s="18" t="s">
        <v>77</v>
      </c>
      <c r="BK105" s="142">
        <f t="shared" si="9"/>
        <v>0</v>
      </c>
      <c r="BL105" s="18" t="s">
        <v>87</v>
      </c>
      <c r="BM105" s="141" t="s">
        <v>341</v>
      </c>
    </row>
    <row r="106" spans="2:65" s="1" customFormat="1" ht="16.5" customHeight="1">
      <c r="B106" s="129"/>
      <c r="C106" s="130" t="s">
        <v>241</v>
      </c>
      <c r="D106" s="130" t="s">
        <v>131</v>
      </c>
      <c r="E106" s="131" t="s">
        <v>1373</v>
      </c>
      <c r="F106" s="132" t="s">
        <v>1374</v>
      </c>
      <c r="G106" s="133" t="s">
        <v>155</v>
      </c>
      <c r="H106" s="134">
        <v>3</v>
      </c>
      <c r="I106" s="135"/>
      <c r="J106" s="136">
        <f t="shared" si="0"/>
        <v>0</v>
      </c>
      <c r="K106" s="132" t="s">
        <v>156</v>
      </c>
      <c r="L106" s="33"/>
      <c r="M106" s="137" t="s">
        <v>3</v>
      </c>
      <c r="N106" s="138" t="s">
        <v>43</v>
      </c>
      <c r="P106" s="139">
        <f t="shared" si="1"/>
        <v>0</v>
      </c>
      <c r="Q106" s="139">
        <v>0</v>
      </c>
      <c r="R106" s="139">
        <f t="shared" si="2"/>
        <v>0</v>
      </c>
      <c r="S106" s="139">
        <v>0</v>
      </c>
      <c r="T106" s="140">
        <f t="shared" si="3"/>
        <v>0</v>
      </c>
      <c r="AR106" s="141" t="s">
        <v>87</v>
      </c>
      <c r="AT106" s="141" t="s">
        <v>131</v>
      </c>
      <c r="AU106" s="141" t="s">
        <v>77</v>
      </c>
      <c r="AY106" s="18" t="s">
        <v>129</v>
      </c>
      <c r="BE106" s="142">
        <f t="shared" si="4"/>
        <v>0</v>
      </c>
      <c r="BF106" s="142">
        <f t="shared" si="5"/>
        <v>0</v>
      </c>
      <c r="BG106" s="142">
        <f t="shared" si="6"/>
        <v>0</v>
      </c>
      <c r="BH106" s="142">
        <f t="shared" si="7"/>
        <v>0</v>
      </c>
      <c r="BI106" s="142">
        <f t="shared" si="8"/>
        <v>0</v>
      </c>
      <c r="BJ106" s="18" t="s">
        <v>77</v>
      </c>
      <c r="BK106" s="142">
        <f t="shared" si="9"/>
        <v>0</v>
      </c>
      <c r="BL106" s="18" t="s">
        <v>87</v>
      </c>
      <c r="BM106" s="141" t="s">
        <v>353</v>
      </c>
    </row>
    <row r="107" spans="2:65" s="1" customFormat="1" ht="55.5" customHeight="1">
      <c r="B107" s="129"/>
      <c r="C107" s="130" t="s">
        <v>8</v>
      </c>
      <c r="D107" s="130" t="s">
        <v>131</v>
      </c>
      <c r="E107" s="131" t="s">
        <v>1375</v>
      </c>
      <c r="F107" s="132" t="s">
        <v>1376</v>
      </c>
      <c r="G107" s="133" t="s">
        <v>155</v>
      </c>
      <c r="H107" s="134">
        <v>72</v>
      </c>
      <c r="I107" s="135"/>
      <c r="J107" s="136">
        <f t="shared" si="0"/>
        <v>0</v>
      </c>
      <c r="K107" s="132" t="s">
        <v>156</v>
      </c>
      <c r="L107" s="33"/>
      <c r="M107" s="137" t="s">
        <v>3</v>
      </c>
      <c r="N107" s="138" t="s">
        <v>43</v>
      </c>
      <c r="P107" s="139">
        <f t="shared" si="1"/>
        <v>0</v>
      </c>
      <c r="Q107" s="139">
        <v>0</v>
      </c>
      <c r="R107" s="139">
        <f t="shared" si="2"/>
        <v>0</v>
      </c>
      <c r="S107" s="139">
        <v>0</v>
      </c>
      <c r="T107" s="140">
        <f t="shared" si="3"/>
        <v>0</v>
      </c>
      <c r="AR107" s="141" t="s">
        <v>87</v>
      </c>
      <c r="AT107" s="141" t="s">
        <v>131</v>
      </c>
      <c r="AU107" s="141" t="s">
        <v>77</v>
      </c>
      <c r="AY107" s="18" t="s">
        <v>129</v>
      </c>
      <c r="BE107" s="142">
        <f t="shared" si="4"/>
        <v>0</v>
      </c>
      <c r="BF107" s="142">
        <f t="shared" si="5"/>
        <v>0</v>
      </c>
      <c r="BG107" s="142">
        <f t="shared" si="6"/>
        <v>0</v>
      </c>
      <c r="BH107" s="142">
        <f t="shared" si="7"/>
        <v>0</v>
      </c>
      <c r="BI107" s="142">
        <f t="shared" si="8"/>
        <v>0</v>
      </c>
      <c r="BJ107" s="18" t="s">
        <v>77</v>
      </c>
      <c r="BK107" s="142">
        <f t="shared" si="9"/>
        <v>0</v>
      </c>
      <c r="BL107" s="18" t="s">
        <v>87</v>
      </c>
      <c r="BM107" s="141" t="s">
        <v>372</v>
      </c>
    </row>
    <row r="108" spans="2:65" s="1" customFormat="1" ht="55.5" customHeight="1">
      <c r="B108" s="129"/>
      <c r="C108" s="130" t="s">
        <v>251</v>
      </c>
      <c r="D108" s="130" t="s">
        <v>131</v>
      </c>
      <c r="E108" s="131" t="s">
        <v>1377</v>
      </c>
      <c r="F108" s="132" t="s">
        <v>1378</v>
      </c>
      <c r="G108" s="133" t="s">
        <v>155</v>
      </c>
      <c r="H108" s="134">
        <v>6</v>
      </c>
      <c r="I108" s="135"/>
      <c r="J108" s="136">
        <f t="shared" si="0"/>
        <v>0</v>
      </c>
      <c r="K108" s="132" t="s">
        <v>156</v>
      </c>
      <c r="L108" s="33"/>
      <c r="M108" s="137" t="s">
        <v>3</v>
      </c>
      <c r="N108" s="138" t="s">
        <v>43</v>
      </c>
      <c r="P108" s="139">
        <f t="shared" si="1"/>
        <v>0</v>
      </c>
      <c r="Q108" s="139">
        <v>0</v>
      </c>
      <c r="R108" s="139">
        <f t="shared" si="2"/>
        <v>0</v>
      </c>
      <c r="S108" s="139">
        <v>0</v>
      </c>
      <c r="T108" s="140">
        <f t="shared" si="3"/>
        <v>0</v>
      </c>
      <c r="AR108" s="141" t="s">
        <v>87</v>
      </c>
      <c r="AT108" s="141" t="s">
        <v>131</v>
      </c>
      <c r="AU108" s="141" t="s">
        <v>77</v>
      </c>
      <c r="AY108" s="18" t="s">
        <v>129</v>
      </c>
      <c r="BE108" s="142">
        <f t="shared" si="4"/>
        <v>0</v>
      </c>
      <c r="BF108" s="142">
        <f t="shared" si="5"/>
        <v>0</v>
      </c>
      <c r="BG108" s="142">
        <f t="shared" si="6"/>
        <v>0</v>
      </c>
      <c r="BH108" s="142">
        <f t="shared" si="7"/>
        <v>0</v>
      </c>
      <c r="BI108" s="142">
        <f t="shared" si="8"/>
        <v>0</v>
      </c>
      <c r="BJ108" s="18" t="s">
        <v>77</v>
      </c>
      <c r="BK108" s="142">
        <f t="shared" si="9"/>
        <v>0</v>
      </c>
      <c r="BL108" s="18" t="s">
        <v>87</v>
      </c>
      <c r="BM108" s="141" t="s">
        <v>648</v>
      </c>
    </row>
    <row r="109" spans="2:65" s="1" customFormat="1" ht="55.5" customHeight="1">
      <c r="B109" s="129"/>
      <c r="C109" s="130" t="s">
        <v>256</v>
      </c>
      <c r="D109" s="130" t="s">
        <v>131</v>
      </c>
      <c r="E109" s="131" t="s">
        <v>1379</v>
      </c>
      <c r="F109" s="132" t="s">
        <v>1380</v>
      </c>
      <c r="G109" s="133" t="s">
        <v>155</v>
      </c>
      <c r="H109" s="134">
        <v>6</v>
      </c>
      <c r="I109" s="135"/>
      <c r="J109" s="136">
        <f t="shared" si="0"/>
        <v>0</v>
      </c>
      <c r="K109" s="132" t="s">
        <v>156</v>
      </c>
      <c r="L109" s="33"/>
      <c r="M109" s="137" t="s">
        <v>3</v>
      </c>
      <c r="N109" s="138" t="s">
        <v>43</v>
      </c>
      <c r="P109" s="139">
        <f t="shared" si="1"/>
        <v>0</v>
      </c>
      <c r="Q109" s="139">
        <v>0</v>
      </c>
      <c r="R109" s="139">
        <f t="shared" si="2"/>
        <v>0</v>
      </c>
      <c r="S109" s="139">
        <v>0</v>
      </c>
      <c r="T109" s="140">
        <f t="shared" si="3"/>
        <v>0</v>
      </c>
      <c r="AR109" s="141" t="s">
        <v>87</v>
      </c>
      <c r="AT109" s="141" t="s">
        <v>131</v>
      </c>
      <c r="AU109" s="141" t="s">
        <v>77</v>
      </c>
      <c r="AY109" s="18" t="s">
        <v>129</v>
      </c>
      <c r="BE109" s="142">
        <f t="shared" si="4"/>
        <v>0</v>
      </c>
      <c r="BF109" s="142">
        <f t="shared" si="5"/>
        <v>0</v>
      </c>
      <c r="BG109" s="142">
        <f t="shared" si="6"/>
        <v>0</v>
      </c>
      <c r="BH109" s="142">
        <f t="shared" si="7"/>
        <v>0</v>
      </c>
      <c r="BI109" s="142">
        <f t="shared" si="8"/>
        <v>0</v>
      </c>
      <c r="BJ109" s="18" t="s">
        <v>77</v>
      </c>
      <c r="BK109" s="142">
        <f t="shared" si="9"/>
        <v>0</v>
      </c>
      <c r="BL109" s="18" t="s">
        <v>87</v>
      </c>
      <c r="BM109" s="141" t="s">
        <v>660</v>
      </c>
    </row>
    <row r="110" spans="2:63" s="11" customFormat="1" ht="25.9" customHeight="1">
      <c r="B110" s="117"/>
      <c r="D110" s="118" t="s">
        <v>71</v>
      </c>
      <c r="E110" s="119" t="s">
        <v>1381</v>
      </c>
      <c r="F110" s="119" t="s">
        <v>1382</v>
      </c>
      <c r="I110" s="120"/>
      <c r="J110" s="121">
        <f>BK110</f>
        <v>0</v>
      </c>
      <c r="L110" s="117"/>
      <c r="M110" s="122"/>
      <c r="P110" s="123">
        <f>SUM(P111:P144)</f>
        <v>0</v>
      </c>
      <c r="R110" s="123">
        <f>SUM(R111:R144)</f>
        <v>0</v>
      </c>
      <c r="T110" s="124">
        <f>SUM(T111:T144)</f>
        <v>0</v>
      </c>
      <c r="AR110" s="118" t="s">
        <v>77</v>
      </c>
      <c r="AT110" s="125" t="s">
        <v>71</v>
      </c>
      <c r="AU110" s="125" t="s">
        <v>72</v>
      </c>
      <c r="AY110" s="118" t="s">
        <v>129</v>
      </c>
      <c r="BK110" s="126">
        <f>SUM(BK111:BK144)</f>
        <v>0</v>
      </c>
    </row>
    <row r="111" spans="2:65" s="1" customFormat="1" ht="16.5" customHeight="1">
      <c r="B111" s="129"/>
      <c r="C111" s="130" t="s">
        <v>261</v>
      </c>
      <c r="D111" s="130" t="s">
        <v>131</v>
      </c>
      <c r="E111" s="131" t="s">
        <v>1383</v>
      </c>
      <c r="F111" s="132" t="s">
        <v>1384</v>
      </c>
      <c r="G111" s="133" t="s">
        <v>155</v>
      </c>
      <c r="H111" s="134">
        <v>3</v>
      </c>
      <c r="I111" s="135"/>
      <c r="J111" s="136">
        <f aca="true" t="shared" si="10" ref="J111:J144">ROUND(I111*H111,2)</f>
        <v>0</v>
      </c>
      <c r="K111" s="132" t="s">
        <v>156</v>
      </c>
      <c r="L111" s="33"/>
      <c r="M111" s="137" t="s">
        <v>3</v>
      </c>
      <c r="N111" s="138" t="s">
        <v>43</v>
      </c>
      <c r="P111" s="139">
        <f aca="true" t="shared" si="11" ref="P111:P144">O111*H111</f>
        <v>0</v>
      </c>
      <c r="Q111" s="139">
        <v>0</v>
      </c>
      <c r="R111" s="139">
        <f aca="true" t="shared" si="12" ref="R111:R144">Q111*H111</f>
        <v>0</v>
      </c>
      <c r="S111" s="139">
        <v>0</v>
      </c>
      <c r="T111" s="140">
        <f aca="true" t="shared" si="13" ref="T111:T144">S111*H111</f>
        <v>0</v>
      </c>
      <c r="AR111" s="141" t="s">
        <v>87</v>
      </c>
      <c r="AT111" s="141" t="s">
        <v>131</v>
      </c>
      <c r="AU111" s="141" t="s">
        <v>77</v>
      </c>
      <c r="AY111" s="18" t="s">
        <v>129</v>
      </c>
      <c r="BE111" s="142">
        <f aca="true" t="shared" si="14" ref="BE111:BE144">IF(N111="základní",J111,0)</f>
        <v>0</v>
      </c>
      <c r="BF111" s="142">
        <f aca="true" t="shared" si="15" ref="BF111:BF144">IF(N111="snížená",J111,0)</f>
        <v>0</v>
      </c>
      <c r="BG111" s="142">
        <f aca="true" t="shared" si="16" ref="BG111:BG144">IF(N111="zákl. přenesená",J111,0)</f>
        <v>0</v>
      </c>
      <c r="BH111" s="142">
        <f aca="true" t="shared" si="17" ref="BH111:BH144">IF(N111="sníž. přenesená",J111,0)</f>
        <v>0</v>
      </c>
      <c r="BI111" s="142">
        <f aca="true" t="shared" si="18" ref="BI111:BI144">IF(N111="nulová",J111,0)</f>
        <v>0</v>
      </c>
      <c r="BJ111" s="18" t="s">
        <v>77</v>
      </c>
      <c r="BK111" s="142">
        <f aca="true" t="shared" si="19" ref="BK111:BK144">ROUND(I111*H111,2)</f>
        <v>0</v>
      </c>
      <c r="BL111" s="18" t="s">
        <v>87</v>
      </c>
      <c r="BM111" s="141" t="s">
        <v>672</v>
      </c>
    </row>
    <row r="112" spans="2:65" s="1" customFormat="1" ht="21.75" customHeight="1">
      <c r="B112" s="129"/>
      <c r="C112" s="130" t="s">
        <v>266</v>
      </c>
      <c r="D112" s="130" t="s">
        <v>131</v>
      </c>
      <c r="E112" s="131" t="s">
        <v>1385</v>
      </c>
      <c r="F112" s="132" t="s">
        <v>1386</v>
      </c>
      <c r="G112" s="133" t="s">
        <v>155</v>
      </c>
      <c r="H112" s="134">
        <v>1</v>
      </c>
      <c r="I112" s="135"/>
      <c r="J112" s="136">
        <f t="shared" si="10"/>
        <v>0</v>
      </c>
      <c r="K112" s="132" t="s">
        <v>156</v>
      </c>
      <c r="L112" s="33"/>
      <c r="M112" s="137" t="s">
        <v>3</v>
      </c>
      <c r="N112" s="138" t="s">
        <v>43</v>
      </c>
      <c r="P112" s="139">
        <f t="shared" si="11"/>
        <v>0</v>
      </c>
      <c r="Q112" s="139">
        <v>0</v>
      </c>
      <c r="R112" s="139">
        <f t="shared" si="12"/>
        <v>0</v>
      </c>
      <c r="S112" s="139">
        <v>0</v>
      </c>
      <c r="T112" s="140">
        <f t="shared" si="13"/>
        <v>0</v>
      </c>
      <c r="AR112" s="141" t="s">
        <v>87</v>
      </c>
      <c r="AT112" s="141" t="s">
        <v>131</v>
      </c>
      <c r="AU112" s="141" t="s">
        <v>77</v>
      </c>
      <c r="AY112" s="18" t="s">
        <v>129</v>
      </c>
      <c r="BE112" s="142">
        <f t="shared" si="14"/>
        <v>0</v>
      </c>
      <c r="BF112" s="142">
        <f t="shared" si="15"/>
        <v>0</v>
      </c>
      <c r="BG112" s="142">
        <f t="shared" si="16"/>
        <v>0</v>
      </c>
      <c r="BH112" s="142">
        <f t="shared" si="17"/>
        <v>0</v>
      </c>
      <c r="BI112" s="142">
        <f t="shared" si="18"/>
        <v>0</v>
      </c>
      <c r="BJ112" s="18" t="s">
        <v>77</v>
      </c>
      <c r="BK112" s="142">
        <f t="shared" si="19"/>
        <v>0</v>
      </c>
      <c r="BL112" s="18" t="s">
        <v>87</v>
      </c>
      <c r="BM112" s="141" t="s">
        <v>681</v>
      </c>
    </row>
    <row r="113" spans="2:65" s="1" customFormat="1" ht="21.75" customHeight="1">
      <c r="B113" s="129"/>
      <c r="C113" s="130" t="s">
        <v>271</v>
      </c>
      <c r="D113" s="130" t="s">
        <v>131</v>
      </c>
      <c r="E113" s="131" t="s">
        <v>1387</v>
      </c>
      <c r="F113" s="132" t="s">
        <v>1388</v>
      </c>
      <c r="G113" s="133" t="s">
        <v>155</v>
      </c>
      <c r="H113" s="134">
        <v>1</v>
      </c>
      <c r="I113" s="135"/>
      <c r="J113" s="136">
        <f t="shared" si="10"/>
        <v>0</v>
      </c>
      <c r="K113" s="132" t="s">
        <v>156</v>
      </c>
      <c r="L113" s="33"/>
      <c r="M113" s="137" t="s">
        <v>3</v>
      </c>
      <c r="N113" s="138" t="s">
        <v>43</v>
      </c>
      <c r="P113" s="139">
        <f t="shared" si="11"/>
        <v>0</v>
      </c>
      <c r="Q113" s="139">
        <v>0</v>
      </c>
      <c r="R113" s="139">
        <f t="shared" si="12"/>
        <v>0</v>
      </c>
      <c r="S113" s="139">
        <v>0</v>
      </c>
      <c r="T113" s="140">
        <f t="shared" si="13"/>
        <v>0</v>
      </c>
      <c r="AR113" s="141" t="s">
        <v>87</v>
      </c>
      <c r="AT113" s="141" t="s">
        <v>131</v>
      </c>
      <c r="AU113" s="141" t="s">
        <v>77</v>
      </c>
      <c r="AY113" s="18" t="s">
        <v>129</v>
      </c>
      <c r="BE113" s="142">
        <f t="shared" si="14"/>
        <v>0</v>
      </c>
      <c r="BF113" s="142">
        <f t="shared" si="15"/>
        <v>0</v>
      </c>
      <c r="BG113" s="142">
        <f t="shared" si="16"/>
        <v>0</v>
      </c>
      <c r="BH113" s="142">
        <f t="shared" si="17"/>
        <v>0</v>
      </c>
      <c r="BI113" s="142">
        <f t="shared" si="18"/>
        <v>0</v>
      </c>
      <c r="BJ113" s="18" t="s">
        <v>77</v>
      </c>
      <c r="BK113" s="142">
        <f t="shared" si="19"/>
        <v>0</v>
      </c>
      <c r="BL113" s="18" t="s">
        <v>87</v>
      </c>
      <c r="BM113" s="141" t="s">
        <v>690</v>
      </c>
    </row>
    <row r="114" spans="2:65" s="1" customFormat="1" ht="21.75" customHeight="1">
      <c r="B114" s="129"/>
      <c r="C114" s="130" t="s">
        <v>276</v>
      </c>
      <c r="D114" s="130" t="s">
        <v>131</v>
      </c>
      <c r="E114" s="131" t="s">
        <v>1389</v>
      </c>
      <c r="F114" s="132" t="s">
        <v>1390</v>
      </c>
      <c r="G114" s="133" t="s">
        <v>155</v>
      </c>
      <c r="H114" s="134">
        <v>1</v>
      </c>
      <c r="I114" s="135"/>
      <c r="J114" s="136">
        <f t="shared" si="10"/>
        <v>0</v>
      </c>
      <c r="K114" s="132" t="s">
        <v>156</v>
      </c>
      <c r="L114" s="33"/>
      <c r="M114" s="137" t="s">
        <v>3</v>
      </c>
      <c r="N114" s="138" t="s">
        <v>43</v>
      </c>
      <c r="P114" s="139">
        <f t="shared" si="11"/>
        <v>0</v>
      </c>
      <c r="Q114" s="139">
        <v>0</v>
      </c>
      <c r="R114" s="139">
        <f t="shared" si="12"/>
        <v>0</v>
      </c>
      <c r="S114" s="139">
        <v>0</v>
      </c>
      <c r="T114" s="140">
        <f t="shared" si="13"/>
        <v>0</v>
      </c>
      <c r="AR114" s="141" t="s">
        <v>87</v>
      </c>
      <c r="AT114" s="141" t="s">
        <v>131</v>
      </c>
      <c r="AU114" s="141" t="s">
        <v>77</v>
      </c>
      <c r="AY114" s="18" t="s">
        <v>129</v>
      </c>
      <c r="BE114" s="142">
        <f t="shared" si="14"/>
        <v>0</v>
      </c>
      <c r="BF114" s="142">
        <f t="shared" si="15"/>
        <v>0</v>
      </c>
      <c r="BG114" s="142">
        <f t="shared" si="16"/>
        <v>0</v>
      </c>
      <c r="BH114" s="142">
        <f t="shared" si="17"/>
        <v>0</v>
      </c>
      <c r="BI114" s="142">
        <f t="shared" si="18"/>
        <v>0</v>
      </c>
      <c r="BJ114" s="18" t="s">
        <v>77</v>
      </c>
      <c r="BK114" s="142">
        <f t="shared" si="19"/>
        <v>0</v>
      </c>
      <c r="BL114" s="18" t="s">
        <v>87</v>
      </c>
      <c r="BM114" s="141" t="s">
        <v>698</v>
      </c>
    </row>
    <row r="115" spans="2:65" s="1" customFormat="1" ht="16.5" customHeight="1">
      <c r="B115" s="129"/>
      <c r="C115" s="130" t="s">
        <v>281</v>
      </c>
      <c r="D115" s="130" t="s">
        <v>131</v>
      </c>
      <c r="E115" s="131" t="s">
        <v>1391</v>
      </c>
      <c r="F115" s="132" t="s">
        <v>1392</v>
      </c>
      <c r="G115" s="133" t="s">
        <v>155</v>
      </c>
      <c r="H115" s="134">
        <v>10</v>
      </c>
      <c r="I115" s="135"/>
      <c r="J115" s="136">
        <f t="shared" si="10"/>
        <v>0</v>
      </c>
      <c r="K115" s="132" t="s">
        <v>156</v>
      </c>
      <c r="L115" s="33"/>
      <c r="M115" s="137" t="s">
        <v>3</v>
      </c>
      <c r="N115" s="138" t="s">
        <v>43</v>
      </c>
      <c r="P115" s="139">
        <f t="shared" si="11"/>
        <v>0</v>
      </c>
      <c r="Q115" s="139">
        <v>0</v>
      </c>
      <c r="R115" s="139">
        <f t="shared" si="12"/>
        <v>0</v>
      </c>
      <c r="S115" s="139">
        <v>0</v>
      </c>
      <c r="T115" s="140">
        <f t="shared" si="13"/>
        <v>0</v>
      </c>
      <c r="AR115" s="141" t="s">
        <v>87</v>
      </c>
      <c r="AT115" s="141" t="s">
        <v>131</v>
      </c>
      <c r="AU115" s="141" t="s">
        <v>77</v>
      </c>
      <c r="AY115" s="18" t="s">
        <v>129</v>
      </c>
      <c r="BE115" s="142">
        <f t="shared" si="14"/>
        <v>0</v>
      </c>
      <c r="BF115" s="142">
        <f t="shared" si="15"/>
        <v>0</v>
      </c>
      <c r="BG115" s="142">
        <f t="shared" si="16"/>
        <v>0</v>
      </c>
      <c r="BH115" s="142">
        <f t="shared" si="17"/>
        <v>0</v>
      </c>
      <c r="BI115" s="142">
        <f t="shared" si="18"/>
        <v>0</v>
      </c>
      <c r="BJ115" s="18" t="s">
        <v>77</v>
      </c>
      <c r="BK115" s="142">
        <f t="shared" si="19"/>
        <v>0</v>
      </c>
      <c r="BL115" s="18" t="s">
        <v>87</v>
      </c>
      <c r="BM115" s="141" t="s">
        <v>707</v>
      </c>
    </row>
    <row r="116" spans="2:65" s="1" customFormat="1" ht="16.5" customHeight="1">
      <c r="B116" s="129"/>
      <c r="C116" s="130" t="s">
        <v>286</v>
      </c>
      <c r="D116" s="130" t="s">
        <v>131</v>
      </c>
      <c r="E116" s="131" t="s">
        <v>1393</v>
      </c>
      <c r="F116" s="132" t="s">
        <v>1394</v>
      </c>
      <c r="G116" s="133" t="s">
        <v>155</v>
      </c>
      <c r="H116" s="134">
        <v>2</v>
      </c>
      <c r="I116" s="135"/>
      <c r="J116" s="136">
        <f t="shared" si="10"/>
        <v>0</v>
      </c>
      <c r="K116" s="132" t="s">
        <v>156</v>
      </c>
      <c r="L116" s="33"/>
      <c r="M116" s="137" t="s">
        <v>3</v>
      </c>
      <c r="N116" s="138" t="s">
        <v>43</v>
      </c>
      <c r="P116" s="139">
        <f t="shared" si="11"/>
        <v>0</v>
      </c>
      <c r="Q116" s="139">
        <v>0</v>
      </c>
      <c r="R116" s="139">
        <f t="shared" si="12"/>
        <v>0</v>
      </c>
      <c r="S116" s="139">
        <v>0</v>
      </c>
      <c r="T116" s="140">
        <f t="shared" si="13"/>
        <v>0</v>
      </c>
      <c r="AR116" s="141" t="s">
        <v>87</v>
      </c>
      <c r="AT116" s="141" t="s">
        <v>131</v>
      </c>
      <c r="AU116" s="141" t="s">
        <v>77</v>
      </c>
      <c r="AY116" s="18" t="s">
        <v>129</v>
      </c>
      <c r="BE116" s="142">
        <f t="shared" si="14"/>
        <v>0</v>
      </c>
      <c r="BF116" s="142">
        <f t="shared" si="15"/>
        <v>0</v>
      </c>
      <c r="BG116" s="142">
        <f t="shared" si="16"/>
        <v>0</v>
      </c>
      <c r="BH116" s="142">
        <f t="shared" si="17"/>
        <v>0</v>
      </c>
      <c r="BI116" s="142">
        <f t="shared" si="18"/>
        <v>0</v>
      </c>
      <c r="BJ116" s="18" t="s">
        <v>77</v>
      </c>
      <c r="BK116" s="142">
        <f t="shared" si="19"/>
        <v>0</v>
      </c>
      <c r="BL116" s="18" t="s">
        <v>87</v>
      </c>
      <c r="BM116" s="141" t="s">
        <v>720</v>
      </c>
    </row>
    <row r="117" spans="2:65" s="1" customFormat="1" ht="16.5" customHeight="1">
      <c r="B117" s="129"/>
      <c r="C117" s="130" t="s">
        <v>291</v>
      </c>
      <c r="D117" s="130" t="s">
        <v>131</v>
      </c>
      <c r="E117" s="131" t="s">
        <v>1395</v>
      </c>
      <c r="F117" s="132" t="s">
        <v>1396</v>
      </c>
      <c r="G117" s="133" t="s">
        <v>155</v>
      </c>
      <c r="H117" s="134">
        <v>2</v>
      </c>
      <c r="I117" s="135"/>
      <c r="J117" s="136">
        <f t="shared" si="10"/>
        <v>0</v>
      </c>
      <c r="K117" s="132" t="s">
        <v>156</v>
      </c>
      <c r="L117" s="33"/>
      <c r="M117" s="137" t="s">
        <v>3</v>
      </c>
      <c r="N117" s="138" t="s">
        <v>43</v>
      </c>
      <c r="P117" s="139">
        <f t="shared" si="11"/>
        <v>0</v>
      </c>
      <c r="Q117" s="139">
        <v>0</v>
      </c>
      <c r="R117" s="139">
        <f t="shared" si="12"/>
        <v>0</v>
      </c>
      <c r="S117" s="139">
        <v>0</v>
      </c>
      <c r="T117" s="140">
        <f t="shared" si="13"/>
        <v>0</v>
      </c>
      <c r="AR117" s="141" t="s">
        <v>87</v>
      </c>
      <c r="AT117" s="141" t="s">
        <v>131</v>
      </c>
      <c r="AU117" s="141" t="s">
        <v>77</v>
      </c>
      <c r="AY117" s="18" t="s">
        <v>129</v>
      </c>
      <c r="BE117" s="142">
        <f t="shared" si="14"/>
        <v>0</v>
      </c>
      <c r="BF117" s="142">
        <f t="shared" si="15"/>
        <v>0</v>
      </c>
      <c r="BG117" s="142">
        <f t="shared" si="16"/>
        <v>0</v>
      </c>
      <c r="BH117" s="142">
        <f t="shared" si="17"/>
        <v>0</v>
      </c>
      <c r="BI117" s="142">
        <f t="shared" si="18"/>
        <v>0</v>
      </c>
      <c r="BJ117" s="18" t="s">
        <v>77</v>
      </c>
      <c r="BK117" s="142">
        <f t="shared" si="19"/>
        <v>0</v>
      </c>
      <c r="BL117" s="18" t="s">
        <v>87</v>
      </c>
      <c r="BM117" s="141" t="s">
        <v>736</v>
      </c>
    </row>
    <row r="118" spans="2:65" s="1" customFormat="1" ht="16.5" customHeight="1">
      <c r="B118" s="129"/>
      <c r="C118" s="130" t="s">
        <v>298</v>
      </c>
      <c r="D118" s="130" t="s">
        <v>131</v>
      </c>
      <c r="E118" s="131" t="s">
        <v>1397</v>
      </c>
      <c r="F118" s="132" t="s">
        <v>1398</v>
      </c>
      <c r="G118" s="133" t="s">
        <v>155</v>
      </c>
      <c r="H118" s="134">
        <v>4</v>
      </c>
      <c r="I118" s="135"/>
      <c r="J118" s="136">
        <f t="shared" si="10"/>
        <v>0</v>
      </c>
      <c r="K118" s="132" t="s">
        <v>156</v>
      </c>
      <c r="L118" s="33"/>
      <c r="M118" s="137" t="s">
        <v>3</v>
      </c>
      <c r="N118" s="138" t="s">
        <v>43</v>
      </c>
      <c r="P118" s="139">
        <f t="shared" si="11"/>
        <v>0</v>
      </c>
      <c r="Q118" s="139">
        <v>0</v>
      </c>
      <c r="R118" s="139">
        <f t="shared" si="12"/>
        <v>0</v>
      </c>
      <c r="S118" s="139">
        <v>0</v>
      </c>
      <c r="T118" s="140">
        <f t="shared" si="13"/>
        <v>0</v>
      </c>
      <c r="AR118" s="141" t="s">
        <v>87</v>
      </c>
      <c r="AT118" s="141" t="s">
        <v>131</v>
      </c>
      <c r="AU118" s="141" t="s">
        <v>77</v>
      </c>
      <c r="AY118" s="18" t="s">
        <v>129</v>
      </c>
      <c r="BE118" s="142">
        <f t="shared" si="14"/>
        <v>0</v>
      </c>
      <c r="BF118" s="142">
        <f t="shared" si="15"/>
        <v>0</v>
      </c>
      <c r="BG118" s="142">
        <f t="shared" si="16"/>
        <v>0</v>
      </c>
      <c r="BH118" s="142">
        <f t="shared" si="17"/>
        <v>0</v>
      </c>
      <c r="BI118" s="142">
        <f t="shared" si="18"/>
        <v>0</v>
      </c>
      <c r="BJ118" s="18" t="s">
        <v>77</v>
      </c>
      <c r="BK118" s="142">
        <f t="shared" si="19"/>
        <v>0</v>
      </c>
      <c r="BL118" s="18" t="s">
        <v>87</v>
      </c>
      <c r="BM118" s="141" t="s">
        <v>745</v>
      </c>
    </row>
    <row r="119" spans="2:65" s="1" customFormat="1" ht="21.75" customHeight="1">
      <c r="B119" s="129"/>
      <c r="C119" s="130" t="s">
        <v>305</v>
      </c>
      <c r="D119" s="130" t="s">
        <v>131</v>
      </c>
      <c r="E119" s="131" t="s">
        <v>1399</v>
      </c>
      <c r="F119" s="132" t="s">
        <v>1400</v>
      </c>
      <c r="G119" s="133" t="s">
        <v>155</v>
      </c>
      <c r="H119" s="134">
        <v>2</v>
      </c>
      <c r="I119" s="135"/>
      <c r="J119" s="136">
        <f t="shared" si="10"/>
        <v>0</v>
      </c>
      <c r="K119" s="132" t="s">
        <v>156</v>
      </c>
      <c r="L119" s="33"/>
      <c r="M119" s="137" t="s">
        <v>3</v>
      </c>
      <c r="N119" s="138" t="s">
        <v>43</v>
      </c>
      <c r="P119" s="139">
        <f t="shared" si="11"/>
        <v>0</v>
      </c>
      <c r="Q119" s="139">
        <v>0</v>
      </c>
      <c r="R119" s="139">
        <f t="shared" si="12"/>
        <v>0</v>
      </c>
      <c r="S119" s="139">
        <v>0</v>
      </c>
      <c r="T119" s="140">
        <f t="shared" si="13"/>
        <v>0</v>
      </c>
      <c r="AR119" s="141" t="s">
        <v>87</v>
      </c>
      <c r="AT119" s="141" t="s">
        <v>131</v>
      </c>
      <c r="AU119" s="141" t="s">
        <v>77</v>
      </c>
      <c r="AY119" s="18" t="s">
        <v>129</v>
      </c>
      <c r="BE119" s="142">
        <f t="shared" si="14"/>
        <v>0</v>
      </c>
      <c r="BF119" s="142">
        <f t="shared" si="15"/>
        <v>0</v>
      </c>
      <c r="BG119" s="142">
        <f t="shared" si="16"/>
        <v>0</v>
      </c>
      <c r="BH119" s="142">
        <f t="shared" si="17"/>
        <v>0</v>
      </c>
      <c r="BI119" s="142">
        <f t="shared" si="18"/>
        <v>0</v>
      </c>
      <c r="BJ119" s="18" t="s">
        <v>77</v>
      </c>
      <c r="BK119" s="142">
        <f t="shared" si="19"/>
        <v>0</v>
      </c>
      <c r="BL119" s="18" t="s">
        <v>87</v>
      </c>
      <c r="BM119" s="141" t="s">
        <v>758</v>
      </c>
    </row>
    <row r="120" spans="2:65" s="1" customFormat="1" ht="21.75" customHeight="1">
      <c r="B120" s="129"/>
      <c r="C120" s="130" t="s">
        <v>311</v>
      </c>
      <c r="D120" s="130" t="s">
        <v>131</v>
      </c>
      <c r="E120" s="131" t="s">
        <v>1401</v>
      </c>
      <c r="F120" s="132" t="s">
        <v>1402</v>
      </c>
      <c r="G120" s="133" t="s">
        <v>155</v>
      </c>
      <c r="H120" s="134">
        <v>1</v>
      </c>
      <c r="I120" s="135"/>
      <c r="J120" s="136">
        <f t="shared" si="10"/>
        <v>0</v>
      </c>
      <c r="K120" s="132" t="s">
        <v>156</v>
      </c>
      <c r="L120" s="33"/>
      <c r="M120" s="137" t="s">
        <v>3</v>
      </c>
      <c r="N120" s="138" t="s">
        <v>43</v>
      </c>
      <c r="P120" s="139">
        <f t="shared" si="11"/>
        <v>0</v>
      </c>
      <c r="Q120" s="139">
        <v>0</v>
      </c>
      <c r="R120" s="139">
        <f t="shared" si="12"/>
        <v>0</v>
      </c>
      <c r="S120" s="139">
        <v>0</v>
      </c>
      <c r="T120" s="140">
        <f t="shared" si="13"/>
        <v>0</v>
      </c>
      <c r="AR120" s="141" t="s">
        <v>87</v>
      </c>
      <c r="AT120" s="141" t="s">
        <v>131</v>
      </c>
      <c r="AU120" s="141" t="s">
        <v>77</v>
      </c>
      <c r="AY120" s="18" t="s">
        <v>129</v>
      </c>
      <c r="BE120" s="142">
        <f t="shared" si="14"/>
        <v>0</v>
      </c>
      <c r="BF120" s="142">
        <f t="shared" si="15"/>
        <v>0</v>
      </c>
      <c r="BG120" s="142">
        <f t="shared" si="16"/>
        <v>0</v>
      </c>
      <c r="BH120" s="142">
        <f t="shared" si="17"/>
        <v>0</v>
      </c>
      <c r="BI120" s="142">
        <f t="shared" si="18"/>
        <v>0</v>
      </c>
      <c r="BJ120" s="18" t="s">
        <v>77</v>
      </c>
      <c r="BK120" s="142">
        <f t="shared" si="19"/>
        <v>0</v>
      </c>
      <c r="BL120" s="18" t="s">
        <v>87</v>
      </c>
      <c r="BM120" s="141" t="s">
        <v>772</v>
      </c>
    </row>
    <row r="121" spans="2:65" s="1" customFormat="1" ht="16.5" customHeight="1">
      <c r="B121" s="129"/>
      <c r="C121" s="130" t="s">
        <v>317</v>
      </c>
      <c r="D121" s="130" t="s">
        <v>131</v>
      </c>
      <c r="E121" s="131" t="s">
        <v>1403</v>
      </c>
      <c r="F121" s="132" t="s">
        <v>1404</v>
      </c>
      <c r="G121" s="133" t="s">
        <v>155</v>
      </c>
      <c r="H121" s="134">
        <v>2</v>
      </c>
      <c r="I121" s="135"/>
      <c r="J121" s="136">
        <f t="shared" si="10"/>
        <v>0</v>
      </c>
      <c r="K121" s="132" t="s">
        <v>156</v>
      </c>
      <c r="L121" s="33"/>
      <c r="M121" s="137" t="s">
        <v>3</v>
      </c>
      <c r="N121" s="138" t="s">
        <v>43</v>
      </c>
      <c r="P121" s="139">
        <f t="shared" si="11"/>
        <v>0</v>
      </c>
      <c r="Q121" s="139">
        <v>0</v>
      </c>
      <c r="R121" s="139">
        <f t="shared" si="12"/>
        <v>0</v>
      </c>
      <c r="S121" s="139">
        <v>0</v>
      </c>
      <c r="T121" s="140">
        <f t="shared" si="13"/>
        <v>0</v>
      </c>
      <c r="AR121" s="141" t="s">
        <v>87</v>
      </c>
      <c r="AT121" s="141" t="s">
        <v>131</v>
      </c>
      <c r="AU121" s="141" t="s">
        <v>77</v>
      </c>
      <c r="AY121" s="18" t="s">
        <v>129</v>
      </c>
      <c r="BE121" s="142">
        <f t="shared" si="14"/>
        <v>0</v>
      </c>
      <c r="BF121" s="142">
        <f t="shared" si="15"/>
        <v>0</v>
      </c>
      <c r="BG121" s="142">
        <f t="shared" si="16"/>
        <v>0</v>
      </c>
      <c r="BH121" s="142">
        <f t="shared" si="17"/>
        <v>0</v>
      </c>
      <c r="BI121" s="142">
        <f t="shared" si="18"/>
        <v>0</v>
      </c>
      <c r="BJ121" s="18" t="s">
        <v>77</v>
      </c>
      <c r="BK121" s="142">
        <f t="shared" si="19"/>
        <v>0</v>
      </c>
      <c r="BL121" s="18" t="s">
        <v>87</v>
      </c>
      <c r="BM121" s="141" t="s">
        <v>786</v>
      </c>
    </row>
    <row r="122" spans="2:65" s="1" customFormat="1" ht="21.75" customHeight="1">
      <c r="B122" s="129"/>
      <c r="C122" s="130" t="s">
        <v>322</v>
      </c>
      <c r="D122" s="130" t="s">
        <v>131</v>
      </c>
      <c r="E122" s="131" t="s">
        <v>1405</v>
      </c>
      <c r="F122" s="132" t="s">
        <v>1406</v>
      </c>
      <c r="G122" s="133" t="s">
        <v>155</v>
      </c>
      <c r="H122" s="134">
        <v>1</v>
      </c>
      <c r="I122" s="135"/>
      <c r="J122" s="136">
        <f t="shared" si="10"/>
        <v>0</v>
      </c>
      <c r="K122" s="132" t="s">
        <v>156</v>
      </c>
      <c r="L122" s="33"/>
      <c r="M122" s="137" t="s">
        <v>3</v>
      </c>
      <c r="N122" s="138" t="s">
        <v>43</v>
      </c>
      <c r="P122" s="139">
        <f t="shared" si="11"/>
        <v>0</v>
      </c>
      <c r="Q122" s="139">
        <v>0</v>
      </c>
      <c r="R122" s="139">
        <f t="shared" si="12"/>
        <v>0</v>
      </c>
      <c r="S122" s="139">
        <v>0</v>
      </c>
      <c r="T122" s="140">
        <f t="shared" si="13"/>
        <v>0</v>
      </c>
      <c r="AR122" s="141" t="s">
        <v>87</v>
      </c>
      <c r="AT122" s="141" t="s">
        <v>131</v>
      </c>
      <c r="AU122" s="141" t="s">
        <v>77</v>
      </c>
      <c r="AY122" s="18" t="s">
        <v>129</v>
      </c>
      <c r="BE122" s="142">
        <f t="shared" si="14"/>
        <v>0</v>
      </c>
      <c r="BF122" s="142">
        <f t="shared" si="15"/>
        <v>0</v>
      </c>
      <c r="BG122" s="142">
        <f t="shared" si="16"/>
        <v>0</v>
      </c>
      <c r="BH122" s="142">
        <f t="shared" si="17"/>
        <v>0</v>
      </c>
      <c r="BI122" s="142">
        <f t="shared" si="18"/>
        <v>0</v>
      </c>
      <c r="BJ122" s="18" t="s">
        <v>77</v>
      </c>
      <c r="BK122" s="142">
        <f t="shared" si="19"/>
        <v>0</v>
      </c>
      <c r="BL122" s="18" t="s">
        <v>87</v>
      </c>
      <c r="BM122" s="141" t="s">
        <v>797</v>
      </c>
    </row>
    <row r="123" spans="2:65" s="1" customFormat="1" ht="16.5" customHeight="1">
      <c r="B123" s="129"/>
      <c r="C123" s="130" t="s">
        <v>327</v>
      </c>
      <c r="D123" s="130" t="s">
        <v>131</v>
      </c>
      <c r="E123" s="131" t="s">
        <v>1407</v>
      </c>
      <c r="F123" s="132" t="s">
        <v>1408</v>
      </c>
      <c r="G123" s="133" t="s">
        <v>155</v>
      </c>
      <c r="H123" s="134">
        <v>2</v>
      </c>
      <c r="I123" s="135"/>
      <c r="J123" s="136">
        <f t="shared" si="10"/>
        <v>0</v>
      </c>
      <c r="K123" s="132" t="s">
        <v>156</v>
      </c>
      <c r="L123" s="33"/>
      <c r="M123" s="137" t="s">
        <v>3</v>
      </c>
      <c r="N123" s="138" t="s">
        <v>43</v>
      </c>
      <c r="P123" s="139">
        <f t="shared" si="11"/>
        <v>0</v>
      </c>
      <c r="Q123" s="139">
        <v>0</v>
      </c>
      <c r="R123" s="139">
        <f t="shared" si="12"/>
        <v>0</v>
      </c>
      <c r="S123" s="139">
        <v>0</v>
      </c>
      <c r="T123" s="140">
        <f t="shared" si="13"/>
        <v>0</v>
      </c>
      <c r="AR123" s="141" t="s">
        <v>87</v>
      </c>
      <c r="AT123" s="141" t="s">
        <v>131</v>
      </c>
      <c r="AU123" s="141" t="s">
        <v>77</v>
      </c>
      <c r="AY123" s="18" t="s">
        <v>129</v>
      </c>
      <c r="BE123" s="142">
        <f t="shared" si="14"/>
        <v>0</v>
      </c>
      <c r="BF123" s="142">
        <f t="shared" si="15"/>
        <v>0</v>
      </c>
      <c r="BG123" s="142">
        <f t="shared" si="16"/>
        <v>0</v>
      </c>
      <c r="BH123" s="142">
        <f t="shared" si="17"/>
        <v>0</v>
      </c>
      <c r="BI123" s="142">
        <f t="shared" si="18"/>
        <v>0</v>
      </c>
      <c r="BJ123" s="18" t="s">
        <v>77</v>
      </c>
      <c r="BK123" s="142">
        <f t="shared" si="19"/>
        <v>0</v>
      </c>
      <c r="BL123" s="18" t="s">
        <v>87</v>
      </c>
      <c r="BM123" s="141" t="s">
        <v>809</v>
      </c>
    </row>
    <row r="124" spans="2:65" s="1" customFormat="1" ht="21.75" customHeight="1">
      <c r="B124" s="129"/>
      <c r="C124" s="130" t="s">
        <v>334</v>
      </c>
      <c r="D124" s="130" t="s">
        <v>131</v>
      </c>
      <c r="E124" s="131" t="s">
        <v>1409</v>
      </c>
      <c r="F124" s="132" t="s">
        <v>1410</v>
      </c>
      <c r="G124" s="133" t="s">
        <v>155</v>
      </c>
      <c r="H124" s="134">
        <v>1</v>
      </c>
      <c r="I124" s="135"/>
      <c r="J124" s="136">
        <f t="shared" si="10"/>
        <v>0</v>
      </c>
      <c r="K124" s="132" t="s">
        <v>156</v>
      </c>
      <c r="L124" s="33"/>
      <c r="M124" s="137" t="s">
        <v>3</v>
      </c>
      <c r="N124" s="138" t="s">
        <v>43</v>
      </c>
      <c r="P124" s="139">
        <f t="shared" si="11"/>
        <v>0</v>
      </c>
      <c r="Q124" s="139">
        <v>0</v>
      </c>
      <c r="R124" s="139">
        <f t="shared" si="12"/>
        <v>0</v>
      </c>
      <c r="S124" s="139">
        <v>0</v>
      </c>
      <c r="T124" s="140">
        <f t="shared" si="13"/>
        <v>0</v>
      </c>
      <c r="AR124" s="141" t="s">
        <v>87</v>
      </c>
      <c r="AT124" s="141" t="s">
        <v>131</v>
      </c>
      <c r="AU124" s="141" t="s">
        <v>77</v>
      </c>
      <c r="AY124" s="18" t="s">
        <v>129</v>
      </c>
      <c r="BE124" s="142">
        <f t="shared" si="14"/>
        <v>0</v>
      </c>
      <c r="BF124" s="142">
        <f t="shared" si="15"/>
        <v>0</v>
      </c>
      <c r="BG124" s="142">
        <f t="shared" si="16"/>
        <v>0</v>
      </c>
      <c r="BH124" s="142">
        <f t="shared" si="17"/>
        <v>0</v>
      </c>
      <c r="BI124" s="142">
        <f t="shared" si="18"/>
        <v>0</v>
      </c>
      <c r="BJ124" s="18" t="s">
        <v>77</v>
      </c>
      <c r="BK124" s="142">
        <f t="shared" si="19"/>
        <v>0</v>
      </c>
      <c r="BL124" s="18" t="s">
        <v>87</v>
      </c>
      <c r="BM124" s="141" t="s">
        <v>820</v>
      </c>
    </row>
    <row r="125" spans="2:65" s="1" customFormat="1" ht="16.5" customHeight="1">
      <c r="B125" s="129"/>
      <c r="C125" s="130" t="s">
        <v>341</v>
      </c>
      <c r="D125" s="130" t="s">
        <v>131</v>
      </c>
      <c r="E125" s="131" t="s">
        <v>1411</v>
      </c>
      <c r="F125" s="132" t="s">
        <v>1412</v>
      </c>
      <c r="G125" s="133" t="s">
        <v>155</v>
      </c>
      <c r="H125" s="134">
        <v>2</v>
      </c>
      <c r="I125" s="135"/>
      <c r="J125" s="136">
        <f t="shared" si="10"/>
        <v>0</v>
      </c>
      <c r="K125" s="132" t="s">
        <v>156</v>
      </c>
      <c r="L125" s="33"/>
      <c r="M125" s="137" t="s">
        <v>3</v>
      </c>
      <c r="N125" s="138" t="s">
        <v>43</v>
      </c>
      <c r="P125" s="139">
        <f t="shared" si="11"/>
        <v>0</v>
      </c>
      <c r="Q125" s="139">
        <v>0</v>
      </c>
      <c r="R125" s="139">
        <f t="shared" si="12"/>
        <v>0</v>
      </c>
      <c r="S125" s="139">
        <v>0</v>
      </c>
      <c r="T125" s="140">
        <f t="shared" si="13"/>
        <v>0</v>
      </c>
      <c r="AR125" s="141" t="s">
        <v>87</v>
      </c>
      <c r="AT125" s="141" t="s">
        <v>131</v>
      </c>
      <c r="AU125" s="141" t="s">
        <v>77</v>
      </c>
      <c r="AY125" s="18" t="s">
        <v>129</v>
      </c>
      <c r="BE125" s="142">
        <f t="shared" si="14"/>
        <v>0</v>
      </c>
      <c r="BF125" s="142">
        <f t="shared" si="15"/>
        <v>0</v>
      </c>
      <c r="BG125" s="142">
        <f t="shared" si="16"/>
        <v>0</v>
      </c>
      <c r="BH125" s="142">
        <f t="shared" si="17"/>
        <v>0</v>
      </c>
      <c r="BI125" s="142">
        <f t="shared" si="18"/>
        <v>0</v>
      </c>
      <c r="BJ125" s="18" t="s">
        <v>77</v>
      </c>
      <c r="BK125" s="142">
        <f t="shared" si="19"/>
        <v>0</v>
      </c>
      <c r="BL125" s="18" t="s">
        <v>87</v>
      </c>
      <c r="BM125" s="141" t="s">
        <v>827</v>
      </c>
    </row>
    <row r="126" spans="2:65" s="1" customFormat="1" ht="16.5" customHeight="1">
      <c r="B126" s="129"/>
      <c r="C126" s="130" t="s">
        <v>348</v>
      </c>
      <c r="D126" s="130" t="s">
        <v>131</v>
      </c>
      <c r="E126" s="131" t="s">
        <v>1413</v>
      </c>
      <c r="F126" s="132" t="s">
        <v>1414</v>
      </c>
      <c r="G126" s="133" t="s">
        <v>155</v>
      </c>
      <c r="H126" s="134">
        <v>10</v>
      </c>
      <c r="I126" s="135"/>
      <c r="J126" s="136">
        <f t="shared" si="10"/>
        <v>0</v>
      </c>
      <c r="K126" s="132" t="s">
        <v>156</v>
      </c>
      <c r="L126" s="33"/>
      <c r="M126" s="137" t="s">
        <v>3</v>
      </c>
      <c r="N126" s="138" t="s">
        <v>43</v>
      </c>
      <c r="P126" s="139">
        <f t="shared" si="11"/>
        <v>0</v>
      </c>
      <c r="Q126" s="139">
        <v>0</v>
      </c>
      <c r="R126" s="139">
        <f t="shared" si="12"/>
        <v>0</v>
      </c>
      <c r="S126" s="139">
        <v>0</v>
      </c>
      <c r="T126" s="140">
        <f t="shared" si="13"/>
        <v>0</v>
      </c>
      <c r="AR126" s="141" t="s">
        <v>87</v>
      </c>
      <c r="AT126" s="141" t="s">
        <v>131</v>
      </c>
      <c r="AU126" s="141" t="s">
        <v>77</v>
      </c>
      <c r="AY126" s="18" t="s">
        <v>129</v>
      </c>
      <c r="BE126" s="142">
        <f t="shared" si="14"/>
        <v>0</v>
      </c>
      <c r="BF126" s="142">
        <f t="shared" si="15"/>
        <v>0</v>
      </c>
      <c r="BG126" s="142">
        <f t="shared" si="16"/>
        <v>0</v>
      </c>
      <c r="BH126" s="142">
        <f t="shared" si="17"/>
        <v>0</v>
      </c>
      <c r="BI126" s="142">
        <f t="shared" si="18"/>
        <v>0</v>
      </c>
      <c r="BJ126" s="18" t="s">
        <v>77</v>
      </c>
      <c r="BK126" s="142">
        <f t="shared" si="19"/>
        <v>0</v>
      </c>
      <c r="BL126" s="18" t="s">
        <v>87</v>
      </c>
      <c r="BM126" s="141" t="s">
        <v>839</v>
      </c>
    </row>
    <row r="127" spans="2:65" s="1" customFormat="1" ht="16.5" customHeight="1">
      <c r="B127" s="129"/>
      <c r="C127" s="130" t="s">
        <v>353</v>
      </c>
      <c r="D127" s="130" t="s">
        <v>131</v>
      </c>
      <c r="E127" s="131" t="s">
        <v>1415</v>
      </c>
      <c r="F127" s="132" t="s">
        <v>1416</v>
      </c>
      <c r="G127" s="133" t="s">
        <v>155</v>
      </c>
      <c r="H127" s="134">
        <v>6</v>
      </c>
      <c r="I127" s="135"/>
      <c r="J127" s="136">
        <f t="shared" si="10"/>
        <v>0</v>
      </c>
      <c r="K127" s="132" t="s">
        <v>156</v>
      </c>
      <c r="L127" s="33"/>
      <c r="M127" s="137" t="s">
        <v>3</v>
      </c>
      <c r="N127" s="138" t="s">
        <v>43</v>
      </c>
      <c r="P127" s="139">
        <f t="shared" si="11"/>
        <v>0</v>
      </c>
      <c r="Q127" s="139">
        <v>0</v>
      </c>
      <c r="R127" s="139">
        <f t="shared" si="12"/>
        <v>0</v>
      </c>
      <c r="S127" s="139">
        <v>0</v>
      </c>
      <c r="T127" s="140">
        <f t="shared" si="13"/>
        <v>0</v>
      </c>
      <c r="AR127" s="141" t="s">
        <v>87</v>
      </c>
      <c r="AT127" s="141" t="s">
        <v>131</v>
      </c>
      <c r="AU127" s="141" t="s">
        <v>77</v>
      </c>
      <c r="AY127" s="18" t="s">
        <v>129</v>
      </c>
      <c r="BE127" s="142">
        <f t="shared" si="14"/>
        <v>0</v>
      </c>
      <c r="BF127" s="142">
        <f t="shared" si="15"/>
        <v>0</v>
      </c>
      <c r="BG127" s="142">
        <f t="shared" si="16"/>
        <v>0</v>
      </c>
      <c r="BH127" s="142">
        <f t="shared" si="17"/>
        <v>0</v>
      </c>
      <c r="BI127" s="142">
        <f t="shared" si="18"/>
        <v>0</v>
      </c>
      <c r="BJ127" s="18" t="s">
        <v>77</v>
      </c>
      <c r="BK127" s="142">
        <f t="shared" si="19"/>
        <v>0</v>
      </c>
      <c r="BL127" s="18" t="s">
        <v>87</v>
      </c>
      <c r="BM127" s="141" t="s">
        <v>850</v>
      </c>
    </row>
    <row r="128" spans="2:65" s="1" customFormat="1" ht="16.5" customHeight="1">
      <c r="B128" s="129"/>
      <c r="C128" s="130" t="s">
        <v>361</v>
      </c>
      <c r="D128" s="130" t="s">
        <v>131</v>
      </c>
      <c r="E128" s="131" t="s">
        <v>1417</v>
      </c>
      <c r="F128" s="132" t="s">
        <v>1418</v>
      </c>
      <c r="G128" s="133" t="s">
        <v>155</v>
      </c>
      <c r="H128" s="134">
        <v>2</v>
      </c>
      <c r="I128" s="135"/>
      <c r="J128" s="136">
        <f t="shared" si="10"/>
        <v>0</v>
      </c>
      <c r="K128" s="132" t="s">
        <v>156</v>
      </c>
      <c r="L128" s="33"/>
      <c r="M128" s="137" t="s">
        <v>3</v>
      </c>
      <c r="N128" s="138" t="s">
        <v>43</v>
      </c>
      <c r="P128" s="139">
        <f t="shared" si="11"/>
        <v>0</v>
      </c>
      <c r="Q128" s="139">
        <v>0</v>
      </c>
      <c r="R128" s="139">
        <f t="shared" si="12"/>
        <v>0</v>
      </c>
      <c r="S128" s="139">
        <v>0</v>
      </c>
      <c r="T128" s="140">
        <f t="shared" si="13"/>
        <v>0</v>
      </c>
      <c r="AR128" s="141" t="s">
        <v>87</v>
      </c>
      <c r="AT128" s="141" t="s">
        <v>131</v>
      </c>
      <c r="AU128" s="141" t="s">
        <v>77</v>
      </c>
      <c r="AY128" s="18" t="s">
        <v>129</v>
      </c>
      <c r="BE128" s="142">
        <f t="shared" si="14"/>
        <v>0</v>
      </c>
      <c r="BF128" s="142">
        <f t="shared" si="15"/>
        <v>0</v>
      </c>
      <c r="BG128" s="142">
        <f t="shared" si="16"/>
        <v>0</v>
      </c>
      <c r="BH128" s="142">
        <f t="shared" si="17"/>
        <v>0</v>
      </c>
      <c r="BI128" s="142">
        <f t="shared" si="18"/>
        <v>0</v>
      </c>
      <c r="BJ128" s="18" t="s">
        <v>77</v>
      </c>
      <c r="BK128" s="142">
        <f t="shared" si="19"/>
        <v>0</v>
      </c>
      <c r="BL128" s="18" t="s">
        <v>87</v>
      </c>
      <c r="BM128" s="141" t="s">
        <v>861</v>
      </c>
    </row>
    <row r="129" spans="2:65" s="1" customFormat="1" ht="16.5" customHeight="1">
      <c r="B129" s="129"/>
      <c r="C129" s="130" t="s">
        <v>372</v>
      </c>
      <c r="D129" s="130" t="s">
        <v>131</v>
      </c>
      <c r="E129" s="131" t="s">
        <v>1419</v>
      </c>
      <c r="F129" s="132" t="s">
        <v>1420</v>
      </c>
      <c r="G129" s="133" t="s">
        <v>155</v>
      </c>
      <c r="H129" s="134">
        <v>2</v>
      </c>
      <c r="I129" s="135"/>
      <c r="J129" s="136">
        <f t="shared" si="10"/>
        <v>0</v>
      </c>
      <c r="K129" s="132" t="s">
        <v>156</v>
      </c>
      <c r="L129" s="33"/>
      <c r="M129" s="137" t="s">
        <v>3</v>
      </c>
      <c r="N129" s="138" t="s">
        <v>43</v>
      </c>
      <c r="P129" s="139">
        <f t="shared" si="11"/>
        <v>0</v>
      </c>
      <c r="Q129" s="139">
        <v>0</v>
      </c>
      <c r="R129" s="139">
        <f t="shared" si="12"/>
        <v>0</v>
      </c>
      <c r="S129" s="139">
        <v>0</v>
      </c>
      <c r="T129" s="140">
        <f t="shared" si="13"/>
        <v>0</v>
      </c>
      <c r="AR129" s="141" t="s">
        <v>87</v>
      </c>
      <c r="AT129" s="141" t="s">
        <v>131</v>
      </c>
      <c r="AU129" s="141" t="s">
        <v>77</v>
      </c>
      <c r="AY129" s="18" t="s">
        <v>129</v>
      </c>
      <c r="BE129" s="142">
        <f t="shared" si="14"/>
        <v>0</v>
      </c>
      <c r="BF129" s="142">
        <f t="shared" si="15"/>
        <v>0</v>
      </c>
      <c r="BG129" s="142">
        <f t="shared" si="16"/>
        <v>0</v>
      </c>
      <c r="BH129" s="142">
        <f t="shared" si="17"/>
        <v>0</v>
      </c>
      <c r="BI129" s="142">
        <f t="shared" si="18"/>
        <v>0</v>
      </c>
      <c r="BJ129" s="18" t="s">
        <v>77</v>
      </c>
      <c r="BK129" s="142">
        <f t="shared" si="19"/>
        <v>0</v>
      </c>
      <c r="BL129" s="18" t="s">
        <v>87</v>
      </c>
      <c r="BM129" s="141" t="s">
        <v>870</v>
      </c>
    </row>
    <row r="130" spans="2:65" s="1" customFormat="1" ht="16.5" customHeight="1">
      <c r="B130" s="129"/>
      <c r="C130" s="130" t="s">
        <v>640</v>
      </c>
      <c r="D130" s="130" t="s">
        <v>131</v>
      </c>
      <c r="E130" s="131" t="s">
        <v>1421</v>
      </c>
      <c r="F130" s="132" t="s">
        <v>1422</v>
      </c>
      <c r="G130" s="133" t="s">
        <v>155</v>
      </c>
      <c r="H130" s="134">
        <v>2</v>
      </c>
      <c r="I130" s="135"/>
      <c r="J130" s="136">
        <f t="shared" si="10"/>
        <v>0</v>
      </c>
      <c r="K130" s="132" t="s">
        <v>156</v>
      </c>
      <c r="L130" s="33"/>
      <c r="M130" s="137" t="s">
        <v>3</v>
      </c>
      <c r="N130" s="138" t="s">
        <v>43</v>
      </c>
      <c r="P130" s="139">
        <f t="shared" si="11"/>
        <v>0</v>
      </c>
      <c r="Q130" s="139">
        <v>0</v>
      </c>
      <c r="R130" s="139">
        <f t="shared" si="12"/>
        <v>0</v>
      </c>
      <c r="S130" s="139">
        <v>0</v>
      </c>
      <c r="T130" s="140">
        <f t="shared" si="13"/>
        <v>0</v>
      </c>
      <c r="AR130" s="141" t="s">
        <v>87</v>
      </c>
      <c r="AT130" s="141" t="s">
        <v>131</v>
      </c>
      <c r="AU130" s="141" t="s">
        <v>77</v>
      </c>
      <c r="AY130" s="18" t="s">
        <v>129</v>
      </c>
      <c r="BE130" s="142">
        <f t="shared" si="14"/>
        <v>0</v>
      </c>
      <c r="BF130" s="142">
        <f t="shared" si="15"/>
        <v>0</v>
      </c>
      <c r="BG130" s="142">
        <f t="shared" si="16"/>
        <v>0</v>
      </c>
      <c r="BH130" s="142">
        <f t="shared" si="17"/>
        <v>0</v>
      </c>
      <c r="BI130" s="142">
        <f t="shared" si="18"/>
        <v>0</v>
      </c>
      <c r="BJ130" s="18" t="s">
        <v>77</v>
      </c>
      <c r="BK130" s="142">
        <f t="shared" si="19"/>
        <v>0</v>
      </c>
      <c r="BL130" s="18" t="s">
        <v>87</v>
      </c>
      <c r="BM130" s="141" t="s">
        <v>881</v>
      </c>
    </row>
    <row r="131" spans="2:65" s="1" customFormat="1" ht="21.75" customHeight="1">
      <c r="B131" s="129"/>
      <c r="C131" s="130" t="s">
        <v>648</v>
      </c>
      <c r="D131" s="130" t="s">
        <v>131</v>
      </c>
      <c r="E131" s="131" t="s">
        <v>1423</v>
      </c>
      <c r="F131" s="132" t="s">
        <v>1424</v>
      </c>
      <c r="G131" s="133" t="s">
        <v>155</v>
      </c>
      <c r="H131" s="134">
        <v>16</v>
      </c>
      <c r="I131" s="135"/>
      <c r="J131" s="136">
        <f t="shared" si="10"/>
        <v>0</v>
      </c>
      <c r="K131" s="132" t="s">
        <v>156</v>
      </c>
      <c r="L131" s="33"/>
      <c r="M131" s="137" t="s">
        <v>3</v>
      </c>
      <c r="N131" s="138" t="s">
        <v>43</v>
      </c>
      <c r="P131" s="139">
        <f t="shared" si="11"/>
        <v>0</v>
      </c>
      <c r="Q131" s="139">
        <v>0</v>
      </c>
      <c r="R131" s="139">
        <f t="shared" si="12"/>
        <v>0</v>
      </c>
      <c r="S131" s="139">
        <v>0</v>
      </c>
      <c r="T131" s="140">
        <f t="shared" si="13"/>
        <v>0</v>
      </c>
      <c r="AR131" s="141" t="s">
        <v>87</v>
      </c>
      <c r="AT131" s="141" t="s">
        <v>131</v>
      </c>
      <c r="AU131" s="141" t="s">
        <v>77</v>
      </c>
      <c r="AY131" s="18" t="s">
        <v>129</v>
      </c>
      <c r="BE131" s="142">
        <f t="shared" si="14"/>
        <v>0</v>
      </c>
      <c r="BF131" s="142">
        <f t="shared" si="15"/>
        <v>0</v>
      </c>
      <c r="BG131" s="142">
        <f t="shared" si="16"/>
        <v>0</v>
      </c>
      <c r="BH131" s="142">
        <f t="shared" si="17"/>
        <v>0</v>
      </c>
      <c r="BI131" s="142">
        <f t="shared" si="18"/>
        <v>0</v>
      </c>
      <c r="BJ131" s="18" t="s">
        <v>77</v>
      </c>
      <c r="BK131" s="142">
        <f t="shared" si="19"/>
        <v>0</v>
      </c>
      <c r="BL131" s="18" t="s">
        <v>87</v>
      </c>
      <c r="BM131" s="141" t="s">
        <v>889</v>
      </c>
    </row>
    <row r="132" spans="2:65" s="1" customFormat="1" ht="16.5" customHeight="1">
      <c r="B132" s="129"/>
      <c r="C132" s="130" t="s">
        <v>655</v>
      </c>
      <c r="D132" s="130" t="s">
        <v>131</v>
      </c>
      <c r="E132" s="131" t="s">
        <v>1425</v>
      </c>
      <c r="F132" s="132" t="s">
        <v>1426</v>
      </c>
      <c r="G132" s="133" t="s">
        <v>155</v>
      </c>
      <c r="H132" s="134">
        <v>16</v>
      </c>
      <c r="I132" s="135"/>
      <c r="J132" s="136">
        <f t="shared" si="10"/>
        <v>0</v>
      </c>
      <c r="K132" s="132" t="s">
        <v>156</v>
      </c>
      <c r="L132" s="33"/>
      <c r="M132" s="137" t="s">
        <v>3</v>
      </c>
      <c r="N132" s="138" t="s">
        <v>43</v>
      </c>
      <c r="P132" s="139">
        <f t="shared" si="11"/>
        <v>0</v>
      </c>
      <c r="Q132" s="139">
        <v>0</v>
      </c>
      <c r="R132" s="139">
        <f t="shared" si="12"/>
        <v>0</v>
      </c>
      <c r="S132" s="139">
        <v>0</v>
      </c>
      <c r="T132" s="140">
        <f t="shared" si="13"/>
        <v>0</v>
      </c>
      <c r="AR132" s="141" t="s">
        <v>87</v>
      </c>
      <c r="AT132" s="141" t="s">
        <v>131</v>
      </c>
      <c r="AU132" s="141" t="s">
        <v>77</v>
      </c>
      <c r="AY132" s="18" t="s">
        <v>129</v>
      </c>
      <c r="BE132" s="142">
        <f t="shared" si="14"/>
        <v>0</v>
      </c>
      <c r="BF132" s="142">
        <f t="shared" si="15"/>
        <v>0</v>
      </c>
      <c r="BG132" s="142">
        <f t="shared" si="16"/>
        <v>0</v>
      </c>
      <c r="BH132" s="142">
        <f t="shared" si="17"/>
        <v>0</v>
      </c>
      <c r="BI132" s="142">
        <f t="shared" si="18"/>
        <v>0</v>
      </c>
      <c r="BJ132" s="18" t="s">
        <v>77</v>
      </c>
      <c r="BK132" s="142">
        <f t="shared" si="19"/>
        <v>0</v>
      </c>
      <c r="BL132" s="18" t="s">
        <v>87</v>
      </c>
      <c r="BM132" s="141" t="s">
        <v>898</v>
      </c>
    </row>
    <row r="133" spans="2:65" s="1" customFormat="1" ht="16.5" customHeight="1">
      <c r="B133" s="129"/>
      <c r="C133" s="130" t="s">
        <v>660</v>
      </c>
      <c r="D133" s="130" t="s">
        <v>131</v>
      </c>
      <c r="E133" s="131" t="s">
        <v>1427</v>
      </c>
      <c r="F133" s="132" t="s">
        <v>1428</v>
      </c>
      <c r="G133" s="133" t="s">
        <v>155</v>
      </c>
      <c r="H133" s="134">
        <v>12</v>
      </c>
      <c r="I133" s="135"/>
      <c r="J133" s="136">
        <f t="shared" si="10"/>
        <v>0</v>
      </c>
      <c r="K133" s="132" t="s">
        <v>156</v>
      </c>
      <c r="L133" s="33"/>
      <c r="M133" s="137" t="s">
        <v>3</v>
      </c>
      <c r="N133" s="138" t="s">
        <v>43</v>
      </c>
      <c r="P133" s="139">
        <f t="shared" si="11"/>
        <v>0</v>
      </c>
      <c r="Q133" s="139">
        <v>0</v>
      </c>
      <c r="R133" s="139">
        <f t="shared" si="12"/>
        <v>0</v>
      </c>
      <c r="S133" s="139">
        <v>0</v>
      </c>
      <c r="T133" s="140">
        <f t="shared" si="13"/>
        <v>0</v>
      </c>
      <c r="AR133" s="141" t="s">
        <v>87</v>
      </c>
      <c r="AT133" s="141" t="s">
        <v>131</v>
      </c>
      <c r="AU133" s="141" t="s">
        <v>77</v>
      </c>
      <c r="AY133" s="18" t="s">
        <v>129</v>
      </c>
      <c r="BE133" s="142">
        <f t="shared" si="14"/>
        <v>0</v>
      </c>
      <c r="BF133" s="142">
        <f t="shared" si="15"/>
        <v>0</v>
      </c>
      <c r="BG133" s="142">
        <f t="shared" si="16"/>
        <v>0</v>
      </c>
      <c r="BH133" s="142">
        <f t="shared" si="17"/>
        <v>0</v>
      </c>
      <c r="BI133" s="142">
        <f t="shared" si="18"/>
        <v>0</v>
      </c>
      <c r="BJ133" s="18" t="s">
        <v>77</v>
      </c>
      <c r="BK133" s="142">
        <f t="shared" si="19"/>
        <v>0</v>
      </c>
      <c r="BL133" s="18" t="s">
        <v>87</v>
      </c>
      <c r="BM133" s="141" t="s">
        <v>907</v>
      </c>
    </row>
    <row r="134" spans="2:65" s="1" customFormat="1" ht="21.75" customHeight="1">
      <c r="B134" s="129"/>
      <c r="C134" s="130" t="s">
        <v>667</v>
      </c>
      <c r="D134" s="130" t="s">
        <v>131</v>
      </c>
      <c r="E134" s="131" t="s">
        <v>1429</v>
      </c>
      <c r="F134" s="132" t="s">
        <v>1430</v>
      </c>
      <c r="G134" s="133" t="s">
        <v>155</v>
      </c>
      <c r="H134" s="134">
        <v>16</v>
      </c>
      <c r="I134" s="135"/>
      <c r="J134" s="136">
        <f t="shared" si="10"/>
        <v>0</v>
      </c>
      <c r="K134" s="132" t="s">
        <v>156</v>
      </c>
      <c r="L134" s="33"/>
      <c r="M134" s="137" t="s">
        <v>3</v>
      </c>
      <c r="N134" s="138" t="s">
        <v>43</v>
      </c>
      <c r="P134" s="139">
        <f t="shared" si="11"/>
        <v>0</v>
      </c>
      <c r="Q134" s="139">
        <v>0</v>
      </c>
      <c r="R134" s="139">
        <f t="shared" si="12"/>
        <v>0</v>
      </c>
      <c r="S134" s="139">
        <v>0</v>
      </c>
      <c r="T134" s="140">
        <f t="shared" si="13"/>
        <v>0</v>
      </c>
      <c r="AR134" s="141" t="s">
        <v>87</v>
      </c>
      <c r="AT134" s="141" t="s">
        <v>131</v>
      </c>
      <c r="AU134" s="141" t="s">
        <v>77</v>
      </c>
      <c r="AY134" s="18" t="s">
        <v>129</v>
      </c>
      <c r="BE134" s="142">
        <f t="shared" si="14"/>
        <v>0</v>
      </c>
      <c r="BF134" s="142">
        <f t="shared" si="15"/>
        <v>0</v>
      </c>
      <c r="BG134" s="142">
        <f t="shared" si="16"/>
        <v>0</v>
      </c>
      <c r="BH134" s="142">
        <f t="shared" si="17"/>
        <v>0</v>
      </c>
      <c r="BI134" s="142">
        <f t="shared" si="18"/>
        <v>0</v>
      </c>
      <c r="BJ134" s="18" t="s">
        <v>77</v>
      </c>
      <c r="BK134" s="142">
        <f t="shared" si="19"/>
        <v>0</v>
      </c>
      <c r="BL134" s="18" t="s">
        <v>87</v>
      </c>
      <c r="BM134" s="141" t="s">
        <v>711</v>
      </c>
    </row>
    <row r="135" spans="2:65" s="1" customFormat="1" ht="21.75" customHeight="1">
      <c r="B135" s="129"/>
      <c r="C135" s="130" t="s">
        <v>672</v>
      </c>
      <c r="D135" s="130" t="s">
        <v>131</v>
      </c>
      <c r="E135" s="131" t="s">
        <v>1431</v>
      </c>
      <c r="F135" s="132" t="s">
        <v>1432</v>
      </c>
      <c r="G135" s="133" t="s">
        <v>155</v>
      </c>
      <c r="H135" s="134">
        <v>8</v>
      </c>
      <c r="I135" s="135"/>
      <c r="J135" s="136">
        <f t="shared" si="10"/>
        <v>0</v>
      </c>
      <c r="K135" s="132" t="s">
        <v>156</v>
      </c>
      <c r="L135" s="33"/>
      <c r="M135" s="137" t="s">
        <v>3</v>
      </c>
      <c r="N135" s="138" t="s">
        <v>43</v>
      </c>
      <c r="P135" s="139">
        <f t="shared" si="11"/>
        <v>0</v>
      </c>
      <c r="Q135" s="139">
        <v>0</v>
      </c>
      <c r="R135" s="139">
        <f t="shared" si="12"/>
        <v>0</v>
      </c>
      <c r="S135" s="139">
        <v>0</v>
      </c>
      <c r="T135" s="140">
        <f t="shared" si="13"/>
        <v>0</v>
      </c>
      <c r="AR135" s="141" t="s">
        <v>87</v>
      </c>
      <c r="AT135" s="141" t="s">
        <v>131</v>
      </c>
      <c r="AU135" s="141" t="s">
        <v>77</v>
      </c>
      <c r="AY135" s="18" t="s">
        <v>129</v>
      </c>
      <c r="BE135" s="142">
        <f t="shared" si="14"/>
        <v>0</v>
      </c>
      <c r="BF135" s="142">
        <f t="shared" si="15"/>
        <v>0</v>
      </c>
      <c r="BG135" s="142">
        <f t="shared" si="16"/>
        <v>0</v>
      </c>
      <c r="BH135" s="142">
        <f t="shared" si="17"/>
        <v>0</v>
      </c>
      <c r="BI135" s="142">
        <f t="shared" si="18"/>
        <v>0</v>
      </c>
      <c r="BJ135" s="18" t="s">
        <v>77</v>
      </c>
      <c r="BK135" s="142">
        <f t="shared" si="19"/>
        <v>0</v>
      </c>
      <c r="BL135" s="18" t="s">
        <v>87</v>
      </c>
      <c r="BM135" s="141" t="s">
        <v>935</v>
      </c>
    </row>
    <row r="136" spans="2:65" s="1" customFormat="1" ht="16.5" customHeight="1">
      <c r="B136" s="129"/>
      <c r="C136" s="130" t="s">
        <v>677</v>
      </c>
      <c r="D136" s="130" t="s">
        <v>131</v>
      </c>
      <c r="E136" s="131" t="s">
        <v>1433</v>
      </c>
      <c r="F136" s="132" t="s">
        <v>1434</v>
      </c>
      <c r="G136" s="133" t="s">
        <v>155</v>
      </c>
      <c r="H136" s="134">
        <v>16</v>
      </c>
      <c r="I136" s="135"/>
      <c r="J136" s="136">
        <f t="shared" si="10"/>
        <v>0</v>
      </c>
      <c r="K136" s="132" t="s">
        <v>156</v>
      </c>
      <c r="L136" s="33"/>
      <c r="M136" s="137" t="s">
        <v>3</v>
      </c>
      <c r="N136" s="138" t="s">
        <v>43</v>
      </c>
      <c r="P136" s="139">
        <f t="shared" si="11"/>
        <v>0</v>
      </c>
      <c r="Q136" s="139">
        <v>0</v>
      </c>
      <c r="R136" s="139">
        <f t="shared" si="12"/>
        <v>0</v>
      </c>
      <c r="S136" s="139">
        <v>0</v>
      </c>
      <c r="T136" s="140">
        <f t="shared" si="13"/>
        <v>0</v>
      </c>
      <c r="AR136" s="141" t="s">
        <v>87</v>
      </c>
      <c r="AT136" s="141" t="s">
        <v>131</v>
      </c>
      <c r="AU136" s="141" t="s">
        <v>77</v>
      </c>
      <c r="AY136" s="18" t="s">
        <v>129</v>
      </c>
      <c r="BE136" s="142">
        <f t="shared" si="14"/>
        <v>0</v>
      </c>
      <c r="BF136" s="142">
        <f t="shared" si="15"/>
        <v>0</v>
      </c>
      <c r="BG136" s="142">
        <f t="shared" si="16"/>
        <v>0</v>
      </c>
      <c r="BH136" s="142">
        <f t="shared" si="17"/>
        <v>0</v>
      </c>
      <c r="BI136" s="142">
        <f t="shared" si="18"/>
        <v>0</v>
      </c>
      <c r="BJ136" s="18" t="s">
        <v>77</v>
      </c>
      <c r="BK136" s="142">
        <f t="shared" si="19"/>
        <v>0</v>
      </c>
      <c r="BL136" s="18" t="s">
        <v>87</v>
      </c>
      <c r="BM136" s="141" t="s">
        <v>946</v>
      </c>
    </row>
    <row r="137" spans="2:65" s="1" customFormat="1" ht="16.5" customHeight="1">
      <c r="B137" s="129"/>
      <c r="C137" s="130" t="s">
        <v>681</v>
      </c>
      <c r="D137" s="130" t="s">
        <v>131</v>
      </c>
      <c r="E137" s="131" t="s">
        <v>1435</v>
      </c>
      <c r="F137" s="132" t="s">
        <v>1436</v>
      </c>
      <c r="G137" s="133" t="s">
        <v>155</v>
      </c>
      <c r="H137" s="134">
        <v>36</v>
      </c>
      <c r="I137" s="135"/>
      <c r="J137" s="136">
        <f t="shared" si="10"/>
        <v>0</v>
      </c>
      <c r="K137" s="132" t="s">
        <v>156</v>
      </c>
      <c r="L137" s="33"/>
      <c r="M137" s="137" t="s">
        <v>3</v>
      </c>
      <c r="N137" s="138" t="s">
        <v>43</v>
      </c>
      <c r="P137" s="139">
        <f t="shared" si="11"/>
        <v>0</v>
      </c>
      <c r="Q137" s="139">
        <v>0</v>
      </c>
      <c r="R137" s="139">
        <f t="shared" si="12"/>
        <v>0</v>
      </c>
      <c r="S137" s="139">
        <v>0</v>
      </c>
      <c r="T137" s="140">
        <f t="shared" si="13"/>
        <v>0</v>
      </c>
      <c r="AR137" s="141" t="s">
        <v>87</v>
      </c>
      <c r="AT137" s="141" t="s">
        <v>131</v>
      </c>
      <c r="AU137" s="141" t="s">
        <v>77</v>
      </c>
      <c r="AY137" s="18" t="s">
        <v>129</v>
      </c>
      <c r="BE137" s="142">
        <f t="shared" si="14"/>
        <v>0</v>
      </c>
      <c r="BF137" s="142">
        <f t="shared" si="15"/>
        <v>0</v>
      </c>
      <c r="BG137" s="142">
        <f t="shared" si="16"/>
        <v>0</v>
      </c>
      <c r="BH137" s="142">
        <f t="shared" si="17"/>
        <v>0</v>
      </c>
      <c r="BI137" s="142">
        <f t="shared" si="18"/>
        <v>0</v>
      </c>
      <c r="BJ137" s="18" t="s">
        <v>77</v>
      </c>
      <c r="BK137" s="142">
        <f t="shared" si="19"/>
        <v>0</v>
      </c>
      <c r="BL137" s="18" t="s">
        <v>87</v>
      </c>
      <c r="BM137" s="141" t="s">
        <v>957</v>
      </c>
    </row>
    <row r="138" spans="2:65" s="1" customFormat="1" ht="16.5" customHeight="1">
      <c r="B138" s="129"/>
      <c r="C138" s="130" t="s">
        <v>685</v>
      </c>
      <c r="D138" s="130" t="s">
        <v>131</v>
      </c>
      <c r="E138" s="131" t="s">
        <v>1437</v>
      </c>
      <c r="F138" s="132" t="s">
        <v>1438</v>
      </c>
      <c r="G138" s="133" t="s">
        <v>155</v>
      </c>
      <c r="H138" s="134">
        <v>12</v>
      </c>
      <c r="I138" s="135"/>
      <c r="J138" s="136">
        <f t="shared" si="10"/>
        <v>0</v>
      </c>
      <c r="K138" s="132" t="s">
        <v>156</v>
      </c>
      <c r="L138" s="33"/>
      <c r="M138" s="137" t="s">
        <v>3</v>
      </c>
      <c r="N138" s="138" t="s">
        <v>43</v>
      </c>
      <c r="P138" s="139">
        <f t="shared" si="11"/>
        <v>0</v>
      </c>
      <c r="Q138" s="139">
        <v>0</v>
      </c>
      <c r="R138" s="139">
        <f t="shared" si="12"/>
        <v>0</v>
      </c>
      <c r="S138" s="139">
        <v>0</v>
      </c>
      <c r="T138" s="140">
        <f t="shared" si="13"/>
        <v>0</v>
      </c>
      <c r="AR138" s="141" t="s">
        <v>87</v>
      </c>
      <c r="AT138" s="141" t="s">
        <v>131</v>
      </c>
      <c r="AU138" s="141" t="s">
        <v>77</v>
      </c>
      <c r="AY138" s="18" t="s">
        <v>129</v>
      </c>
      <c r="BE138" s="142">
        <f t="shared" si="14"/>
        <v>0</v>
      </c>
      <c r="BF138" s="142">
        <f t="shared" si="15"/>
        <v>0</v>
      </c>
      <c r="BG138" s="142">
        <f t="shared" si="16"/>
        <v>0</v>
      </c>
      <c r="BH138" s="142">
        <f t="shared" si="17"/>
        <v>0</v>
      </c>
      <c r="BI138" s="142">
        <f t="shared" si="18"/>
        <v>0</v>
      </c>
      <c r="BJ138" s="18" t="s">
        <v>77</v>
      </c>
      <c r="BK138" s="142">
        <f t="shared" si="19"/>
        <v>0</v>
      </c>
      <c r="BL138" s="18" t="s">
        <v>87</v>
      </c>
      <c r="BM138" s="141" t="s">
        <v>971</v>
      </c>
    </row>
    <row r="139" spans="2:65" s="1" customFormat="1" ht="16.5" customHeight="1">
      <c r="B139" s="129"/>
      <c r="C139" s="130" t="s">
        <v>690</v>
      </c>
      <c r="D139" s="130" t="s">
        <v>131</v>
      </c>
      <c r="E139" s="131" t="s">
        <v>1439</v>
      </c>
      <c r="F139" s="132" t="s">
        <v>1440</v>
      </c>
      <c r="G139" s="133" t="s">
        <v>155</v>
      </c>
      <c r="H139" s="134">
        <v>1</v>
      </c>
      <c r="I139" s="135"/>
      <c r="J139" s="136">
        <f t="shared" si="10"/>
        <v>0</v>
      </c>
      <c r="K139" s="132" t="s">
        <v>156</v>
      </c>
      <c r="L139" s="33"/>
      <c r="M139" s="137" t="s">
        <v>3</v>
      </c>
      <c r="N139" s="138" t="s">
        <v>43</v>
      </c>
      <c r="P139" s="139">
        <f t="shared" si="11"/>
        <v>0</v>
      </c>
      <c r="Q139" s="139">
        <v>0</v>
      </c>
      <c r="R139" s="139">
        <f t="shared" si="12"/>
        <v>0</v>
      </c>
      <c r="S139" s="139">
        <v>0</v>
      </c>
      <c r="T139" s="140">
        <f t="shared" si="13"/>
        <v>0</v>
      </c>
      <c r="AR139" s="141" t="s">
        <v>87</v>
      </c>
      <c r="AT139" s="141" t="s">
        <v>131</v>
      </c>
      <c r="AU139" s="141" t="s">
        <v>77</v>
      </c>
      <c r="AY139" s="18" t="s">
        <v>129</v>
      </c>
      <c r="BE139" s="142">
        <f t="shared" si="14"/>
        <v>0</v>
      </c>
      <c r="BF139" s="142">
        <f t="shared" si="15"/>
        <v>0</v>
      </c>
      <c r="BG139" s="142">
        <f t="shared" si="16"/>
        <v>0</v>
      </c>
      <c r="BH139" s="142">
        <f t="shared" si="17"/>
        <v>0</v>
      </c>
      <c r="BI139" s="142">
        <f t="shared" si="18"/>
        <v>0</v>
      </c>
      <c r="BJ139" s="18" t="s">
        <v>77</v>
      </c>
      <c r="BK139" s="142">
        <f t="shared" si="19"/>
        <v>0</v>
      </c>
      <c r="BL139" s="18" t="s">
        <v>87</v>
      </c>
      <c r="BM139" s="141" t="s">
        <v>979</v>
      </c>
    </row>
    <row r="140" spans="2:65" s="1" customFormat="1" ht="16.5" customHeight="1">
      <c r="B140" s="129"/>
      <c r="C140" s="130" t="s">
        <v>694</v>
      </c>
      <c r="D140" s="130" t="s">
        <v>131</v>
      </c>
      <c r="E140" s="131" t="s">
        <v>1441</v>
      </c>
      <c r="F140" s="132" t="s">
        <v>1442</v>
      </c>
      <c r="G140" s="133" t="s">
        <v>155</v>
      </c>
      <c r="H140" s="134">
        <v>1</v>
      </c>
      <c r="I140" s="135"/>
      <c r="J140" s="136">
        <f t="shared" si="10"/>
        <v>0</v>
      </c>
      <c r="K140" s="132" t="s">
        <v>156</v>
      </c>
      <c r="L140" s="33"/>
      <c r="M140" s="137" t="s">
        <v>3</v>
      </c>
      <c r="N140" s="138" t="s">
        <v>43</v>
      </c>
      <c r="P140" s="139">
        <f t="shared" si="11"/>
        <v>0</v>
      </c>
      <c r="Q140" s="139">
        <v>0</v>
      </c>
      <c r="R140" s="139">
        <f t="shared" si="12"/>
        <v>0</v>
      </c>
      <c r="S140" s="139">
        <v>0</v>
      </c>
      <c r="T140" s="140">
        <f t="shared" si="13"/>
        <v>0</v>
      </c>
      <c r="AR140" s="141" t="s">
        <v>87</v>
      </c>
      <c r="AT140" s="141" t="s">
        <v>131</v>
      </c>
      <c r="AU140" s="141" t="s">
        <v>77</v>
      </c>
      <c r="AY140" s="18" t="s">
        <v>129</v>
      </c>
      <c r="BE140" s="142">
        <f t="shared" si="14"/>
        <v>0</v>
      </c>
      <c r="BF140" s="142">
        <f t="shared" si="15"/>
        <v>0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8" t="s">
        <v>77</v>
      </c>
      <c r="BK140" s="142">
        <f t="shared" si="19"/>
        <v>0</v>
      </c>
      <c r="BL140" s="18" t="s">
        <v>87</v>
      </c>
      <c r="BM140" s="141" t="s">
        <v>987</v>
      </c>
    </row>
    <row r="141" spans="2:65" s="1" customFormat="1" ht="16.5" customHeight="1">
      <c r="B141" s="129"/>
      <c r="C141" s="130" t="s">
        <v>698</v>
      </c>
      <c r="D141" s="130" t="s">
        <v>131</v>
      </c>
      <c r="E141" s="131" t="s">
        <v>1443</v>
      </c>
      <c r="F141" s="132" t="s">
        <v>1444</v>
      </c>
      <c r="G141" s="133" t="s">
        <v>155</v>
      </c>
      <c r="H141" s="134">
        <v>1</v>
      </c>
      <c r="I141" s="135"/>
      <c r="J141" s="136">
        <f t="shared" si="10"/>
        <v>0</v>
      </c>
      <c r="K141" s="132" t="s">
        <v>156</v>
      </c>
      <c r="L141" s="33"/>
      <c r="M141" s="137" t="s">
        <v>3</v>
      </c>
      <c r="N141" s="138" t="s">
        <v>43</v>
      </c>
      <c r="P141" s="139">
        <f t="shared" si="11"/>
        <v>0</v>
      </c>
      <c r="Q141" s="139">
        <v>0</v>
      </c>
      <c r="R141" s="139">
        <f t="shared" si="12"/>
        <v>0</v>
      </c>
      <c r="S141" s="139">
        <v>0</v>
      </c>
      <c r="T141" s="140">
        <f t="shared" si="13"/>
        <v>0</v>
      </c>
      <c r="AR141" s="141" t="s">
        <v>87</v>
      </c>
      <c r="AT141" s="141" t="s">
        <v>131</v>
      </c>
      <c r="AU141" s="141" t="s">
        <v>77</v>
      </c>
      <c r="AY141" s="18" t="s">
        <v>129</v>
      </c>
      <c r="BE141" s="142">
        <f t="shared" si="14"/>
        <v>0</v>
      </c>
      <c r="BF141" s="142">
        <f t="shared" si="15"/>
        <v>0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8" t="s">
        <v>77</v>
      </c>
      <c r="BK141" s="142">
        <f t="shared" si="19"/>
        <v>0</v>
      </c>
      <c r="BL141" s="18" t="s">
        <v>87</v>
      </c>
      <c r="BM141" s="141" t="s">
        <v>997</v>
      </c>
    </row>
    <row r="142" spans="2:65" s="1" customFormat="1" ht="16.5" customHeight="1">
      <c r="B142" s="129"/>
      <c r="C142" s="130" t="s">
        <v>702</v>
      </c>
      <c r="D142" s="130" t="s">
        <v>131</v>
      </c>
      <c r="E142" s="131" t="s">
        <v>1445</v>
      </c>
      <c r="F142" s="132" t="s">
        <v>1446</v>
      </c>
      <c r="G142" s="133" t="s">
        <v>155</v>
      </c>
      <c r="H142" s="134">
        <v>5</v>
      </c>
      <c r="I142" s="135"/>
      <c r="J142" s="136">
        <f t="shared" si="10"/>
        <v>0</v>
      </c>
      <c r="K142" s="132" t="s">
        <v>156</v>
      </c>
      <c r="L142" s="33"/>
      <c r="M142" s="137" t="s">
        <v>3</v>
      </c>
      <c r="N142" s="138" t="s">
        <v>43</v>
      </c>
      <c r="P142" s="139">
        <f t="shared" si="11"/>
        <v>0</v>
      </c>
      <c r="Q142" s="139">
        <v>0</v>
      </c>
      <c r="R142" s="139">
        <f t="shared" si="12"/>
        <v>0</v>
      </c>
      <c r="S142" s="139">
        <v>0</v>
      </c>
      <c r="T142" s="140">
        <f t="shared" si="13"/>
        <v>0</v>
      </c>
      <c r="AR142" s="141" t="s">
        <v>87</v>
      </c>
      <c r="AT142" s="141" t="s">
        <v>131</v>
      </c>
      <c r="AU142" s="141" t="s">
        <v>77</v>
      </c>
      <c r="AY142" s="18" t="s">
        <v>129</v>
      </c>
      <c r="BE142" s="142">
        <f t="shared" si="14"/>
        <v>0</v>
      </c>
      <c r="BF142" s="142">
        <f t="shared" si="15"/>
        <v>0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8" t="s">
        <v>77</v>
      </c>
      <c r="BK142" s="142">
        <f t="shared" si="19"/>
        <v>0</v>
      </c>
      <c r="BL142" s="18" t="s">
        <v>87</v>
      </c>
      <c r="BM142" s="141" t="s">
        <v>1002</v>
      </c>
    </row>
    <row r="143" spans="2:65" s="1" customFormat="1" ht="24.2" customHeight="1">
      <c r="B143" s="129"/>
      <c r="C143" s="130" t="s">
        <v>707</v>
      </c>
      <c r="D143" s="130" t="s">
        <v>131</v>
      </c>
      <c r="E143" s="131" t="s">
        <v>1447</v>
      </c>
      <c r="F143" s="132" t="s">
        <v>1448</v>
      </c>
      <c r="G143" s="133" t="s">
        <v>853</v>
      </c>
      <c r="H143" s="134">
        <v>215</v>
      </c>
      <c r="I143" s="135"/>
      <c r="J143" s="136">
        <f t="shared" si="10"/>
        <v>0</v>
      </c>
      <c r="K143" s="132" t="s">
        <v>156</v>
      </c>
      <c r="L143" s="33"/>
      <c r="M143" s="137" t="s">
        <v>3</v>
      </c>
      <c r="N143" s="138" t="s">
        <v>43</v>
      </c>
      <c r="P143" s="139">
        <f t="shared" si="11"/>
        <v>0</v>
      </c>
      <c r="Q143" s="139">
        <v>0</v>
      </c>
      <c r="R143" s="139">
        <f t="shared" si="12"/>
        <v>0</v>
      </c>
      <c r="S143" s="139">
        <v>0</v>
      </c>
      <c r="T143" s="140">
        <f t="shared" si="13"/>
        <v>0</v>
      </c>
      <c r="AR143" s="141" t="s">
        <v>87</v>
      </c>
      <c r="AT143" s="141" t="s">
        <v>131</v>
      </c>
      <c r="AU143" s="141" t="s">
        <v>77</v>
      </c>
      <c r="AY143" s="18" t="s">
        <v>129</v>
      </c>
      <c r="BE143" s="142">
        <f t="shared" si="14"/>
        <v>0</v>
      </c>
      <c r="BF143" s="142">
        <f t="shared" si="15"/>
        <v>0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8" t="s">
        <v>77</v>
      </c>
      <c r="BK143" s="142">
        <f t="shared" si="19"/>
        <v>0</v>
      </c>
      <c r="BL143" s="18" t="s">
        <v>87</v>
      </c>
      <c r="BM143" s="141" t="s">
        <v>1006</v>
      </c>
    </row>
    <row r="144" spans="2:65" s="1" customFormat="1" ht="16.5" customHeight="1">
      <c r="B144" s="129"/>
      <c r="C144" s="130" t="s">
        <v>713</v>
      </c>
      <c r="D144" s="130" t="s">
        <v>131</v>
      </c>
      <c r="E144" s="131" t="s">
        <v>1449</v>
      </c>
      <c r="F144" s="132" t="s">
        <v>1450</v>
      </c>
      <c r="G144" s="133" t="s">
        <v>155</v>
      </c>
      <c r="H144" s="134">
        <v>1</v>
      </c>
      <c r="I144" s="135"/>
      <c r="J144" s="136">
        <f t="shared" si="10"/>
        <v>0</v>
      </c>
      <c r="K144" s="132" t="s">
        <v>156</v>
      </c>
      <c r="L144" s="33"/>
      <c r="M144" s="137" t="s">
        <v>3</v>
      </c>
      <c r="N144" s="138" t="s">
        <v>43</v>
      </c>
      <c r="P144" s="139">
        <f t="shared" si="11"/>
        <v>0</v>
      </c>
      <c r="Q144" s="139">
        <v>0</v>
      </c>
      <c r="R144" s="139">
        <f t="shared" si="12"/>
        <v>0</v>
      </c>
      <c r="S144" s="139">
        <v>0</v>
      </c>
      <c r="T144" s="140">
        <f t="shared" si="13"/>
        <v>0</v>
      </c>
      <c r="AR144" s="141" t="s">
        <v>87</v>
      </c>
      <c r="AT144" s="141" t="s">
        <v>131</v>
      </c>
      <c r="AU144" s="141" t="s">
        <v>77</v>
      </c>
      <c r="AY144" s="18" t="s">
        <v>129</v>
      </c>
      <c r="BE144" s="142">
        <f t="shared" si="14"/>
        <v>0</v>
      </c>
      <c r="BF144" s="142">
        <f t="shared" si="15"/>
        <v>0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8" t="s">
        <v>77</v>
      </c>
      <c r="BK144" s="142">
        <f t="shared" si="19"/>
        <v>0</v>
      </c>
      <c r="BL144" s="18" t="s">
        <v>87</v>
      </c>
      <c r="BM144" s="141" t="s">
        <v>1014</v>
      </c>
    </row>
    <row r="145" spans="2:63" s="11" customFormat="1" ht="25.9" customHeight="1">
      <c r="B145" s="117"/>
      <c r="D145" s="118" t="s">
        <v>71</v>
      </c>
      <c r="E145" s="119" t="s">
        <v>1451</v>
      </c>
      <c r="F145" s="119" t="s">
        <v>1452</v>
      </c>
      <c r="I145" s="120"/>
      <c r="J145" s="121">
        <f>BK145</f>
        <v>0</v>
      </c>
      <c r="L145" s="117"/>
      <c r="M145" s="122"/>
      <c r="P145" s="123">
        <f>SUM(P146:P148)</f>
        <v>0</v>
      </c>
      <c r="R145" s="123">
        <f>SUM(R146:R148)</f>
        <v>0</v>
      </c>
      <c r="T145" s="124">
        <f>SUM(T146:T148)</f>
        <v>0</v>
      </c>
      <c r="AR145" s="118" t="s">
        <v>77</v>
      </c>
      <c r="AT145" s="125" t="s">
        <v>71</v>
      </c>
      <c r="AU145" s="125" t="s">
        <v>72</v>
      </c>
      <c r="AY145" s="118" t="s">
        <v>129</v>
      </c>
      <c r="BK145" s="126">
        <f>SUM(BK146:BK148)</f>
        <v>0</v>
      </c>
    </row>
    <row r="146" spans="2:65" s="1" customFormat="1" ht="21.75" customHeight="1">
      <c r="B146" s="129"/>
      <c r="C146" s="130" t="s">
        <v>720</v>
      </c>
      <c r="D146" s="130" t="s">
        <v>131</v>
      </c>
      <c r="E146" s="131" t="s">
        <v>1453</v>
      </c>
      <c r="F146" s="132" t="s">
        <v>1454</v>
      </c>
      <c r="G146" s="133" t="s">
        <v>155</v>
      </c>
      <c r="H146" s="134">
        <v>8</v>
      </c>
      <c r="I146" s="135"/>
      <c r="J146" s="136">
        <f>ROUND(I146*H146,2)</f>
        <v>0</v>
      </c>
      <c r="K146" s="132" t="s">
        <v>156</v>
      </c>
      <c r="L146" s="33"/>
      <c r="M146" s="137" t="s">
        <v>3</v>
      </c>
      <c r="N146" s="138" t="s">
        <v>43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87</v>
      </c>
      <c r="AT146" s="141" t="s">
        <v>131</v>
      </c>
      <c r="AU146" s="141" t="s">
        <v>77</v>
      </c>
      <c r="AY146" s="18" t="s">
        <v>129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8" t="s">
        <v>77</v>
      </c>
      <c r="BK146" s="142">
        <f>ROUND(I146*H146,2)</f>
        <v>0</v>
      </c>
      <c r="BL146" s="18" t="s">
        <v>87</v>
      </c>
      <c r="BM146" s="141" t="s">
        <v>1019</v>
      </c>
    </row>
    <row r="147" spans="2:65" s="1" customFormat="1" ht="21.75" customHeight="1">
      <c r="B147" s="129"/>
      <c r="C147" s="130" t="s">
        <v>731</v>
      </c>
      <c r="D147" s="130" t="s">
        <v>131</v>
      </c>
      <c r="E147" s="131" t="s">
        <v>1455</v>
      </c>
      <c r="F147" s="132" t="s">
        <v>1456</v>
      </c>
      <c r="G147" s="133" t="s">
        <v>155</v>
      </c>
      <c r="H147" s="134">
        <v>14</v>
      </c>
      <c r="I147" s="135"/>
      <c r="J147" s="136">
        <f>ROUND(I147*H147,2)</f>
        <v>0</v>
      </c>
      <c r="K147" s="132" t="s">
        <v>156</v>
      </c>
      <c r="L147" s="33"/>
      <c r="M147" s="137" t="s">
        <v>3</v>
      </c>
      <c r="N147" s="138" t="s">
        <v>43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87</v>
      </c>
      <c r="AT147" s="141" t="s">
        <v>131</v>
      </c>
      <c r="AU147" s="141" t="s">
        <v>77</v>
      </c>
      <c r="AY147" s="18" t="s">
        <v>129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8" t="s">
        <v>77</v>
      </c>
      <c r="BK147" s="142">
        <f>ROUND(I147*H147,2)</f>
        <v>0</v>
      </c>
      <c r="BL147" s="18" t="s">
        <v>87</v>
      </c>
      <c r="BM147" s="141" t="s">
        <v>1027</v>
      </c>
    </row>
    <row r="148" spans="2:65" s="1" customFormat="1" ht="16.5" customHeight="1">
      <c r="B148" s="129"/>
      <c r="C148" s="130" t="s">
        <v>736</v>
      </c>
      <c r="D148" s="130" t="s">
        <v>131</v>
      </c>
      <c r="E148" s="131" t="s">
        <v>1457</v>
      </c>
      <c r="F148" s="132" t="s">
        <v>1458</v>
      </c>
      <c r="G148" s="133" t="s">
        <v>155</v>
      </c>
      <c r="H148" s="134">
        <v>2</v>
      </c>
      <c r="I148" s="135"/>
      <c r="J148" s="136">
        <f>ROUND(I148*H148,2)</f>
        <v>0</v>
      </c>
      <c r="K148" s="132" t="s">
        <v>156</v>
      </c>
      <c r="L148" s="33"/>
      <c r="M148" s="137" t="s">
        <v>3</v>
      </c>
      <c r="N148" s="138" t="s">
        <v>43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87</v>
      </c>
      <c r="AT148" s="141" t="s">
        <v>131</v>
      </c>
      <c r="AU148" s="141" t="s">
        <v>77</v>
      </c>
      <c r="AY148" s="18" t="s">
        <v>129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8" t="s">
        <v>77</v>
      </c>
      <c r="BK148" s="142">
        <f>ROUND(I148*H148,2)</f>
        <v>0</v>
      </c>
      <c r="BL148" s="18" t="s">
        <v>87</v>
      </c>
      <c r="BM148" s="141" t="s">
        <v>1036</v>
      </c>
    </row>
    <row r="149" spans="2:63" s="11" customFormat="1" ht="25.9" customHeight="1">
      <c r="B149" s="117"/>
      <c r="D149" s="118" t="s">
        <v>71</v>
      </c>
      <c r="E149" s="119" t="s">
        <v>1459</v>
      </c>
      <c r="F149" s="119" t="s">
        <v>1460</v>
      </c>
      <c r="I149" s="120"/>
      <c r="J149" s="121">
        <f>BK149</f>
        <v>0</v>
      </c>
      <c r="L149" s="117"/>
      <c r="M149" s="122"/>
      <c r="P149" s="123">
        <f>SUM(P150:P190)</f>
        <v>0</v>
      </c>
      <c r="R149" s="123">
        <f>SUM(R150:R190)</f>
        <v>0</v>
      </c>
      <c r="T149" s="124">
        <f>SUM(T150:T190)</f>
        <v>0</v>
      </c>
      <c r="AR149" s="118" t="s">
        <v>77</v>
      </c>
      <c r="AT149" s="125" t="s">
        <v>71</v>
      </c>
      <c r="AU149" s="125" t="s">
        <v>72</v>
      </c>
      <c r="AY149" s="118" t="s">
        <v>129</v>
      </c>
      <c r="BK149" s="126">
        <f>SUM(BK150:BK190)</f>
        <v>0</v>
      </c>
    </row>
    <row r="150" spans="2:65" s="1" customFormat="1" ht="16.5" customHeight="1">
      <c r="B150" s="129"/>
      <c r="C150" s="130" t="s">
        <v>740</v>
      </c>
      <c r="D150" s="130" t="s">
        <v>131</v>
      </c>
      <c r="E150" s="131" t="s">
        <v>1461</v>
      </c>
      <c r="F150" s="132" t="s">
        <v>1462</v>
      </c>
      <c r="G150" s="133" t="s">
        <v>213</v>
      </c>
      <c r="H150" s="134">
        <v>15</v>
      </c>
      <c r="I150" s="135"/>
      <c r="J150" s="136">
        <f aca="true" t="shared" si="20" ref="J150:J190">ROUND(I150*H150,2)</f>
        <v>0</v>
      </c>
      <c r="K150" s="132" t="s">
        <v>156</v>
      </c>
      <c r="L150" s="33"/>
      <c r="M150" s="137" t="s">
        <v>3</v>
      </c>
      <c r="N150" s="138" t="s">
        <v>43</v>
      </c>
      <c r="P150" s="139">
        <f aca="true" t="shared" si="21" ref="P150:P190">O150*H150</f>
        <v>0</v>
      </c>
      <c r="Q150" s="139">
        <v>0</v>
      </c>
      <c r="R150" s="139">
        <f aca="true" t="shared" si="22" ref="R150:R190">Q150*H150</f>
        <v>0</v>
      </c>
      <c r="S150" s="139">
        <v>0</v>
      </c>
      <c r="T150" s="140">
        <f aca="true" t="shared" si="23" ref="T150:T190">S150*H150</f>
        <v>0</v>
      </c>
      <c r="AR150" s="141" t="s">
        <v>87</v>
      </c>
      <c r="AT150" s="141" t="s">
        <v>131</v>
      </c>
      <c r="AU150" s="141" t="s">
        <v>77</v>
      </c>
      <c r="AY150" s="18" t="s">
        <v>129</v>
      </c>
      <c r="BE150" s="142">
        <f aca="true" t="shared" si="24" ref="BE150:BE190">IF(N150="základní",J150,0)</f>
        <v>0</v>
      </c>
      <c r="BF150" s="142">
        <f aca="true" t="shared" si="25" ref="BF150:BF190">IF(N150="snížená",J150,0)</f>
        <v>0</v>
      </c>
      <c r="BG150" s="142">
        <f aca="true" t="shared" si="26" ref="BG150:BG190">IF(N150="zákl. přenesená",J150,0)</f>
        <v>0</v>
      </c>
      <c r="BH150" s="142">
        <f aca="true" t="shared" si="27" ref="BH150:BH190">IF(N150="sníž. přenesená",J150,0)</f>
        <v>0</v>
      </c>
      <c r="BI150" s="142">
        <f aca="true" t="shared" si="28" ref="BI150:BI190">IF(N150="nulová",J150,0)</f>
        <v>0</v>
      </c>
      <c r="BJ150" s="18" t="s">
        <v>77</v>
      </c>
      <c r="BK150" s="142">
        <f aca="true" t="shared" si="29" ref="BK150:BK190">ROUND(I150*H150,2)</f>
        <v>0</v>
      </c>
      <c r="BL150" s="18" t="s">
        <v>87</v>
      </c>
      <c r="BM150" s="141" t="s">
        <v>1048</v>
      </c>
    </row>
    <row r="151" spans="2:65" s="1" customFormat="1" ht="16.5" customHeight="1">
      <c r="B151" s="129"/>
      <c r="C151" s="130" t="s">
        <v>745</v>
      </c>
      <c r="D151" s="130" t="s">
        <v>131</v>
      </c>
      <c r="E151" s="131" t="s">
        <v>1463</v>
      </c>
      <c r="F151" s="132" t="s">
        <v>1464</v>
      </c>
      <c r="G151" s="133" t="s">
        <v>213</v>
      </c>
      <c r="H151" s="134">
        <v>5</v>
      </c>
      <c r="I151" s="135"/>
      <c r="J151" s="136">
        <f t="shared" si="20"/>
        <v>0</v>
      </c>
      <c r="K151" s="132" t="s">
        <v>156</v>
      </c>
      <c r="L151" s="33"/>
      <c r="M151" s="137" t="s">
        <v>3</v>
      </c>
      <c r="N151" s="138" t="s">
        <v>43</v>
      </c>
      <c r="P151" s="139">
        <f t="shared" si="21"/>
        <v>0</v>
      </c>
      <c r="Q151" s="139">
        <v>0</v>
      </c>
      <c r="R151" s="139">
        <f t="shared" si="22"/>
        <v>0</v>
      </c>
      <c r="S151" s="139">
        <v>0</v>
      </c>
      <c r="T151" s="140">
        <f t="shared" si="23"/>
        <v>0</v>
      </c>
      <c r="AR151" s="141" t="s">
        <v>87</v>
      </c>
      <c r="AT151" s="141" t="s">
        <v>131</v>
      </c>
      <c r="AU151" s="141" t="s">
        <v>77</v>
      </c>
      <c r="AY151" s="18" t="s">
        <v>129</v>
      </c>
      <c r="BE151" s="142">
        <f t="shared" si="24"/>
        <v>0</v>
      </c>
      <c r="BF151" s="142">
        <f t="shared" si="25"/>
        <v>0</v>
      </c>
      <c r="BG151" s="142">
        <f t="shared" si="26"/>
        <v>0</v>
      </c>
      <c r="BH151" s="142">
        <f t="shared" si="27"/>
        <v>0</v>
      </c>
      <c r="BI151" s="142">
        <f t="shared" si="28"/>
        <v>0</v>
      </c>
      <c r="BJ151" s="18" t="s">
        <v>77</v>
      </c>
      <c r="BK151" s="142">
        <f t="shared" si="29"/>
        <v>0</v>
      </c>
      <c r="BL151" s="18" t="s">
        <v>87</v>
      </c>
      <c r="BM151" s="141" t="s">
        <v>1061</v>
      </c>
    </row>
    <row r="152" spans="2:65" s="1" customFormat="1" ht="16.5" customHeight="1">
      <c r="B152" s="129"/>
      <c r="C152" s="130" t="s">
        <v>621</v>
      </c>
      <c r="D152" s="130" t="s">
        <v>131</v>
      </c>
      <c r="E152" s="131" t="s">
        <v>1465</v>
      </c>
      <c r="F152" s="132" t="s">
        <v>1466</v>
      </c>
      <c r="G152" s="133" t="s">
        <v>213</v>
      </c>
      <c r="H152" s="134">
        <v>18</v>
      </c>
      <c r="I152" s="135"/>
      <c r="J152" s="136">
        <f t="shared" si="20"/>
        <v>0</v>
      </c>
      <c r="K152" s="132" t="s">
        <v>156</v>
      </c>
      <c r="L152" s="33"/>
      <c r="M152" s="137" t="s">
        <v>3</v>
      </c>
      <c r="N152" s="138" t="s">
        <v>43</v>
      </c>
      <c r="P152" s="139">
        <f t="shared" si="21"/>
        <v>0</v>
      </c>
      <c r="Q152" s="139">
        <v>0</v>
      </c>
      <c r="R152" s="139">
        <f t="shared" si="22"/>
        <v>0</v>
      </c>
      <c r="S152" s="139">
        <v>0</v>
      </c>
      <c r="T152" s="140">
        <f t="shared" si="23"/>
        <v>0</v>
      </c>
      <c r="AR152" s="141" t="s">
        <v>87</v>
      </c>
      <c r="AT152" s="141" t="s">
        <v>131</v>
      </c>
      <c r="AU152" s="141" t="s">
        <v>77</v>
      </c>
      <c r="AY152" s="18" t="s">
        <v>129</v>
      </c>
      <c r="BE152" s="142">
        <f t="shared" si="24"/>
        <v>0</v>
      </c>
      <c r="BF152" s="142">
        <f t="shared" si="25"/>
        <v>0</v>
      </c>
      <c r="BG152" s="142">
        <f t="shared" si="26"/>
        <v>0</v>
      </c>
      <c r="BH152" s="142">
        <f t="shared" si="27"/>
        <v>0</v>
      </c>
      <c r="BI152" s="142">
        <f t="shared" si="28"/>
        <v>0</v>
      </c>
      <c r="BJ152" s="18" t="s">
        <v>77</v>
      </c>
      <c r="BK152" s="142">
        <f t="shared" si="29"/>
        <v>0</v>
      </c>
      <c r="BL152" s="18" t="s">
        <v>87</v>
      </c>
      <c r="BM152" s="141" t="s">
        <v>1071</v>
      </c>
    </row>
    <row r="153" spans="2:65" s="1" customFormat="1" ht="16.5" customHeight="1">
      <c r="B153" s="129"/>
      <c r="C153" s="130" t="s">
        <v>758</v>
      </c>
      <c r="D153" s="130" t="s">
        <v>131</v>
      </c>
      <c r="E153" s="131" t="s">
        <v>1467</v>
      </c>
      <c r="F153" s="132" t="s">
        <v>1468</v>
      </c>
      <c r="G153" s="133" t="s">
        <v>213</v>
      </c>
      <c r="H153" s="134">
        <v>6</v>
      </c>
      <c r="I153" s="135"/>
      <c r="J153" s="136">
        <f t="shared" si="20"/>
        <v>0</v>
      </c>
      <c r="K153" s="132" t="s">
        <v>156</v>
      </c>
      <c r="L153" s="33"/>
      <c r="M153" s="137" t="s">
        <v>3</v>
      </c>
      <c r="N153" s="138" t="s">
        <v>43</v>
      </c>
      <c r="P153" s="139">
        <f t="shared" si="21"/>
        <v>0</v>
      </c>
      <c r="Q153" s="139">
        <v>0</v>
      </c>
      <c r="R153" s="139">
        <f t="shared" si="22"/>
        <v>0</v>
      </c>
      <c r="S153" s="139">
        <v>0</v>
      </c>
      <c r="T153" s="140">
        <f t="shared" si="23"/>
        <v>0</v>
      </c>
      <c r="AR153" s="141" t="s">
        <v>87</v>
      </c>
      <c r="AT153" s="141" t="s">
        <v>131</v>
      </c>
      <c r="AU153" s="141" t="s">
        <v>77</v>
      </c>
      <c r="AY153" s="18" t="s">
        <v>129</v>
      </c>
      <c r="BE153" s="142">
        <f t="shared" si="24"/>
        <v>0</v>
      </c>
      <c r="BF153" s="142">
        <f t="shared" si="25"/>
        <v>0</v>
      </c>
      <c r="BG153" s="142">
        <f t="shared" si="26"/>
        <v>0</v>
      </c>
      <c r="BH153" s="142">
        <f t="shared" si="27"/>
        <v>0</v>
      </c>
      <c r="BI153" s="142">
        <f t="shared" si="28"/>
        <v>0</v>
      </c>
      <c r="BJ153" s="18" t="s">
        <v>77</v>
      </c>
      <c r="BK153" s="142">
        <f t="shared" si="29"/>
        <v>0</v>
      </c>
      <c r="BL153" s="18" t="s">
        <v>87</v>
      </c>
      <c r="BM153" s="141" t="s">
        <v>1051</v>
      </c>
    </row>
    <row r="154" spans="2:65" s="1" customFormat="1" ht="16.5" customHeight="1">
      <c r="B154" s="129"/>
      <c r="C154" s="130" t="s">
        <v>766</v>
      </c>
      <c r="D154" s="130" t="s">
        <v>131</v>
      </c>
      <c r="E154" s="131" t="s">
        <v>1469</v>
      </c>
      <c r="F154" s="132" t="s">
        <v>1470</v>
      </c>
      <c r="G154" s="133" t="s">
        <v>213</v>
      </c>
      <c r="H154" s="134">
        <v>7</v>
      </c>
      <c r="I154" s="135"/>
      <c r="J154" s="136">
        <f t="shared" si="20"/>
        <v>0</v>
      </c>
      <c r="K154" s="132" t="s">
        <v>156</v>
      </c>
      <c r="L154" s="33"/>
      <c r="M154" s="137" t="s">
        <v>3</v>
      </c>
      <c r="N154" s="138" t="s">
        <v>43</v>
      </c>
      <c r="P154" s="139">
        <f t="shared" si="21"/>
        <v>0</v>
      </c>
      <c r="Q154" s="139">
        <v>0</v>
      </c>
      <c r="R154" s="139">
        <f t="shared" si="22"/>
        <v>0</v>
      </c>
      <c r="S154" s="139">
        <v>0</v>
      </c>
      <c r="T154" s="140">
        <f t="shared" si="23"/>
        <v>0</v>
      </c>
      <c r="AR154" s="141" t="s">
        <v>87</v>
      </c>
      <c r="AT154" s="141" t="s">
        <v>131</v>
      </c>
      <c r="AU154" s="141" t="s">
        <v>77</v>
      </c>
      <c r="AY154" s="18" t="s">
        <v>129</v>
      </c>
      <c r="BE154" s="142">
        <f t="shared" si="24"/>
        <v>0</v>
      </c>
      <c r="BF154" s="142">
        <f t="shared" si="25"/>
        <v>0</v>
      </c>
      <c r="BG154" s="142">
        <f t="shared" si="26"/>
        <v>0</v>
      </c>
      <c r="BH154" s="142">
        <f t="shared" si="27"/>
        <v>0</v>
      </c>
      <c r="BI154" s="142">
        <f t="shared" si="28"/>
        <v>0</v>
      </c>
      <c r="BJ154" s="18" t="s">
        <v>77</v>
      </c>
      <c r="BK154" s="142">
        <f t="shared" si="29"/>
        <v>0</v>
      </c>
      <c r="BL154" s="18" t="s">
        <v>87</v>
      </c>
      <c r="BM154" s="141" t="s">
        <v>1092</v>
      </c>
    </row>
    <row r="155" spans="2:65" s="1" customFormat="1" ht="16.5" customHeight="1">
      <c r="B155" s="129"/>
      <c r="C155" s="130" t="s">
        <v>772</v>
      </c>
      <c r="D155" s="130" t="s">
        <v>131</v>
      </c>
      <c r="E155" s="131" t="s">
        <v>1471</v>
      </c>
      <c r="F155" s="132" t="s">
        <v>1472</v>
      </c>
      <c r="G155" s="133" t="s">
        <v>213</v>
      </c>
      <c r="H155" s="134">
        <v>46</v>
      </c>
      <c r="I155" s="135"/>
      <c r="J155" s="136">
        <f t="shared" si="20"/>
        <v>0</v>
      </c>
      <c r="K155" s="132" t="s">
        <v>156</v>
      </c>
      <c r="L155" s="33"/>
      <c r="M155" s="137" t="s">
        <v>3</v>
      </c>
      <c r="N155" s="138" t="s">
        <v>43</v>
      </c>
      <c r="P155" s="139">
        <f t="shared" si="21"/>
        <v>0</v>
      </c>
      <c r="Q155" s="139">
        <v>0</v>
      </c>
      <c r="R155" s="139">
        <f t="shared" si="22"/>
        <v>0</v>
      </c>
      <c r="S155" s="139">
        <v>0</v>
      </c>
      <c r="T155" s="140">
        <f t="shared" si="23"/>
        <v>0</v>
      </c>
      <c r="AR155" s="141" t="s">
        <v>87</v>
      </c>
      <c r="AT155" s="141" t="s">
        <v>131</v>
      </c>
      <c r="AU155" s="141" t="s">
        <v>77</v>
      </c>
      <c r="AY155" s="18" t="s">
        <v>129</v>
      </c>
      <c r="BE155" s="142">
        <f t="shared" si="24"/>
        <v>0</v>
      </c>
      <c r="BF155" s="142">
        <f t="shared" si="25"/>
        <v>0</v>
      </c>
      <c r="BG155" s="142">
        <f t="shared" si="26"/>
        <v>0</v>
      </c>
      <c r="BH155" s="142">
        <f t="shared" si="27"/>
        <v>0</v>
      </c>
      <c r="BI155" s="142">
        <f t="shared" si="28"/>
        <v>0</v>
      </c>
      <c r="BJ155" s="18" t="s">
        <v>77</v>
      </c>
      <c r="BK155" s="142">
        <f t="shared" si="29"/>
        <v>0</v>
      </c>
      <c r="BL155" s="18" t="s">
        <v>87</v>
      </c>
      <c r="BM155" s="141" t="s">
        <v>1100</v>
      </c>
    </row>
    <row r="156" spans="2:65" s="1" customFormat="1" ht="16.5" customHeight="1">
      <c r="B156" s="129"/>
      <c r="C156" s="130" t="s">
        <v>777</v>
      </c>
      <c r="D156" s="130" t="s">
        <v>131</v>
      </c>
      <c r="E156" s="131" t="s">
        <v>1473</v>
      </c>
      <c r="F156" s="132" t="s">
        <v>1474</v>
      </c>
      <c r="G156" s="133" t="s">
        <v>213</v>
      </c>
      <c r="H156" s="134">
        <v>12</v>
      </c>
      <c r="I156" s="135"/>
      <c r="J156" s="136">
        <f t="shared" si="20"/>
        <v>0</v>
      </c>
      <c r="K156" s="132" t="s">
        <v>156</v>
      </c>
      <c r="L156" s="33"/>
      <c r="M156" s="137" t="s">
        <v>3</v>
      </c>
      <c r="N156" s="138" t="s">
        <v>43</v>
      </c>
      <c r="P156" s="139">
        <f t="shared" si="21"/>
        <v>0</v>
      </c>
      <c r="Q156" s="139">
        <v>0</v>
      </c>
      <c r="R156" s="139">
        <f t="shared" si="22"/>
        <v>0</v>
      </c>
      <c r="S156" s="139">
        <v>0</v>
      </c>
      <c r="T156" s="140">
        <f t="shared" si="23"/>
        <v>0</v>
      </c>
      <c r="AR156" s="141" t="s">
        <v>87</v>
      </c>
      <c r="AT156" s="141" t="s">
        <v>131</v>
      </c>
      <c r="AU156" s="141" t="s">
        <v>77</v>
      </c>
      <c r="AY156" s="18" t="s">
        <v>129</v>
      </c>
      <c r="BE156" s="142">
        <f t="shared" si="24"/>
        <v>0</v>
      </c>
      <c r="BF156" s="142">
        <f t="shared" si="25"/>
        <v>0</v>
      </c>
      <c r="BG156" s="142">
        <f t="shared" si="26"/>
        <v>0</v>
      </c>
      <c r="BH156" s="142">
        <f t="shared" si="27"/>
        <v>0</v>
      </c>
      <c r="BI156" s="142">
        <f t="shared" si="28"/>
        <v>0</v>
      </c>
      <c r="BJ156" s="18" t="s">
        <v>77</v>
      </c>
      <c r="BK156" s="142">
        <f t="shared" si="29"/>
        <v>0</v>
      </c>
      <c r="BL156" s="18" t="s">
        <v>87</v>
      </c>
      <c r="BM156" s="141" t="s">
        <v>1112</v>
      </c>
    </row>
    <row r="157" spans="2:65" s="1" customFormat="1" ht="16.5" customHeight="1">
      <c r="B157" s="129"/>
      <c r="C157" s="130" t="s">
        <v>786</v>
      </c>
      <c r="D157" s="130" t="s">
        <v>131</v>
      </c>
      <c r="E157" s="131" t="s">
        <v>1475</v>
      </c>
      <c r="F157" s="132" t="s">
        <v>1476</v>
      </c>
      <c r="G157" s="133" t="s">
        <v>213</v>
      </c>
      <c r="H157" s="134">
        <v>9</v>
      </c>
      <c r="I157" s="135"/>
      <c r="J157" s="136">
        <f t="shared" si="20"/>
        <v>0</v>
      </c>
      <c r="K157" s="132" t="s">
        <v>156</v>
      </c>
      <c r="L157" s="33"/>
      <c r="M157" s="137" t="s">
        <v>3</v>
      </c>
      <c r="N157" s="138" t="s">
        <v>43</v>
      </c>
      <c r="P157" s="139">
        <f t="shared" si="21"/>
        <v>0</v>
      </c>
      <c r="Q157" s="139">
        <v>0</v>
      </c>
      <c r="R157" s="139">
        <f t="shared" si="22"/>
        <v>0</v>
      </c>
      <c r="S157" s="139">
        <v>0</v>
      </c>
      <c r="T157" s="140">
        <f t="shared" si="23"/>
        <v>0</v>
      </c>
      <c r="AR157" s="141" t="s">
        <v>87</v>
      </c>
      <c r="AT157" s="141" t="s">
        <v>131</v>
      </c>
      <c r="AU157" s="141" t="s">
        <v>77</v>
      </c>
      <c r="AY157" s="18" t="s">
        <v>129</v>
      </c>
      <c r="BE157" s="142">
        <f t="shared" si="24"/>
        <v>0</v>
      </c>
      <c r="BF157" s="142">
        <f t="shared" si="25"/>
        <v>0</v>
      </c>
      <c r="BG157" s="142">
        <f t="shared" si="26"/>
        <v>0</v>
      </c>
      <c r="BH157" s="142">
        <f t="shared" si="27"/>
        <v>0</v>
      </c>
      <c r="BI157" s="142">
        <f t="shared" si="28"/>
        <v>0</v>
      </c>
      <c r="BJ157" s="18" t="s">
        <v>77</v>
      </c>
      <c r="BK157" s="142">
        <f t="shared" si="29"/>
        <v>0</v>
      </c>
      <c r="BL157" s="18" t="s">
        <v>87</v>
      </c>
      <c r="BM157" s="141" t="s">
        <v>1124</v>
      </c>
    </row>
    <row r="158" spans="2:65" s="1" customFormat="1" ht="16.5" customHeight="1">
      <c r="B158" s="129"/>
      <c r="C158" s="130" t="s">
        <v>792</v>
      </c>
      <c r="D158" s="130" t="s">
        <v>131</v>
      </c>
      <c r="E158" s="131" t="s">
        <v>1477</v>
      </c>
      <c r="F158" s="132" t="s">
        <v>1478</v>
      </c>
      <c r="G158" s="133" t="s">
        <v>213</v>
      </c>
      <c r="H158" s="134">
        <v>146</v>
      </c>
      <c r="I158" s="135"/>
      <c r="J158" s="136">
        <f t="shared" si="20"/>
        <v>0</v>
      </c>
      <c r="K158" s="132" t="s">
        <v>156</v>
      </c>
      <c r="L158" s="33"/>
      <c r="M158" s="137" t="s">
        <v>3</v>
      </c>
      <c r="N158" s="138" t="s">
        <v>43</v>
      </c>
      <c r="P158" s="139">
        <f t="shared" si="21"/>
        <v>0</v>
      </c>
      <c r="Q158" s="139">
        <v>0</v>
      </c>
      <c r="R158" s="139">
        <f t="shared" si="22"/>
        <v>0</v>
      </c>
      <c r="S158" s="139">
        <v>0</v>
      </c>
      <c r="T158" s="140">
        <f t="shared" si="23"/>
        <v>0</v>
      </c>
      <c r="AR158" s="141" t="s">
        <v>87</v>
      </c>
      <c r="AT158" s="141" t="s">
        <v>131</v>
      </c>
      <c r="AU158" s="141" t="s">
        <v>77</v>
      </c>
      <c r="AY158" s="18" t="s">
        <v>129</v>
      </c>
      <c r="BE158" s="142">
        <f t="shared" si="24"/>
        <v>0</v>
      </c>
      <c r="BF158" s="142">
        <f t="shared" si="25"/>
        <v>0</v>
      </c>
      <c r="BG158" s="142">
        <f t="shared" si="26"/>
        <v>0</v>
      </c>
      <c r="BH158" s="142">
        <f t="shared" si="27"/>
        <v>0</v>
      </c>
      <c r="BI158" s="142">
        <f t="shared" si="28"/>
        <v>0</v>
      </c>
      <c r="BJ158" s="18" t="s">
        <v>77</v>
      </c>
      <c r="BK158" s="142">
        <f t="shared" si="29"/>
        <v>0</v>
      </c>
      <c r="BL158" s="18" t="s">
        <v>87</v>
      </c>
      <c r="BM158" s="141" t="s">
        <v>1133</v>
      </c>
    </row>
    <row r="159" spans="2:65" s="1" customFormat="1" ht="16.5" customHeight="1">
      <c r="B159" s="129"/>
      <c r="C159" s="130" t="s">
        <v>797</v>
      </c>
      <c r="D159" s="130" t="s">
        <v>131</v>
      </c>
      <c r="E159" s="131" t="s">
        <v>1479</v>
      </c>
      <c r="F159" s="132" t="s">
        <v>1480</v>
      </c>
      <c r="G159" s="133" t="s">
        <v>213</v>
      </c>
      <c r="H159" s="134">
        <v>63</v>
      </c>
      <c r="I159" s="135"/>
      <c r="J159" s="136">
        <f t="shared" si="20"/>
        <v>0</v>
      </c>
      <c r="K159" s="132" t="s">
        <v>156</v>
      </c>
      <c r="L159" s="33"/>
      <c r="M159" s="137" t="s">
        <v>3</v>
      </c>
      <c r="N159" s="138" t="s">
        <v>43</v>
      </c>
      <c r="P159" s="139">
        <f t="shared" si="21"/>
        <v>0</v>
      </c>
      <c r="Q159" s="139">
        <v>0</v>
      </c>
      <c r="R159" s="139">
        <f t="shared" si="22"/>
        <v>0</v>
      </c>
      <c r="S159" s="139">
        <v>0</v>
      </c>
      <c r="T159" s="140">
        <f t="shared" si="23"/>
        <v>0</v>
      </c>
      <c r="AR159" s="141" t="s">
        <v>87</v>
      </c>
      <c r="AT159" s="141" t="s">
        <v>131</v>
      </c>
      <c r="AU159" s="141" t="s">
        <v>77</v>
      </c>
      <c r="AY159" s="18" t="s">
        <v>129</v>
      </c>
      <c r="BE159" s="142">
        <f t="shared" si="24"/>
        <v>0</v>
      </c>
      <c r="BF159" s="142">
        <f t="shared" si="25"/>
        <v>0</v>
      </c>
      <c r="BG159" s="142">
        <f t="shared" si="26"/>
        <v>0</v>
      </c>
      <c r="BH159" s="142">
        <f t="shared" si="27"/>
        <v>0</v>
      </c>
      <c r="BI159" s="142">
        <f t="shared" si="28"/>
        <v>0</v>
      </c>
      <c r="BJ159" s="18" t="s">
        <v>77</v>
      </c>
      <c r="BK159" s="142">
        <f t="shared" si="29"/>
        <v>0</v>
      </c>
      <c r="BL159" s="18" t="s">
        <v>87</v>
      </c>
      <c r="BM159" s="141" t="s">
        <v>1141</v>
      </c>
    </row>
    <row r="160" spans="2:65" s="1" customFormat="1" ht="16.5" customHeight="1">
      <c r="B160" s="129"/>
      <c r="C160" s="130" t="s">
        <v>803</v>
      </c>
      <c r="D160" s="130" t="s">
        <v>131</v>
      </c>
      <c r="E160" s="131" t="s">
        <v>1481</v>
      </c>
      <c r="F160" s="132" t="s">
        <v>1482</v>
      </c>
      <c r="G160" s="133" t="s">
        <v>213</v>
      </c>
      <c r="H160" s="134">
        <v>34</v>
      </c>
      <c r="I160" s="135"/>
      <c r="J160" s="136">
        <f t="shared" si="20"/>
        <v>0</v>
      </c>
      <c r="K160" s="132" t="s">
        <v>156</v>
      </c>
      <c r="L160" s="33"/>
      <c r="M160" s="137" t="s">
        <v>3</v>
      </c>
      <c r="N160" s="138" t="s">
        <v>43</v>
      </c>
      <c r="P160" s="139">
        <f t="shared" si="21"/>
        <v>0</v>
      </c>
      <c r="Q160" s="139">
        <v>0</v>
      </c>
      <c r="R160" s="139">
        <f t="shared" si="22"/>
        <v>0</v>
      </c>
      <c r="S160" s="139">
        <v>0</v>
      </c>
      <c r="T160" s="140">
        <f t="shared" si="23"/>
        <v>0</v>
      </c>
      <c r="AR160" s="141" t="s">
        <v>87</v>
      </c>
      <c r="AT160" s="141" t="s">
        <v>131</v>
      </c>
      <c r="AU160" s="141" t="s">
        <v>77</v>
      </c>
      <c r="AY160" s="18" t="s">
        <v>129</v>
      </c>
      <c r="BE160" s="142">
        <f t="shared" si="24"/>
        <v>0</v>
      </c>
      <c r="BF160" s="142">
        <f t="shared" si="25"/>
        <v>0</v>
      </c>
      <c r="BG160" s="142">
        <f t="shared" si="26"/>
        <v>0</v>
      </c>
      <c r="BH160" s="142">
        <f t="shared" si="27"/>
        <v>0</v>
      </c>
      <c r="BI160" s="142">
        <f t="shared" si="28"/>
        <v>0</v>
      </c>
      <c r="BJ160" s="18" t="s">
        <v>77</v>
      </c>
      <c r="BK160" s="142">
        <f t="shared" si="29"/>
        <v>0</v>
      </c>
      <c r="BL160" s="18" t="s">
        <v>87</v>
      </c>
      <c r="BM160" s="141" t="s">
        <v>1149</v>
      </c>
    </row>
    <row r="161" spans="2:65" s="1" customFormat="1" ht="16.5" customHeight="1">
      <c r="B161" s="129"/>
      <c r="C161" s="130" t="s">
        <v>809</v>
      </c>
      <c r="D161" s="130" t="s">
        <v>131</v>
      </c>
      <c r="E161" s="131" t="s">
        <v>1483</v>
      </c>
      <c r="F161" s="132" t="s">
        <v>1484</v>
      </c>
      <c r="G161" s="133" t="s">
        <v>213</v>
      </c>
      <c r="H161" s="134">
        <v>12</v>
      </c>
      <c r="I161" s="135"/>
      <c r="J161" s="136">
        <f t="shared" si="20"/>
        <v>0</v>
      </c>
      <c r="K161" s="132" t="s">
        <v>156</v>
      </c>
      <c r="L161" s="33"/>
      <c r="M161" s="137" t="s">
        <v>3</v>
      </c>
      <c r="N161" s="138" t="s">
        <v>43</v>
      </c>
      <c r="P161" s="139">
        <f t="shared" si="21"/>
        <v>0</v>
      </c>
      <c r="Q161" s="139">
        <v>0</v>
      </c>
      <c r="R161" s="139">
        <f t="shared" si="22"/>
        <v>0</v>
      </c>
      <c r="S161" s="139">
        <v>0</v>
      </c>
      <c r="T161" s="140">
        <f t="shared" si="23"/>
        <v>0</v>
      </c>
      <c r="AR161" s="141" t="s">
        <v>87</v>
      </c>
      <c r="AT161" s="141" t="s">
        <v>131</v>
      </c>
      <c r="AU161" s="141" t="s">
        <v>77</v>
      </c>
      <c r="AY161" s="18" t="s">
        <v>129</v>
      </c>
      <c r="BE161" s="142">
        <f t="shared" si="24"/>
        <v>0</v>
      </c>
      <c r="BF161" s="142">
        <f t="shared" si="25"/>
        <v>0</v>
      </c>
      <c r="BG161" s="142">
        <f t="shared" si="26"/>
        <v>0</v>
      </c>
      <c r="BH161" s="142">
        <f t="shared" si="27"/>
        <v>0</v>
      </c>
      <c r="BI161" s="142">
        <f t="shared" si="28"/>
        <v>0</v>
      </c>
      <c r="BJ161" s="18" t="s">
        <v>77</v>
      </c>
      <c r="BK161" s="142">
        <f t="shared" si="29"/>
        <v>0</v>
      </c>
      <c r="BL161" s="18" t="s">
        <v>87</v>
      </c>
      <c r="BM161" s="141" t="s">
        <v>1157</v>
      </c>
    </row>
    <row r="162" spans="2:65" s="1" customFormat="1" ht="16.5" customHeight="1">
      <c r="B162" s="129"/>
      <c r="C162" s="130" t="s">
        <v>813</v>
      </c>
      <c r="D162" s="130" t="s">
        <v>131</v>
      </c>
      <c r="E162" s="131" t="s">
        <v>1485</v>
      </c>
      <c r="F162" s="132" t="s">
        <v>1486</v>
      </c>
      <c r="G162" s="133" t="s">
        <v>213</v>
      </c>
      <c r="H162" s="134">
        <v>5</v>
      </c>
      <c r="I162" s="135"/>
      <c r="J162" s="136">
        <f t="shared" si="20"/>
        <v>0</v>
      </c>
      <c r="K162" s="132" t="s">
        <v>156</v>
      </c>
      <c r="L162" s="33"/>
      <c r="M162" s="137" t="s">
        <v>3</v>
      </c>
      <c r="N162" s="138" t="s">
        <v>43</v>
      </c>
      <c r="P162" s="139">
        <f t="shared" si="21"/>
        <v>0</v>
      </c>
      <c r="Q162" s="139">
        <v>0</v>
      </c>
      <c r="R162" s="139">
        <f t="shared" si="22"/>
        <v>0</v>
      </c>
      <c r="S162" s="139">
        <v>0</v>
      </c>
      <c r="T162" s="140">
        <f t="shared" si="23"/>
        <v>0</v>
      </c>
      <c r="AR162" s="141" t="s">
        <v>87</v>
      </c>
      <c r="AT162" s="141" t="s">
        <v>131</v>
      </c>
      <c r="AU162" s="141" t="s">
        <v>77</v>
      </c>
      <c r="AY162" s="18" t="s">
        <v>129</v>
      </c>
      <c r="BE162" s="142">
        <f t="shared" si="24"/>
        <v>0</v>
      </c>
      <c r="BF162" s="142">
        <f t="shared" si="25"/>
        <v>0</v>
      </c>
      <c r="BG162" s="142">
        <f t="shared" si="26"/>
        <v>0</v>
      </c>
      <c r="BH162" s="142">
        <f t="shared" si="27"/>
        <v>0</v>
      </c>
      <c r="BI162" s="142">
        <f t="shared" si="28"/>
        <v>0</v>
      </c>
      <c r="BJ162" s="18" t="s">
        <v>77</v>
      </c>
      <c r="BK162" s="142">
        <f t="shared" si="29"/>
        <v>0</v>
      </c>
      <c r="BL162" s="18" t="s">
        <v>87</v>
      </c>
      <c r="BM162" s="141" t="s">
        <v>1168</v>
      </c>
    </row>
    <row r="163" spans="2:65" s="1" customFormat="1" ht="16.5" customHeight="1">
      <c r="B163" s="129"/>
      <c r="C163" s="130" t="s">
        <v>820</v>
      </c>
      <c r="D163" s="130" t="s">
        <v>131</v>
      </c>
      <c r="E163" s="131" t="s">
        <v>1487</v>
      </c>
      <c r="F163" s="132" t="s">
        <v>1488</v>
      </c>
      <c r="G163" s="133" t="s">
        <v>213</v>
      </c>
      <c r="H163" s="134">
        <v>5</v>
      </c>
      <c r="I163" s="135"/>
      <c r="J163" s="136">
        <f t="shared" si="20"/>
        <v>0</v>
      </c>
      <c r="K163" s="132" t="s">
        <v>156</v>
      </c>
      <c r="L163" s="33"/>
      <c r="M163" s="137" t="s">
        <v>3</v>
      </c>
      <c r="N163" s="138" t="s">
        <v>43</v>
      </c>
      <c r="P163" s="139">
        <f t="shared" si="21"/>
        <v>0</v>
      </c>
      <c r="Q163" s="139">
        <v>0</v>
      </c>
      <c r="R163" s="139">
        <f t="shared" si="22"/>
        <v>0</v>
      </c>
      <c r="S163" s="139">
        <v>0</v>
      </c>
      <c r="T163" s="140">
        <f t="shared" si="23"/>
        <v>0</v>
      </c>
      <c r="AR163" s="141" t="s">
        <v>87</v>
      </c>
      <c r="AT163" s="141" t="s">
        <v>131</v>
      </c>
      <c r="AU163" s="141" t="s">
        <v>77</v>
      </c>
      <c r="AY163" s="18" t="s">
        <v>129</v>
      </c>
      <c r="BE163" s="142">
        <f t="shared" si="24"/>
        <v>0</v>
      </c>
      <c r="BF163" s="142">
        <f t="shared" si="25"/>
        <v>0</v>
      </c>
      <c r="BG163" s="142">
        <f t="shared" si="26"/>
        <v>0</v>
      </c>
      <c r="BH163" s="142">
        <f t="shared" si="27"/>
        <v>0</v>
      </c>
      <c r="BI163" s="142">
        <f t="shared" si="28"/>
        <v>0</v>
      </c>
      <c r="BJ163" s="18" t="s">
        <v>77</v>
      </c>
      <c r="BK163" s="142">
        <f t="shared" si="29"/>
        <v>0</v>
      </c>
      <c r="BL163" s="18" t="s">
        <v>87</v>
      </c>
      <c r="BM163" s="141" t="s">
        <v>1176</v>
      </c>
    </row>
    <row r="164" spans="2:65" s="1" customFormat="1" ht="55.5" customHeight="1">
      <c r="B164" s="129"/>
      <c r="C164" s="130" t="s">
        <v>824</v>
      </c>
      <c r="D164" s="130" t="s">
        <v>131</v>
      </c>
      <c r="E164" s="131" t="s">
        <v>1489</v>
      </c>
      <c r="F164" s="132" t="s">
        <v>1490</v>
      </c>
      <c r="G164" s="133" t="s">
        <v>155</v>
      </c>
      <c r="H164" s="134">
        <v>5</v>
      </c>
      <c r="I164" s="135"/>
      <c r="J164" s="136">
        <f t="shared" si="20"/>
        <v>0</v>
      </c>
      <c r="K164" s="132" t="s">
        <v>156</v>
      </c>
      <c r="L164" s="33"/>
      <c r="M164" s="137" t="s">
        <v>3</v>
      </c>
      <c r="N164" s="138" t="s">
        <v>43</v>
      </c>
      <c r="P164" s="139">
        <f t="shared" si="21"/>
        <v>0</v>
      </c>
      <c r="Q164" s="139">
        <v>0</v>
      </c>
      <c r="R164" s="139">
        <f t="shared" si="22"/>
        <v>0</v>
      </c>
      <c r="S164" s="139">
        <v>0</v>
      </c>
      <c r="T164" s="140">
        <f t="shared" si="23"/>
        <v>0</v>
      </c>
      <c r="AR164" s="141" t="s">
        <v>87</v>
      </c>
      <c r="AT164" s="141" t="s">
        <v>131</v>
      </c>
      <c r="AU164" s="141" t="s">
        <v>77</v>
      </c>
      <c r="AY164" s="18" t="s">
        <v>129</v>
      </c>
      <c r="BE164" s="142">
        <f t="shared" si="24"/>
        <v>0</v>
      </c>
      <c r="BF164" s="142">
        <f t="shared" si="25"/>
        <v>0</v>
      </c>
      <c r="BG164" s="142">
        <f t="shared" si="26"/>
        <v>0</v>
      </c>
      <c r="BH164" s="142">
        <f t="shared" si="27"/>
        <v>0</v>
      </c>
      <c r="BI164" s="142">
        <f t="shared" si="28"/>
        <v>0</v>
      </c>
      <c r="BJ164" s="18" t="s">
        <v>77</v>
      </c>
      <c r="BK164" s="142">
        <f t="shared" si="29"/>
        <v>0</v>
      </c>
      <c r="BL164" s="18" t="s">
        <v>87</v>
      </c>
      <c r="BM164" s="141" t="s">
        <v>1187</v>
      </c>
    </row>
    <row r="165" spans="2:65" s="1" customFormat="1" ht="55.5" customHeight="1">
      <c r="B165" s="129"/>
      <c r="C165" s="130" t="s">
        <v>827</v>
      </c>
      <c r="D165" s="130" t="s">
        <v>131</v>
      </c>
      <c r="E165" s="131" t="s">
        <v>1491</v>
      </c>
      <c r="F165" s="132" t="s">
        <v>1492</v>
      </c>
      <c r="G165" s="133" t="s">
        <v>155</v>
      </c>
      <c r="H165" s="134">
        <v>1</v>
      </c>
      <c r="I165" s="135"/>
      <c r="J165" s="136">
        <f t="shared" si="20"/>
        <v>0</v>
      </c>
      <c r="K165" s="132" t="s">
        <v>156</v>
      </c>
      <c r="L165" s="33"/>
      <c r="M165" s="137" t="s">
        <v>3</v>
      </c>
      <c r="N165" s="138" t="s">
        <v>43</v>
      </c>
      <c r="P165" s="139">
        <f t="shared" si="21"/>
        <v>0</v>
      </c>
      <c r="Q165" s="139">
        <v>0</v>
      </c>
      <c r="R165" s="139">
        <f t="shared" si="22"/>
        <v>0</v>
      </c>
      <c r="S165" s="139">
        <v>0</v>
      </c>
      <c r="T165" s="140">
        <f t="shared" si="23"/>
        <v>0</v>
      </c>
      <c r="AR165" s="141" t="s">
        <v>87</v>
      </c>
      <c r="AT165" s="141" t="s">
        <v>131</v>
      </c>
      <c r="AU165" s="141" t="s">
        <v>77</v>
      </c>
      <c r="AY165" s="18" t="s">
        <v>129</v>
      </c>
      <c r="BE165" s="142">
        <f t="shared" si="24"/>
        <v>0</v>
      </c>
      <c r="BF165" s="142">
        <f t="shared" si="25"/>
        <v>0</v>
      </c>
      <c r="BG165" s="142">
        <f t="shared" si="26"/>
        <v>0</v>
      </c>
      <c r="BH165" s="142">
        <f t="shared" si="27"/>
        <v>0</v>
      </c>
      <c r="BI165" s="142">
        <f t="shared" si="28"/>
        <v>0</v>
      </c>
      <c r="BJ165" s="18" t="s">
        <v>77</v>
      </c>
      <c r="BK165" s="142">
        <f t="shared" si="29"/>
        <v>0</v>
      </c>
      <c r="BL165" s="18" t="s">
        <v>87</v>
      </c>
      <c r="BM165" s="141" t="s">
        <v>1198</v>
      </c>
    </row>
    <row r="166" spans="2:65" s="1" customFormat="1" ht="55.5" customHeight="1">
      <c r="B166" s="129"/>
      <c r="C166" s="130" t="s">
        <v>832</v>
      </c>
      <c r="D166" s="130" t="s">
        <v>131</v>
      </c>
      <c r="E166" s="131" t="s">
        <v>1493</v>
      </c>
      <c r="F166" s="132" t="s">
        <v>1494</v>
      </c>
      <c r="G166" s="133" t="s">
        <v>155</v>
      </c>
      <c r="H166" s="134">
        <v>1</v>
      </c>
      <c r="I166" s="135"/>
      <c r="J166" s="136">
        <f t="shared" si="20"/>
        <v>0</v>
      </c>
      <c r="K166" s="132" t="s">
        <v>156</v>
      </c>
      <c r="L166" s="33"/>
      <c r="M166" s="137" t="s">
        <v>3</v>
      </c>
      <c r="N166" s="138" t="s">
        <v>43</v>
      </c>
      <c r="P166" s="139">
        <f t="shared" si="21"/>
        <v>0</v>
      </c>
      <c r="Q166" s="139">
        <v>0</v>
      </c>
      <c r="R166" s="139">
        <f t="shared" si="22"/>
        <v>0</v>
      </c>
      <c r="S166" s="139">
        <v>0</v>
      </c>
      <c r="T166" s="140">
        <f t="shared" si="23"/>
        <v>0</v>
      </c>
      <c r="AR166" s="141" t="s">
        <v>87</v>
      </c>
      <c r="AT166" s="141" t="s">
        <v>131</v>
      </c>
      <c r="AU166" s="141" t="s">
        <v>77</v>
      </c>
      <c r="AY166" s="18" t="s">
        <v>129</v>
      </c>
      <c r="BE166" s="142">
        <f t="shared" si="24"/>
        <v>0</v>
      </c>
      <c r="BF166" s="142">
        <f t="shared" si="25"/>
        <v>0</v>
      </c>
      <c r="BG166" s="142">
        <f t="shared" si="26"/>
        <v>0</v>
      </c>
      <c r="BH166" s="142">
        <f t="shared" si="27"/>
        <v>0</v>
      </c>
      <c r="BI166" s="142">
        <f t="shared" si="28"/>
        <v>0</v>
      </c>
      <c r="BJ166" s="18" t="s">
        <v>77</v>
      </c>
      <c r="BK166" s="142">
        <f t="shared" si="29"/>
        <v>0</v>
      </c>
      <c r="BL166" s="18" t="s">
        <v>87</v>
      </c>
      <c r="BM166" s="141" t="s">
        <v>1208</v>
      </c>
    </row>
    <row r="167" spans="2:65" s="1" customFormat="1" ht="16.5" customHeight="1">
      <c r="B167" s="129"/>
      <c r="C167" s="130" t="s">
        <v>839</v>
      </c>
      <c r="D167" s="130" t="s">
        <v>131</v>
      </c>
      <c r="E167" s="131" t="s">
        <v>1495</v>
      </c>
      <c r="F167" s="132" t="s">
        <v>1496</v>
      </c>
      <c r="G167" s="133" t="s">
        <v>155</v>
      </c>
      <c r="H167" s="134">
        <v>6</v>
      </c>
      <c r="I167" s="135"/>
      <c r="J167" s="136">
        <f t="shared" si="20"/>
        <v>0</v>
      </c>
      <c r="K167" s="132" t="s">
        <v>156</v>
      </c>
      <c r="L167" s="33"/>
      <c r="M167" s="137" t="s">
        <v>3</v>
      </c>
      <c r="N167" s="138" t="s">
        <v>43</v>
      </c>
      <c r="P167" s="139">
        <f t="shared" si="21"/>
        <v>0</v>
      </c>
      <c r="Q167" s="139">
        <v>0</v>
      </c>
      <c r="R167" s="139">
        <f t="shared" si="22"/>
        <v>0</v>
      </c>
      <c r="S167" s="139">
        <v>0</v>
      </c>
      <c r="T167" s="140">
        <f t="shared" si="23"/>
        <v>0</v>
      </c>
      <c r="AR167" s="141" t="s">
        <v>87</v>
      </c>
      <c r="AT167" s="141" t="s">
        <v>131</v>
      </c>
      <c r="AU167" s="141" t="s">
        <v>77</v>
      </c>
      <c r="AY167" s="18" t="s">
        <v>129</v>
      </c>
      <c r="BE167" s="142">
        <f t="shared" si="24"/>
        <v>0</v>
      </c>
      <c r="BF167" s="142">
        <f t="shared" si="25"/>
        <v>0</v>
      </c>
      <c r="BG167" s="142">
        <f t="shared" si="26"/>
        <v>0</v>
      </c>
      <c r="BH167" s="142">
        <f t="shared" si="27"/>
        <v>0</v>
      </c>
      <c r="BI167" s="142">
        <f t="shared" si="28"/>
        <v>0</v>
      </c>
      <c r="BJ167" s="18" t="s">
        <v>77</v>
      </c>
      <c r="BK167" s="142">
        <f t="shared" si="29"/>
        <v>0</v>
      </c>
      <c r="BL167" s="18" t="s">
        <v>87</v>
      </c>
      <c r="BM167" s="141" t="s">
        <v>1218</v>
      </c>
    </row>
    <row r="168" spans="2:65" s="1" customFormat="1" ht="16.5" customHeight="1">
      <c r="B168" s="129"/>
      <c r="C168" s="130" t="s">
        <v>845</v>
      </c>
      <c r="D168" s="130" t="s">
        <v>131</v>
      </c>
      <c r="E168" s="131" t="s">
        <v>1497</v>
      </c>
      <c r="F168" s="132" t="s">
        <v>1498</v>
      </c>
      <c r="G168" s="133" t="s">
        <v>155</v>
      </c>
      <c r="H168" s="134">
        <v>4</v>
      </c>
      <c r="I168" s="135"/>
      <c r="J168" s="136">
        <f t="shared" si="20"/>
        <v>0</v>
      </c>
      <c r="K168" s="132" t="s">
        <v>156</v>
      </c>
      <c r="L168" s="33"/>
      <c r="M168" s="137" t="s">
        <v>3</v>
      </c>
      <c r="N168" s="138" t="s">
        <v>43</v>
      </c>
      <c r="P168" s="139">
        <f t="shared" si="21"/>
        <v>0</v>
      </c>
      <c r="Q168" s="139">
        <v>0</v>
      </c>
      <c r="R168" s="139">
        <f t="shared" si="22"/>
        <v>0</v>
      </c>
      <c r="S168" s="139">
        <v>0</v>
      </c>
      <c r="T168" s="140">
        <f t="shared" si="23"/>
        <v>0</v>
      </c>
      <c r="AR168" s="141" t="s">
        <v>87</v>
      </c>
      <c r="AT168" s="141" t="s">
        <v>131</v>
      </c>
      <c r="AU168" s="141" t="s">
        <v>77</v>
      </c>
      <c r="AY168" s="18" t="s">
        <v>129</v>
      </c>
      <c r="BE168" s="142">
        <f t="shared" si="24"/>
        <v>0</v>
      </c>
      <c r="BF168" s="142">
        <f t="shared" si="25"/>
        <v>0</v>
      </c>
      <c r="BG168" s="142">
        <f t="shared" si="26"/>
        <v>0</v>
      </c>
      <c r="BH168" s="142">
        <f t="shared" si="27"/>
        <v>0</v>
      </c>
      <c r="BI168" s="142">
        <f t="shared" si="28"/>
        <v>0</v>
      </c>
      <c r="BJ168" s="18" t="s">
        <v>77</v>
      </c>
      <c r="BK168" s="142">
        <f t="shared" si="29"/>
        <v>0</v>
      </c>
      <c r="BL168" s="18" t="s">
        <v>87</v>
      </c>
      <c r="BM168" s="141" t="s">
        <v>1229</v>
      </c>
    </row>
    <row r="169" spans="2:65" s="1" customFormat="1" ht="16.5" customHeight="1">
      <c r="B169" s="129"/>
      <c r="C169" s="130" t="s">
        <v>850</v>
      </c>
      <c r="D169" s="130" t="s">
        <v>131</v>
      </c>
      <c r="E169" s="131" t="s">
        <v>1499</v>
      </c>
      <c r="F169" s="132" t="s">
        <v>1500</v>
      </c>
      <c r="G169" s="133" t="s">
        <v>155</v>
      </c>
      <c r="H169" s="134">
        <v>1</v>
      </c>
      <c r="I169" s="135"/>
      <c r="J169" s="136">
        <f t="shared" si="20"/>
        <v>0</v>
      </c>
      <c r="K169" s="132" t="s">
        <v>156</v>
      </c>
      <c r="L169" s="33"/>
      <c r="M169" s="137" t="s">
        <v>3</v>
      </c>
      <c r="N169" s="138" t="s">
        <v>43</v>
      </c>
      <c r="P169" s="139">
        <f t="shared" si="21"/>
        <v>0</v>
      </c>
      <c r="Q169" s="139">
        <v>0</v>
      </c>
      <c r="R169" s="139">
        <f t="shared" si="22"/>
        <v>0</v>
      </c>
      <c r="S169" s="139">
        <v>0</v>
      </c>
      <c r="T169" s="140">
        <f t="shared" si="23"/>
        <v>0</v>
      </c>
      <c r="AR169" s="141" t="s">
        <v>87</v>
      </c>
      <c r="AT169" s="141" t="s">
        <v>131</v>
      </c>
      <c r="AU169" s="141" t="s">
        <v>77</v>
      </c>
      <c r="AY169" s="18" t="s">
        <v>129</v>
      </c>
      <c r="BE169" s="142">
        <f t="shared" si="24"/>
        <v>0</v>
      </c>
      <c r="BF169" s="142">
        <f t="shared" si="25"/>
        <v>0</v>
      </c>
      <c r="BG169" s="142">
        <f t="shared" si="26"/>
        <v>0</v>
      </c>
      <c r="BH169" s="142">
        <f t="shared" si="27"/>
        <v>0</v>
      </c>
      <c r="BI169" s="142">
        <f t="shared" si="28"/>
        <v>0</v>
      </c>
      <c r="BJ169" s="18" t="s">
        <v>77</v>
      </c>
      <c r="BK169" s="142">
        <f t="shared" si="29"/>
        <v>0</v>
      </c>
      <c r="BL169" s="18" t="s">
        <v>87</v>
      </c>
      <c r="BM169" s="141" t="s">
        <v>1239</v>
      </c>
    </row>
    <row r="170" spans="2:65" s="1" customFormat="1" ht="21.75" customHeight="1">
      <c r="B170" s="129"/>
      <c r="C170" s="130" t="s">
        <v>857</v>
      </c>
      <c r="D170" s="130" t="s">
        <v>131</v>
      </c>
      <c r="E170" s="131" t="s">
        <v>1501</v>
      </c>
      <c r="F170" s="132" t="s">
        <v>1502</v>
      </c>
      <c r="G170" s="133" t="s">
        <v>155</v>
      </c>
      <c r="H170" s="134">
        <v>1</v>
      </c>
      <c r="I170" s="135"/>
      <c r="J170" s="136">
        <f t="shared" si="20"/>
        <v>0</v>
      </c>
      <c r="K170" s="132" t="s">
        <v>156</v>
      </c>
      <c r="L170" s="33"/>
      <c r="M170" s="137" t="s">
        <v>3</v>
      </c>
      <c r="N170" s="138" t="s">
        <v>43</v>
      </c>
      <c r="P170" s="139">
        <f t="shared" si="21"/>
        <v>0</v>
      </c>
      <c r="Q170" s="139">
        <v>0</v>
      </c>
      <c r="R170" s="139">
        <f t="shared" si="22"/>
        <v>0</v>
      </c>
      <c r="S170" s="139">
        <v>0</v>
      </c>
      <c r="T170" s="140">
        <f t="shared" si="23"/>
        <v>0</v>
      </c>
      <c r="AR170" s="141" t="s">
        <v>87</v>
      </c>
      <c r="AT170" s="141" t="s">
        <v>131</v>
      </c>
      <c r="AU170" s="141" t="s">
        <v>77</v>
      </c>
      <c r="AY170" s="18" t="s">
        <v>129</v>
      </c>
      <c r="BE170" s="142">
        <f t="shared" si="24"/>
        <v>0</v>
      </c>
      <c r="BF170" s="142">
        <f t="shared" si="25"/>
        <v>0</v>
      </c>
      <c r="BG170" s="142">
        <f t="shared" si="26"/>
        <v>0</v>
      </c>
      <c r="BH170" s="142">
        <f t="shared" si="27"/>
        <v>0</v>
      </c>
      <c r="BI170" s="142">
        <f t="shared" si="28"/>
        <v>0</v>
      </c>
      <c r="BJ170" s="18" t="s">
        <v>77</v>
      </c>
      <c r="BK170" s="142">
        <f t="shared" si="29"/>
        <v>0</v>
      </c>
      <c r="BL170" s="18" t="s">
        <v>87</v>
      </c>
      <c r="BM170" s="141" t="s">
        <v>1249</v>
      </c>
    </row>
    <row r="171" spans="2:65" s="1" customFormat="1" ht="33" customHeight="1">
      <c r="B171" s="129"/>
      <c r="C171" s="130" t="s">
        <v>861</v>
      </c>
      <c r="D171" s="130" t="s">
        <v>131</v>
      </c>
      <c r="E171" s="131" t="s">
        <v>1503</v>
      </c>
      <c r="F171" s="132" t="s">
        <v>1504</v>
      </c>
      <c r="G171" s="133" t="s">
        <v>155</v>
      </c>
      <c r="H171" s="134">
        <v>3</v>
      </c>
      <c r="I171" s="135"/>
      <c r="J171" s="136">
        <f t="shared" si="20"/>
        <v>0</v>
      </c>
      <c r="K171" s="132" t="s">
        <v>156</v>
      </c>
      <c r="L171" s="33"/>
      <c r="M171" s="137" t="s">
        <v>3</v>
      </c>
      <c r="N171" s="138" t="s">
        <v>43</v>
      </c>
      <c r="P171" s="139">
        <f t="shared" si="21"/>
        <v>0</v>
      </c>
      <c r="Q171" s="139">
        <v>0</v>
      </c>
      <c r="R171" s="139">
        <f t="shared" si="22"/>
        <v>0</v>
      </c>
      <c r="S171" s="139">
        <v>0</v>
      </c>
      <c r="T171" s="140">
        <f t="shared" si="23"/>
        <v>0</v>
      </c>
      <c r="AR171" s="141" t="s">
        <v>87</v>
      </c>
      <c r="AT171" s="141" t="s">
        <v>131</v>
      </c>
      <c r="AU171" s="141" t="s">
        <v>77</v>
      </c>
      <c r="AY171" s="18" t="s">
        <v>129</v>
      </c>
      <c r="BE171" s="142">
        <f t="shared" si="24"/>
        <v>0</v>
      </c>
      <c r="BF171" s="142">
        <f t="shared" si="25"/>
        <v>0</v>
      </c>
      <c r="BG171" s="142">
        <f t="shared" si="26"/>
        <v>0</v>
      </c>
      <c r="BH171" s="142">
        <f t="shared" si="27"/>
        <v>0</v>
      </c>
      <c r="BI171" s="142">
        <f t="shared" si="28"/>
        <v>0</v>
      </c>
      <c r="BJ171" s="18" t="s">
        <v>77</v>
      </c>
      <c r="BK171" s="142">
        <f t="shared" si="29"/>
        <v>0</v>
      </c>
      <c r="BL171" s="18" t="s">
        <v>87</v>
      </c>
      <c r="BM171" s="141" t="s">
        <v>1259</v>
      </c>
    </row>
    <row r="172" spans="2:65" s="1" customFormat="1" ht="24.2" customHeight="1">
      <c r="B172" s="129"/>
      <c r="C172" s="130" t="s">
        <v>863</v>
      </c>
      <c r="D172" s="130" t="s">
        <v>131</v>
      </c>
      <c r="E172" s="131" t="s">
        <v>1505</v>
      </c>
      <c r="F172" s="132" t="s">
        <v>1506</v>
      </c>
      <c r="G172" s="133" t="s">
        <v>155</v>
      </c>
      <c r="H172" s="134">
        <v>5</v>
      </c>
      <c r="I172" s="135"/>
      <c r="J172" s="136">
        <f t="shared" si="20"/>
        <v>0</v>
      </c>
      <c r="K172" s="132" t="s">
        <v>156</v>
      </c>
      <c r="L172" s="33"/>
      <c r="M172" s="137" t="s">
        <v>3</v>
      </c>
      <c r="N172" s="138" t="s">
        <v>43</v>
      </c>
      <c r="P172" s="139">
        <f t="shared" si="21"/>
        <v>0</v>
      </c>
      <c r="Q172" s="139">
        <v>0</v>
      </c>
      <c r="R172" s="139">
        <f t="shared" si="22"/>
        <v>0</v>
      </c>
      <c r="S172" s="139">
        <v>0</v>
      </c>
      <c r="T172" s="140">
        <f t="shared" si="23"/>
        <v>0</v>
      </c>
      <c r="AR172" s="141" t="s">
        <v>87</v>
      </c>
      <c r="AT172" s="141" t="s">
        <v>131</v>
      </c>
      <c r="AU172" s="141" t="s">
        <v>77</v>
      </c>
      <c r="AY172" s="18" t="s">
        <v>129</v>
      </c>
      <c r="BE172" s="142">
        <f t="shared" si="24"/>
        <v>0</v>
      </c>
      <c r="BF172" s="142">
        <f t="shared" si="25"/>
        <v>0</v>
      </c>
      <c r="BG172" s="142">
        <f t="shared" si="26"/>
        <v>0</v>
      </c>
      <c r="BH172" s="142">
        <f t="shared" si="27"/>
        <v>0</v>
      </c>
      <c r="BI172" s="142">
        <f t="shared" si="28"/>
        <v>0</v>
      </c>
      <c r="BJ172" s="18" t="s">
        <v>77</v>
      </c>
      <c r="BK172" s="142">
        <f t="shared" si="29"/>
        <v>0</v>
      </c>
      <c r="BL172" s="18" t="s">
        <v>87</v>
      </c>
      <c r="BM172" s="141" t="s">
        <v>1271</v>
      </c>
    </row>
    <row r="173" spans="2:65" s="1" customFormat="1" ht="24.2" customHeight="1">
      <c r="B173" s="129"/>
      <c r="C173" s="130" t="s">
        <v>870</v>
      </c>
      <c r="D173" s="130" t="s">
        <v>131</v>
      </c>
      <c r="E173" s="131" t="s">
        <v>1507</v>
      </c>
      <c r="F173" s="132" t="s">
        <v>1508</v>
      </c>
      <c r="G173" s="133" t="s">
        <v>155</v>
      </c>
      <c r="H173" s="134">
        <v>3</v>
      </c>
      <c r="I173" s="135"/>
      <c r="J173" s="136">
        <f t="shared" si="20"/>
        <v>0</v>
      </c>
      <c r="K173" s="132" t="s">
        <v>156</v>
      </c>
      <c r="L173" s="33"/>
      <c r="M173" s="137" t="s">
        <v>3</v>
      </c>
      <c r="N173" s="138" t="s">
        <v>43</v>
      </c>
      <c r="P173" s="139">
        <f t="shared" si="21"/>
        <v>0</v>
      </c>
      <c r="Q173" s="139">
        <v>0</v>
      </c>
      <c r="R173" s="139">
        <f t="shared" si="22"/>
        <v>0</v>
      </c>
      <c r="S173" s="139">
        <v>0</v>
      </c>
      <c r="T173" s="140">
        <f t="shared" si="23"/>
        <v>0</v>
      </c>
      <c r="AR173" s="141" t="s">
        <v>87</v>
      </c>
      <c r="AT173" s="141" t="s">
        <v>131</v>
      </c>
      <c r="AU173" s="141" t="s">
        <v>77</v>
      </c>
      <c r="AY173" s="18" t="s">
        <v>129</v>
      </c>
      <c r="BE173" s="142">
        <f t="shared" si="24"/>
        <v>0</v>
      </c>
      <c r="BF173" s="142">
        <f t="shared" si="25"/>
        <v>0</v>
      </c>
      <c r="BG173" s="142">
        <f t="shared" si="26"/>
        <v>0</v>
      </c>
      <c r="BH173" s="142">
        <f t="shared" si="27"/>
        <v>0</v>
      </c>
      <c r="BI173" s="142">
        <f t="shared" si="28"/>
        <v>0</v>
      </c>
      <c r="BJ173" s="18" t="s">
        <v>77</v>
      </c>
      <c r="BK173" s="142">
        <f t="shared" si="29"/>
        <v>0</v>
      </c>
      <c r="BL173" s="18" t="s">
        <v>87</v>
      </c>
      <c r="BM173" s="141" t="s">
        <v>1283</v>
      </c>
    </row>
    <row r="174" spans="2:65" s="1" customFormat="1" ht="24.2" customHeight="1">
      <c r="B174" s="129"/>
      <c r="C174" s="130" t="s">
        <v>555</v>
      </c>
      <c r="D174" s="130" t="s">
        <v>131</v>
      </c>
      <c r="E174" s="131" t="s">
        <v>1509</v>
      </c>
      <c r="F174" s="132" t="s">
        <v>1510</v>
      </c>
      <c r="G174" s="133" t="s">
        <v>155</v>
      </c>
      <c r="H174" s="134">
        <v>1</v>
      </c>
      <c r="I174" s="135"/>
      <c r="J174" s="136">
        <f t="shared" si="20"/>
        <v>0</v>
      </c>
      <c r="K174" s="132" t="s">
        <v>156</v>
      </c>
      <c r="L174" s="33"/>
      <c r="M174" s="137" t="s">
        <v>3</v>
      </c>
      <c r="N174" s="138" t="s">
        <v>43</v>
      </c>
      <c r="P174" s="139">
        <f t="shared" si="21"/>
        <v>0</v>
      </c>
      <c r="Q174" s="139">
        <v>0</v>
      </c>
      <c r="R174" s="139">
        <f t="shared" si="22"/>
        <v>0</v>
      </c>
      <c r="S174" s="139">
        <v>0</v>
      </c>
      <c r="T174" s="140">
        <f t="shared" si="23"/>
        <v>0</v>
      </c>
      <c r="AR174" s="141" t="s">
        <v>87</v>
      </c>
      <c r="AT174" s="141" t="s">
        <v>131</v>
      </c>
      <c r="AU174" s="141" t="s">
        <v>77</v>
      </c>
      <c r="AY174" s="18" t="s">
        <v>129</v>
      </c>
      <c r="BE174" s="142">
        <f t="shared" si="24"/>
        <v>0</v>
      </c>
      <c r="BF174" s="142">
        <f t="shared" si="25"/>
        <v>0</v>
      </c>
      <c r="BG174" s="142">
        <f t="shared" si="26"/>
        <v>0</v>
      </c>
      <c r="BH174" s="142">
        <f t="shared" si="27"/>
        <v>0</v>
      </c>
      <c r="BI174" s="142">
        <f t="shared" si="28"/>
        <v>0</v>
      </c>
      <c r="BJ174" s="18" t="s">
        <v>77</v>
      </c>
      <c r="BK174" s="142">
        <f t="shared" si="29"/>
        <v>0</v>
      </c>
      <c r="BL174" s="18" t="s">
        <v>87</v>
      </c>
      <c r="BM174" s="141" t="s">
        <v>1294</v>
      </c>
    </row>
    <row r="175" spans="2:65" s="1" customFormat="1" ht="24.2" customHeight="1">
      <c r="B175" s="129"/>
      <c r="C175" s="130" t="s">
        <v>881</v>
      </c>
      <c r="D175" s="130" t="s">
        <v>131</v>
      </c>
      <c r="E175" s="131" t="s">
        <v>1511</v>
      </c>
      <c r="F175" s="132" t="s">
        <v>1512</v>
      </c>
      <c r="G175" s="133" t="s">
        <v>155</v>
      </c>
      <c r="H175" s="134">
        <v>1</v>
      </c>
      <c r="I175" s="135"/>
      <c r="J175" s="136">
        <f t="shared" si="20"/>
        <v>0</v>
      </c>
      <c r="K175" s="132" t="s">
        <v>156</v>
      </c>
      <c r="L175" s="33"/>
      <c r="M175" s="137" t="s">
        <v>3</v>
      </c>
      <c r="N175" s="138" t="s">
        <v>43</v>
      </c>
      <c r="P175" s="139">
        <f t="shared" si="21"/>
        <v>0</v>
      </c>
      <c r="Q175" s="139">
        <v>0</v>
      </c>
      <c r="R175" s="139">
        <f t="shared" si="22"/>
        <v>0</v>
      </c>
      <c r="S175" s="139">
        <v>0</v>
      </c>
      <c r="T175" s="140">
        <f t="shared" si="23"/>
        <v>0</v>
      </c>
      <c r="AR175" s="141" t="s">
        <v>87</v>
      </c>
      <c r="AT175" s="141" t="s">
        <v>131</v>
      </c>
      <c r="AU175" s="141" t="s">
        <v>77</v>
      </c>
      <c r="AY175" s="18" t="s">
        <v>129</v>
      </c>
      <c r="BE175" s="142">
        <f t="shared" si="24"/>
        <v>0</v>
      </c>
      <c r="BF175" s="142">
        <f t="shared" si="25"/>
        <v>0</v>
      </c>
      <c r="BG175" s="142">
        <f t="shared" si="26"/>
        <v>0</v>
      </c>
      <c r="BH175" s="142">
        <f t="shared" si="27"/>
        <v>0</v>
      </c>
      <c r="BI175" s="142">
        <f t="shared" si="28"/>
        <v>0</v>
      </c>
      <c r="BJ175" s="18" t="s">
        <v>77</v>
      </c>
      <c r="BK175" s="142">
        <f t="shared" si="29"/>
        <v>0</v>
      </c>
      <c r="BL175" s="18" t="s">
        <v>87</v>
      </c>
      <c r="BM175" s="141" t="s">
        <v>1306</v>
      </c>
    </row>
    <row r="176" spans="2:65" s="1" customFormat="1" ht="16.5" customHeight="1">
      <c r="B176" s="129"/>
      <c r="C176" s="130" t="s">
        <v>887</v>
      </c>
      <c r="D176" s="130" t="s">
        <v>131</v>
      </c>
      <c r="E176" s="131" t="s">
        <v>1513</v>
      </c>
      <c r="F176" s="132" t="s">
        <v>1514</v>
      </c>
      <c r="G176" s="133" t="s">
        <v>155</v>
      </c>
      <c r="H176" s="134">
        <v>4</v>
      </c>
      <c r="I176" s="135"/>
      <c r="J176" s="136">
        <f t="shared" si="20"/>
        <v>0</v>
      </c>
      <c r="K176" s="132" t="s">
        <v>156</v>
      </c>
      <c r="L176" s="33"/>
      <c r="M176" s="137" t="s">
        <v>3</v>
      </c>
      <c r="N176" s="138" t="s">
        <v>43</v>
      </c>
      <c r="P176" s="139">
        <f t="shared" si="21"/>
        <v>0</v>
      </c>
      <c r="Q176" s="139">
        <v>0</v>
      </c>
      <c r="R176" s="139">
        <f t="shared" si="22"/>
        <v>0</v>
      </c>
      <c r="S176" s="139">
        <v>0</v>
      </c>
      <c r="T176" s="140">
        <f t="shared" si="23"/>
        <v>0</v>
      </c>
      <c r="AR176" s="141" t="s">
        <v>87</v>
      </c>
      <c r="AT176" s="141" t="s">
        <v>131</v>
      </c>
      <c r="AU176" s="141" t="s">
        <v>77</v>
      </c>
      <c r="AY176" s="18" t="s">
        <v>129</v>
      </c>
      <c r="BE176" s="142">
        <f t="shared" si="24"/>
        <v>0</v>
      </c>
      <c r="BF176" s="142">
        <f t="shared" si="25"/>
        <v>0</v>
      </c>
      <c r="BG176" s="142">
        <f t="shared" si="26"/>
        <v>0</v>
      </c>
      <c r="BH176" s="142">
        <f t="shared" si="27"/>
        <v>0</v>
      </c>
      <c r="BI176" s="142">
        <f t="shared" si="28"/>
        <v>0</v>
      </c>
      <c r="BJ176" s="18" t="s">
        <v>77</v>
      </c>
      <c r="BK176" s="142">
        <f t="shared" si="29"/>
        <v>0</v>
      </c>
      <c r="BL176" s="18" t="s">
        <v>87</v>
      </c>
      <c r="BM176" s="141" t="s">
        <v>1316</v>
      </c>
    </row>
    <row r="177" spans="2:65" s="1" customFormat="1" ht="16.5" customHeight="1">
      <c r="B177" s="129"/>
      <c r="C177" s="130" t="s">
        <v>889</v>
      </c>
      <c r="D177" s="130" t="s">
        <v>131</v>
      </c>
      <c r="E177" s="131" t="s">
        <v>1515</v>
      </c>
      <c r="F177" s="132" t="s">
        <v>1516</v>
      </c>
      <c r="G177" s="133" t="s">
        <v>155</v>
      </c>
      <c r="H177" s="134">
        <v>11</v>
      </c>
      <c r="I177" s="135"/>
      <c r="J177" s="136">
        <f t="shared" si="20"/>
        <v>0</v>
      </c>
      <c r="K177" s="132" t="s">
        <v>156</v>
      </c>
      <c r="L177" s="33"/>
      <c r="M177" s="137" t="s">
        <v>3</v>
      </c>
      <c r="N177" s="138" t="s">
        <v>43</v>
      </c>
      <c r="P177" s="139">
        <f t="shared" si="21"/>
        <v>0</v>
      </c>
      <c r="Q177" s="139">
        <v>0</v>
      </c>
      <c r="R177" s="139">
        <f t="shared" si="22"/>
        <v>0</v>
      </c>
      <c r="S177" s="139">
        <v>0</v>
      </c>
      <c r="T177" s="140">
        <f t="shared" si="23"/>
        <v>0</v>
      </c>
      <c r="AR177" s="141" t="s">
        <v>87</v>
      </c>
      <c r="AT177" s="141" t="s">
        <v>131</v>
      </c>
      <c r="AU177" s="141" t="s">
        <v>77</v>
      </c>
      <c r="AY177" s="18" t="s">
        <v>129</v>
      </c>
      <c r="BE177" s="142">
        <f t="shared" si="24"/>
        <v>0</v>
      </c>
      <c r="BF177" s="142">
        <f t="shared" si="25"/>
        <v>0</v>
      </c>
      <c r="BG177" s="142">
        <f t="shared" si="26"/>
        <v>0</v>
      </c>
      <c r="BH177" s="142">
        <f t="shared" si="27"/>
        <v>0</v>
      </c>
      <c r="BI177" s="142">
        <f t="shared" si="28"/>
        <v>0</v>
      </c>
      <c r="BJ177" s="18" t="s">
        <v>77</v>
      </c>
      <c r="BK177" s="142">
        <f t="shared" si="29"/>
        <v>0</v>
      </c>
      <c r="BL177" s="18" t="s">
        <v>87</v>
      </c>
      <c r="BM177" s="141" t="s">
        <v>1517</v>
      </c>
    </row>
    <row r="178" spans="2:65" s="1" customFormat="1" ht="16.5" customHeight="1">
      <c r="B178" s="129"/>
      <c r="C178" s="130" t="s">
        <v>892</v>
      </c>
      <c r="D178" s="130" t="s">
        <v>131</v>
      </c>
      <c r="E178" s="131" t="s">
        <v>1518</v>
      </c>
      <c r="F178" s="132" t="s">
        <v>1519</v>
      </c>
      <c r="G178" s="133" t="s">
        <v>155</v>
      </c>
      <c r="H178" s="134">
        <v>1</v>
      </c>
      <c r="I178" s="135"/>
      <c r="J178" s="136">
        <f t="shared" si="20"/>
        <v>0</v>
      </c>
      <c r="K178" s="132" t="s">
        <v>156</v>
      </c>
      <c r="L178" s="33"/>
      <c r="M178" s="137" t="s">
        <v>3</v>
      </c>
      <c r="N178" s="138" t="s">
        <v>43</v>
      </c>
      <c r="P178" s="139">
        <f t="shared" si="21"/>
        <v>0</v>
      </c>
      <c r="Q178" s="139">
        <v>0</v>
      </c>
      <c r="R178" s="139">
        <f t="shared" si="22"/>
        <v>0</v>
      </c>
      <c r="S178" s="139">
        <v>0</v>
      </c>
      <c r="T178" s="140">
        <f t="shared" si="23"/>
        <v>0</v>
      </c>
      <c r="AR178" s="141" t="s">
        <v>87</v>
      </c>
      <c r="AT178" s="141" t="s">
        <v>131</v>
      </c>
      <c r="AU178" s="141" t="s">
        <v>77</v>
      </c>
      <c r="AY178" s="18" t="s">
        <v>129</v>
      </c>
      <c r="BE178" s="142">
        <f t="shared" si="24"/>
        <v>0</v>
      </c>
      <c r="BF178" s="142">
        <f t="shared" si="25"/>
        <v>0</v>
      </c>
      <c r="BG178" s="142">
        <f t="shared" si="26"/>
        <v>0</v>
      </c>
      <c r="BH178" s="142">
        <f t="shared" si="27"/>
        <v>0</v>
      </c>
      <c r="BI178" s="142">
        <f t="shared" si="28"/>
        <v>0</v>
      </c>
      <c r="BJ178" s="18" t="s">
        <v>77</v>
      </c>
      <c r="BK178" s="142">
        <f t="shared" si="29"/>
        <v>0</v>
      </c>
      <c r="BL178" s="18" t="s">
        <v>87</v>
      </c>
      <c r="BM178" s="141" t="s">
        <v>1520</v>
      </c>
    </row>
    <row r="179" spans="2:65" s="1" customFormat="1" ht="16.5" customHeight="1">
      <c r="B179" s="129"/>
      <c r="C179" s="130" t="s">
        <v>898</v>
      </c>
      <c r="D179" s="130" t="s">
        <v>131</v>
      </c>
      <c r="E179" s="131" t="s">
        <v>1521</v>
      </c>
      <c r="F179" s="132" t="s">
        <v>1522</v>
      </c>
      <c r="G179" s="133" t="s">
        <v>155</v>
      </c>
      <c r="H179" s="134">
        <v>15</v>
      </c>
      <c r="I179" s="135"/>
      <c r="J179" s="136">
        <f t="shared" si="20"/>
        <v>0</v>
      </c>
      <c r="K179" s="132" t="s">
        <v>156</v>
      </c>
      <c r="L179" s="33"/>
      <c r="M179" s="137" t="s">
        <v>3</v>
      </c>
      <c r="N179" s="138" t="s">
        <v>43</v>
      </c>
      <c r="P179" s="139">
        <f t="shared" si="21"/>
        <v>0</v>
      </c>
      <c r="Q179" s="139">
        <v>0</v>
      </c>
      <c r="R179" s="139">
        <f t="shared" si="22"/>
        <v>0</v>
      </c>
      <c r="S179" s="139">
        <v>0</v>
      </c>
      <c r="T179" s="140">
        <f t="shared" si="23"/>
        <v>0</v>
      </c>
      <c r="AR179" s="141" t="s">
        <v>87</v>
      </c>
      <c r="AT179" s="141" t="s">
        <v>131</v>
      </c>
      <c r="AU179" s="141" t="s">
        <v>77</v>
      </c>
      <c r="AY179" s="18" t="s">
        <v>129</v>
      </c>
      <c r="BE179" s="142">
        <f t="shared" si="24"/>
        <v>0</v>
      </c>
      <c r="BF179" s="142">
        <f t="shared" si="25"/>
        <v>0</v>
      </c>
      <c r="BG179" s="142">
        <f t="shared" si="26"/>
        <v>0</v>
      </c>
      <c r="BH179" s="142">
        <f t="shared" si="27"/>
        <v>0</v>
      </c>
      <c r="BI179" s="142">
        <f t="shared" si="28"/>
        <v>0</v>
      </c>
      <c r="BJ179" s="18" t="s">
        <v>77</v>
      </c>
      <c r="BK179" s="142">
        <f t="shared" si="29"/>
        <v>0</v>
      </c>
      <c r="BL179" s="18" t="s">
        <v>87</v>
      </c>
      <c r="BM179" s="141" t="s">
        <v>1523</v>
      </c>
    </row>
    <row r="180" spans="2:65" s="1" customFormat="1" ht="16.5" customHeight="1">
      <c r="B180" s="129"/>
      <c r="C180" s="130" t="s">
        <v>904</v>
      </c>
      <c r="D180" s="130" t="s">
        <v>131</v>
      </c>
      <c r="E180" s="131" t="s">
        <v>1524</v>
      </c>
      <c r="F180" s="132" t="s">
        <v>1525</v>
      </c>
      <c r="G180" s="133" t="s">
        <v>155</v>
      </c>
      <c r="H180" s="134">
        <v>1</v>
      </c>
      <c r="I180" s="135"/>
      <c r="J180" s="136">
        <f t="shared" si="20"/>
        <v>0</v>
      </c>
      <c r="K180" s="132" t="s">
        <v>156</v>
      </c>
      <c r="L180" s="33"/>
      <c r="M180" s="137" t="s">
        <v>3</v>
      </c>
      <c r="N180" s="138" t="s">
        <v>43</v>
      </c>
      <c r="P180" s="139">
        <f t="shared" si="21"/>
        <v>0</v>
      </c>
      <c r="Q180" s="139">
        <v>0</v>
      </c>
      <c r="R180" s="139">
        <f t="shared" si="22"/>
        <v>0</v>
      </c>
      <c r="S180" s="139">
        <v>0</v>
      </c>
      <c r="T180" s="140">
        <f t="shared" si="23"/>
        <v>0</v>
      </c>
      <c r="AR180" s="141" t="s">
        <v>87</v>
      </c>
      <c r="AT180" s="141" t="s">
        <v>131</v>
      </c>
      <c r="AU180" s="141" t="s">
        <v>77</v>
      </c>
      <c r="AY180" s="18" t="s">
        <v>129</v>
      </c>
      <c r="BE180" s="142">
        <f t="shared" si="24"/>
        <v>0</v>
      </c>
      <c r="BF180" s="142">
        <f t="shared" si="25"/>
        <v>0</v>
      </c>
      <c r="BG180" s="142">
        <f t="shared" si="26"/>
        <v>0</v>
      </c>
      <c r="BH180" s="142">
        <f t="shared" si="27"/>
        <v>0</v>
      </c>
      <c r="BI180" s="142">
        <f t="shared" si="28"/>
        <v>0</v>
      </c>
      <c r="BJ180" s="18" t="s">
        <v>77</v>
      </c>
      <c r="BK180" s="142">
        <f t="shared" si="29"/>
        <v>0</v>
      </c>
      <c r="BL180" s="18" t="s">
        <v>87</v>
      </c>
      <c r="BM180" s="141" t="s">
        <v>1526</v>
      </c>
    </row>
    <row r="181" spans="2:65" s="1" customFormat="1" ht="16.5" customHeight="1">
      <c r="B181" s="129"/>
      <c r="C181" s="130" t="s">
        <v>907</v>
      </c>
      <c r="D181" s="130" t="s">
        <v>131</v>
      </c>
      <c r="E181" s="131" t="s">
        <v>1527</v>
      </c>
      <c r="F181" s="132" t="s">
        <v>1528</v>
      </c>
      <c r="G181" s="133" t="s">
        <v>155</v>
      </c>
      <c r="H181" s="134">
        <v>5</v>
      </c>
      <c r="I181" s="135"/>
      <c r="J181" s="136">
        <f t="shared" si="20"/>
        <v>0</v>
      </c>
      <c r="K181" s="132" t="s">
        <v>156</v>
      </c>
      <c r="L181" s="33"/>
      <c r="M181" s="137" t="s">
        <v>3</v>
      </c>
      <c r="N181" s="138" t="s">
        <v>43</v>
      </c>
      <c r="P181" s="139">
        <f t="shared" si="21"/>
        <v>0</v>
      </c>
      <c r="Q181" s="139">
        <v>0</v>
      </c>
      <c r="R181" s="139">
        <f t="shared" si="22"/>
        <v>0</v>
      </c>
      <c r="S181" s="139">
        <v>0</v>
      </c>
      <c r="T181" s="140">
        <f t="shared" si="23"/>
        <v>0</v>
      </c>
      <c r="AR181" s="141" t="s">
        <v>87</v>
      </c>
      <c r="AT181" s="141" t="s">
        <v>131</v>
      </c>
      <c r="AU181" s="141" t="s">
        <v>77</v>
      </c>
      <c r="AY181" s="18" t="s">
        <v>129</v>
      </c>
      <c r="BE181" s="142">
        <f t="shared" si="24"/>
        <v>0</v>
      </c>
      <c r="BF181" s="142">
        <f t="shared" si="25"/>
        <v>0</v>
      </c>
      <c r="BG181" s="142">
        <f t="shared" si="26"/>
        <v>0</v>
      </c>
      <c r="BH181" s="142">
        <f t="shared" si="27"/>
        <v>0</v>
      </c>
      <c r="BI181" s="142">
        <f t="shared" si="28"/>
        <v>0</v>
      </c>
      <c r="BJ181" s="18" t="s">
        <v>77</v>
      </c>
      <c r="BK181" s="142">
        <f t="shared" si="29"/>
        <v>0</v>
      </c>
      <c r="BL181" s="18" t="s">
        <v>87</v>
      </c>
      <c r="BM181" s="141" t="s">
        <v>1529</v>
      </c>
    </row>
    <row r="182" spans="2:65" s="1" customFormat="1" ht="16.5" customHeight="1">
      <c r="B182" s="129"/>
      <c r="C182" s="130" t="s">
        <v>917</v>
      </c>
      <c r="D182" s="130" t="s">
        <v>131</v>
      </c>
      <c r="E182" s="131" t="s">
        <v>1530</v>
      </c>
      <c r="F182" s="132" t="s">
        <v>1531</v>
      </c>
      <c r="G182" s="133" t="s">
        <v>155</v>
      </c>
      <c r="H182" s="134">
        <v>4</v>
      </c>
      <c r="I182" s="135"/>
      <c r="J182" s="136">
        <f t="shared" si="20"/>
        <v>0</v>
      </c>
      <c r="K182" s="132" t="s">
        <v>156</v>
      </c>
      <c r="L182" s="33"/>
      <c r="M182" s="137" t="s">
        <v>3</v>
      </c>
      <c r="N182" s="138" t="s">
        <v>43</v>
      </c>
      <c r="P182" s="139">
        <f t="shared" si="21"/>
        <v>0</v>
      </c>
      <c r="Q182" s="139">
        <v>0</v>
      </c>
      <c r="R182" s="139">
        <f t="shared" si="22"/>
        <v>0</v>
      </c>
      <c r="S182" s="139">
        <v>0</v>
      </c>
      <c r="T182" s="140">
        <f t="shared" si="23"/>
        <v>0</v>
      </c>
      <c r="AR182" s="141" t="s">
        <v>87</v>
      </c>
      <c r="AT182" s="141" t="s">
        <v>131</v>
      </c>
      <c r="AU182" s="141" t="s">
        <v>77</v>
      </c>
      <c r="AY182" s="18" t="s">
        <v>129</v>
      </c>
      <c r="BE182" s="142">
        <f t="shared" si="24"/>
        <v>0</v>
      </c>
      <c r="BF182" s="142">
        <f t="shared" si="25"/>
        <v>0</v>
      </c>
      <c r="BG182" s="142">
        <f t="shared" si="26"/>
        <v>0</v>
      </c>
      <c r="BH182" s="142">
        <f t="shared" si="27"/>
        <v>0</v>
      </c>
      <c r="BI182" s="142">
        <f t="shared" si="28"/>
        <v>0</v>
      </c>
      <c r="BJ182" s="18" t="s">
        <v>77</v>
      </c>
      <c r="BK182" s="142">
        <f t="shared" si="29"/>
        <v>0</v>
      </c>
      <c r="BL182" s="18" t="s">
        <v>87</v>
      </c>
      <c r="BM182" s="141" t="s">
        <v>1532</v>
      </c>
    </row>
    <row r="183" spans="2:65" s="1" customFormat="1" ht="24.2" customHeight="1">
      <c r="B183" s="129"/>
      <c r="C183" s="130" t="s">
        <v>711</v>
      </c>
      <c r="D183" s="130" t="s">
        <v>131</v>
      </c>
      <c r="E183" s="131" t="s">
        <v>1533</v>
      </c>
      <c r="F183" s="132" t="s">
        <v>1534</v>
      </c>
      <c r="G183" s="133" t="s">
        <v>853</v>
      </c>
      <c r="H183" s="134">
        <v>679</v>
      </c>
      <c r="I183" s="135"/>
      <c r="J183" s="136">
        <f t="shared" si="20"/>
        <v>0</v>
      </c>
      <c r="K183" s="132" t="s">
        <v>156</v>
      </c>
      <c r="L183" s="33"/>
      <c r="M183" s="137" t="s">
        <v>3</v>
      </c>
      <c r="N183" s="138" t="s">
        <v>43</v>
      </c>
      <c r="P183" s="139">
        <f t="shared" si="21"/>
        <v>0</v>
      </c>
      <c r="Q183" s="139">
        <v>0</v>
      </c>
      <c r="R183" s="139">
        <f t="shared" si="22"/>
        <v>0</v>
      </c>
      <c r="S183" s="139">
        <v>0</v>
      </c>
      <c r="T183" s="140">
        <f t="shared" si="23"/>
        <v>0</v>
      </c>
      <c r="AR183" s="141" t="s">
        <v>87</v>
      </c>
      <c r="AT183" s="141" t="s">
        <v>131</v>
      </c>
      <c r="AU183" s="141" t="s">
        <v>77</v>
      </c>
      <c r="AY183" s="18" t="s">
        <v>129</v>
      </c>
      <c r="BE183" s="142">
        <f t="shared" si="24"/>
        <v>0</v>
      </c>
      <c r="BF183" s="142">
        <f t="shared" si="25"/>
        <v>0</v>
      </c>
      <c r="BG183" s="142">
        <f t="shared" si="26"/>
        <v>0</v>
      </c>
      <c r="BH183" s="142">
        <f t="shared" si="27"/>
        <v>0</v>
      </c>
      <c r="BI183" s="142">
        <f t="shared" si="28"/>
        <v>0</v>
      </c>
      <c r="BJ183" s="18" t="s">
        <v>77</v>
      </c>
      <c r="BK183" s="142">
        <f t="shared" si="29"/>
        <v>0</v>
      </c>
      <c r="BL183" s="18" t="s">
        <v>87</v>
      </c>
      <c r="BM183" s="141" t="s">
        <v>1535</v>
      </c>
    </row>
    <row r="184" spans="2:65" s="1" customFormat="1" ht="16.5" customHeight="1">
      <c r="B184" s="129"/>
      <c r="C184" s="130" t="s">
        <v>928</v>
      </c>
      <c r="D184" s="130" t="s">
        <v>131</v>
      </c>
      <c r="E184" s="131" t="s">
        <v>1536</v>
      </c>
      <c r="F184" s="132" t="s">
        <v>1537</v>
      </c>
      <c r="G184" s="133" t="s">
        <v>853</v>
      </c>
      <c r="H184" s="134">
        <v>30</v>
      </c>
      <c r="I184" s="135"/>
      <c r="J184" s="136">
        <f t="shared" si="20"/>
        <v>0</v>
      </c>
      <c r="K184" s="132" t="s">
        <v>156</v>
      </c>
      <c r="L184" s="33"/>
      <c r="M184" s="137" t="s">
        <v>3</v>
      </c>
      <c r="N184" s="138" t="s">
        <v>43</v>
      </c>
      <c r="P184" s="139">
        <f t="shared" si="21"/>
        <v>0</v>
      </c>
      <c r="Q184" s="139">
        <v>0</v>
      </c>
      <c r="R184" s="139">
        <f t="shared" si="22"/>
        <v>0</v>
      </c>
      <c r="S184" s="139">
        <v>0</v>
      </c>
      <c r="T184" s="140">
        <f t="shared" si="23"/>
        <v>0</v>
      </c>
      <c r="AR184" s="141" t="s">
        <v>87</v>
      </c>
      <c r="AT184" s="141" t="s">
        <v>131</v>
      </c>
      <c r="AU184" s="141" t="s">
        <v>77</v>
      </c>
      <c r="AY184" s="18" t="s">
        <v>129</v>
      </c>
      <c r="BE184" s="142">
        <f t="shared" si="24"/>
        <v>0</v>
      </c>
      <c r="BF184" s="142">
        <f t="shared" si="25"/>
        <v>0</v>
      </c>
      <c r="BG184" s="142">
        <f t="shared" si="26"/>
        <v>0</v>
      </c>
      <c r="BH184" s="142">
        <f t="shared" si="27"/>
        <v>0</v>
      </c>
      <c r="BI184" s="142">
        <f t="shared" si="28"/>
        <v>0</v>
      </c>
      <c r="BJ184" s="18" t="s">
        <v>77</v>
      </c>
      <c r="BK184" s="142">
        <f t="shared" si="29"/>
        <v>0</v>
      </c>
      <c r="BL184" s="18" t="s">
        <v>87</v>
      </c>
      <c r="BM184" s="141" t="s">
        <v>1538</v>
      </c>
    </row>
    <row r="185" spans="2:65" s="1" customFormat="1" ht="16.5" customHeight="1">
      <c r="B185" s="129"/>
      <c r="C185" s="130" t="s">
        <v>935</v>
      </c>
      <c r="D185" s="130" t="s">
        <v>131</v>
      </c>
      <c r="E185" s="131" t="s">
        <v>1539</v>
      </c>
      <c r="F185" s="132" t="s">
        <v>1540</v>
      </c>
      <c r="G185" s="133" t="s">
        <v>1541</v>
      </c>
      <c r="H185" s="134">
        <v>25</v>
      </c>
      <c r="I185" s="135"/>
      <c r="J185" s="136">
        <f t="shared" si="20"/>
        <v>0</v>
      </c>
      <c r="K185" s="132" t="s">
        <v>156</v>
      </c>
      <c r="L185" s="33"/>
      <c r="M185" s="137" t="s">
        <v>3</v>
      </c>
      <c r="N185" s="138" t="s">
        <v>43</v>
      </c>
      <c r="P185" s="139">
        <f t="shared" si="21"/>
        <v>0</v>
      </c>
      <c r="Q185" s="139">
        <v>0</v>
      </c>
      <c r="R185" s="139">
        <f t="shared" si="22"/>
        <v>0</v>
      </c>
      <c r="S185" s="139">
        <v>0</v>
      </c>
      <c r="T185" s="140">
        <f t="shared" si="23"/>
        <v>0</v>
      </c>
      <c r="AR185" s="141" t="s">
        <v>87</v>
      </c>
      <c r="AT185" s="141" t="s">
        <v>131</v>
      </c>
      <c r="AU185" s="141" t="s">
        <v>77</v>
      </c>
      <c r="AY185" s="18" t="s">
        <v>129</v>
      </c>
      <c r="BE185" s="142">
        <f t="shared" si="24"/>
        <v>0</v>
      </c>
      <c r="BF185" s="142">
        <f t="shared" si="25"/>
        <v>0</v>
      </c>
      <c r="BG185" s="142">
        <f t="shared" si="26"/>
        <v>0</v>
      </c>
      <c r="BH185" s="142">
        <f t="shared" si="27"/>
        <v>0</v>
      </c>
      <c r="BI185" s="142">
        <f t="shared" si="28"/>
        <v>0</v>
      </c>
      <c r="BJ185" s="18" t="s">
        <v>77</v>
      </c>
      <c r="BK185" s="142">
        <f t="shared" si="29"/>
        <v>0</v>
      </c>
      <c r="BL185" s="18" t="s">
        <v>87</v>
      </c>
      <c r="BM185" s="141" t="s">
        <v>1542</v>
      </c>
    </row>
    <row r="186" spans="2:65" s="1" customFormat="1" ht="33" customHeight="1">
      <c r="B186" s="129"/>
      <c r="C186" s="130" t="s">
        <v>941</v>
      </c>
      <c r="D186" s="130" t="s">
        <v>131</v>
      </c>
      <c r="E186" s="131" t="s">
        <v>1543</v>
      </c>
      <c r="F186" s="132" t="s">
        <v>1544</v>
      </c>
      <c r="G186" s="133" t="s">
        <v>213</v>
      </c>
      <c r="H186" s="134">
        <v>30</v>
      </c>
      <c r="I186" s="135"/>
      <c r="J186" s="136">
        <f t="shared" si="20"/>
        <v>0</v>
      </c>
      <c r="K186" s="132" t="s">
        <v>156</v>
      </c>
      <c r="L186" s="33"/>
      <c r="M186" s="137" t="s">
        <v>3</v>
      </c>
      <c r="N186" s="138" t="s">
        <v>43</v>
      </c>
      <c r="P186" s="139">
        <f t="shared" si="21"/>
        <v>0</v>
      </c>
      <c r="Q186" s="139">
        <v>0</v>
      </c>
      <c r="R186" s="139">
        <f t="shared" si="22"/>
        <v>0</v>
      </c>
      <c r="S186" s="139">
        <v>0</v>
      </c>
      <c r="T186" s="140">
        <f t="shared" si="23"/>
        <v>0</v>
      </c>
      <c r="AR186" s="141" t="s">
        <v>87</v>
      </c>
      <c r="AT186" s="141" t="s">
        <v>131</v>
      </c>
      <c r="AU186" s="141" t="s">
        <v>77</v>
      </c>
      <c r="AY186" s="18" t="s">
        <v>129</v>
      </c>
      <c r="BE186" s="142">
        <f t="shared" si="24"/>
        <v>0</v>
      </c>
      <c r="BF186" s="142">
        <f t="shared" si="25"/>
        <v>0</v>
      </c>
      <c r="BG186" s="142">
        <f t="shared" si="26"/>
        <v>0</v>
      </c>
      <c r="BH186" s="142">
        <f t="shared" si="27"/>
        <v>0</v>
      </c>
      <c r="BI186" s="142">
        <f t="shared" si="28"/>
        <v>0</v>
      </c>
      <c r="BJ186" s="18" t="s">
        <v>77</v>
      </c>
      <c r="BK186" s="142">
        <f t="shared" si="29"/>
        <v>0</v>
      </c>
      <c r="BL186" s="18" t="s">
        <v>87</v>
      </c>
      <c r="BM186" s="141" t="s">
        <v>1545</v>
      </c>
    </row>
    <row r="187" spans="2:65" s="1" customFormat="1" ht="49.15" customHeight="1">
      <c r="B187" s="129"/>
      <c r="C187" s="130" t="s">
        <v>946</v>
      </c>
      <c r="D187" s="130" t="s">
        <v>131</v>
      </c>
      <c r="E187" s="131" t="s">
        <v>1546</v>
      </c>
      <c r="F187" s="132" t="s">
        <v>1547</v>
      </c>
      <c r="G187" s="133" t="s">
        <v>155</v>
      </c>
      <c r="H187" s="134">
        <v>12</v>
      </c>
      <c r="I187" s="135"/>
      <c r="J187" s="136">
        <f t="shared" si="20"/>
        <v>0</v>
      </c>
      <c r="K187" s="132" t="s">
        <v>156</v>
      </c>
      <c r="L187" s="33"/>
      <c r="M187" s="137" t="s">
        <v>3</v>
      </c>
      <c r="N187" s="138" t="s">
        <v>43</v>
      </c>
      <c r="P187" s="139">
        <f t="shared" si="21"/>
        <v>0</v>
      </c>
      <c r="Q187" s="139">
        <v>0</v>
      </c>
      <c r="R187" s="139">
        <f t="shared" si="22"/>
        <v>0</v>
      </c>
      <c r="S187" s="139">
        <v>0</v>
      </c>
      <c r="T187" s="140">
        <f t="shared" si="23"/>
        <v>0</v>
      </c>
      <c r="AR187" s="141" t="s">
        <v>87</v>
      </c>
      <c r="AT187" s="141" t="s">
        <v>131</v>
      </c>
      <c r="AU187" s="141" t="s">
        <v>77</v>
      </c>
      <c r="AY187" s="18" t="s">
        <v>129</v>
      </c>
      <c r="BE187" s="142">
        <f t="shared" si="24"/>
        <v>0</v>
      </c>
      <c r="BF187" s="142">
        <f t="shared" si="25"/>
        <v>0</v>
      </c>
      <c r="BG187" s="142">
        <f t="shared" si="26"/>
        <v>0</v>
      </c>
      <c r="BH187" s="142">
        <f t="shared" si="27"/>
        <v>0</v>
      </c>
      <c r="BI187" s="142">
        <f t="shared" si="28"/>
        <v>0</v>
      </c>
      <c r="BJ187" s="18" t="s">
        <v>77</v>
      </c>
      <c r="BK187" s="142">
        <f t="shared" si="29"/>
        <v>0</v>
      </c>
      <c r="BL187" s="18" t="s">
        <v>87</v>
      </c>
      <c r="BM187" s="141" t="s">
        <v>1548</v>
      </c>
    </row>
    <row r="188" spans="2:65" s="1" customFormat="1" ht="21.75" customHeight="1">
      <c r="B188" s="129"/>
      <c r="C188" s="130" t="s">
        <v>951</v>
      </c>
      <c r="D188" s="130" t="s">
        <v>131</v>
      </c>
      <c r="E188" s="131" t="s">
        <v>1549</v>
      </c>
      <c r="F188" s="132" t="s">
        <v>1550</v>
      </c>
      <c r="G188" s="133" t="s">
        <v>155</v>
      </c>
      <c r="H188" s="134">
        <v>1</v>
      </c>
      <c r="I188" s="135"/>
      <c r="J188" s="136">
        <f t="shared" si="20"/>
        <v>0</v>
      </c>
      <c r="K188" s="132" t="s">
        <v>156</v>
      </c>
      <c r="L188" s="33"/>
      <c r="M188" s="137" t="s">
        <v>3</v>
      </c>
      <c r="N188" s="138" t="s">
        <v>43</v>
      </c>
      <c r="P188" s="139">
        <f t="shared" si="21"/>
        <v>0</v>
      </c>
      <c r="Q188" s="139">
        <v>0</v>
      </c>
      <c r="R188" s="139">
        <f t="shared" si="22"/>
        <v>0</v>
      </c>
      <c r="S188" s="139">
        <v>0</v>
      </c>
      <c r="T188" s="140">
        <f t="shared" si="23"/>
        <v>0</v>
      </c>
      <c r="AR188" s="141" t="s">
        <v>87</v>
      </c>
      <c r="AT188" s="141" t="s">
        <v>131</v>
      </c>
      <c r="AU188" s="141" t="s">
        <v>77</v>
      </c>
      <c r="AY188" s="18" t="s">
        <v>129</v>
      </c>
      <c r="BE188" s="142">
        <f t="shared" si="24"/>
        <v>0</v>
      </c>
      <c r="BF188" s="142">
        <f t="shared" si="25"/>
        <v>0</v>
      </c>
      <c r="BG188" s="142">
        <f t="shared" si="26"/>
        <v>0</v>
      </c>
      <c r="BH188" s="142">
        <f t="shared" si="27"/>
        <v>0</v>
      </c>
      <c r="BI188" s="142">
        <f t="shared" si="28"/>
        <v>0</v>
      </c>
      <c r="BJ188" s="18" t="s">
        <v>77</v>
      </c>
      <c r="BK188" s="142">
        <f t="shared" si="29"/>
        <v>0</v>
      </c>
      <c r="BL188" s="18" t="s">
        <v>87</v>
      </c>
      <c r="BM188" s="141" t="s">
        <v>1551</v>
      </c>
    </row>
    <row r="189" spans="2:65" s="1" customFormat="1" ht="16.5" customHeight="1">
      <c r="B189" s="129"/>
      <c r="C189" s="130" t="s">
        <v>957</v>
      </c>
      <c r="D189" s="130" t="s">
        <v>131</v>
      </c>
      <c r="E189" s="131" t="s">
        <v>1552</v>
      </c>
      <c r="F189" s="132" t="s">
        <v>1553</v>
      </c>
      <c r="G189" s="133" t="s">
        <v>155</v>
      </c>
      <c r="H189" s="134">
        <v>1</v>
      </c>
      <c r="I189" s="135"/>
      <c r="J189" s="136">
        <f t="shared" si="20"/>
        <v>0</v>
      </c>
      <c r="K189" s="132" t="s">
        <v>156</v>
      </c>
      <c r="L189" s="33"/>
      <c r="M189" s="137" t="s">
        <v>3</v>
      </c>
      <c r="N189" s="138" t="s">
        <v>43</v>
      </c>
      <c r="P189" s="139">
        <f t="shared" si="21"/>
        <v>0</v>
      </c>
      <c r="Q189" s="139">
        <v>0</v>
      </c>
      <c r="R189" s="139">
        <f t="shared" si="22"/>
        <v>0</v>
      </c>
      <c r="S189" s="139">
        <v>0</v>
      </c>
      <c r="T189" s="140">
        <f t="shared" si="23"/>
        <v>0</v>
      </c>
      <c r="AR189" s="141" t="s">
        <v>87</v>
      </c>
      <c r="AT189" s="141" t="s">
        <v>131</v>
      </c>
      <c r="AU189" s="141" t="s">
        <v>77</v>
      </c>
      <c r="AY189" s="18" t="s">
        <v>129</v>
      </c>
      <c r="BE189" s="142">
        <f t="shared" si="24"/>
        <v>0</v>
      </c>
      <c r="BF189" s="142">
        <f t="shared" si="25"/>
        <v>0</v>
      </c>
      <c r="BG189" s="142">
        <f t="shared" si="26"/>
        <v>0</v>
      </c>
      <c r="BH189" s="142">
        <f t="shared" si="27"/>
        <v>0</v>
      </c>
      <c r="BI189" s="142">
        <f t="shared" si="28"/>
        <v>0</v>
      </c>
      <c r="BJ189" s="18" t="s">
        <v>77</v>
      </c>
      <c r="BK189" s="142">
        <f t="shared" si="29"/>
        <v>0</v>
      </c>
      <c r="BL189" s="18" t="s">
        <v>87</v>
      </c>
      <c r="BM189" s="141" t="s">
        <v>1554</v>
      </c>
    </row>
    <row r="190" spans="2:65" s="1" customFormat="1" ht="44.25" customHeight="1">
      <c r="B190" s="129"/>
      <c r="C190" s="130" t="s">
        <v>965</v>
      </c>
      <c r="D190" s="130" t="s">
        <v>131</v>
      </c>
      <c r="E190" s="131" t="s">
        <v>1555</v>
      </c>
      <c r="F190" s="132" t="s">
        <v>1556</v>
      </c>
      <c r="G190" s="133" t="s">
        <v>853</v>
      </c>
      <c r="H190" s="134">
        <v>142</v>
      </c>
      <c r="I190" s="135"/>
      <c r="J190" s="136">
        <f t="shared" si="20"/>
        <v>0</v>
      </c>
      <c r="K190" s="132" t="s">
        <v>156</v>
      </c>
      <c r="L190" s="33"/>
      <c r="M190" s="137" t="s">
        <v>3</v>
      </c>
      <c r="N190" s="138" t="s">
        <v>43</v>
      </c>
      <c r="P190" s="139">
        <f t="shared" si="21"/>
        <v>0</v>
      </c>
      <c r="Q190" s="139">
        <v>0</v>
      </c>
      <c r="R190" s="139">
        <f t="shared" si="22"/>
        <v>0</v>
      </c>
      <c r="S190" s="139">
        <v>0</v>
      </c>
      <c r="T190" s="140">
        <f t="shared" si="23"/>
        <v>0</v>
      </c>
      <c r="AR190" s="141" t="s">
        <v>87</v>
      </c>
      <c r="AT190" s="141" t="s">
        <v>131</v>
      </c>
      <c r="AU190" s="141" t="s">
        <v>77</v>
      </c>
      <c r="AY190" s="18" t="s">
        <v>129</v>
      </c>
      <c r="BE190" s="142">
        <f t="shared" si="24"/>
        <v>0</v>
      </c>
      <c r="BF190" s="142">
        <f t="shared" si="25"/>
        <v>0</v>
      </c>
      <c r="BG190" s="142">
        <f t="shared" si="26"/>
        <v>0</v>
      </c>
      <c r="BH190" s="142">
        <f t="shared" si="27"/>
        <v>0</v>
      </c>
      <c r="BI190" s="142">
        <f t="shared" si="28"/>
        <v>0</v>
      </c>
      <c r="BJ190" s="18" t="s">
        <v>77</v>
      </c>
      <c r="BK190" s="142">
        <f t="shared" si="29"/>
        <v>0</v>
      </c>
      <c r="BL190" s="18" t="s">
        <v>87</v>
      </c>
      <c r="BM190" s="141" t="s">
        <v>1557</v>
      </c>
    </row>
    <row r="191" spans="2:63" s="11" customFormat="1" ht="25.9" customHeight="1">
      <c r="B191" s="117"/>
      <c r="D191" s="118" t="s">
        <v>71</v>
      </c>
      <c r="E191" s="119" t="s">
        <v>1558</v>
      </c>
      <c r="F191" s="119" t="s">
        <v>1559</v>
      </c>
      <c r="I191" s="120"/>
      <c r="J191" s="121">
        <f>BK191</f>
        <v>0</v>
      </c>
      <c r="L191" s="117"/>
      <c r="M191" s="122"/>
      <c r="P191" s="123">
        <f>SUM(P192:P196)</f>
        <v>0</v>
      </c>
      <c r="R191" s="123">
        <f>SUM(R192:R196)</f>
        <v>0</v>
      </c>
      <c r="T191" s="124">
        <f>SUM(T192:T196)</f>
        <v>0</v>
      </c>
      <c r="AR191" s="118" t="s">
        <v>77</v>
      </c>
      <c r="AT191" s="125" t="s">
        <v>71</v>
      </c>
      <c r="AU191" s="125" t="s">
        <v>72</v>
      </c>
      <c r="AY191" s="118" t="s">
        <v>129</v>
      </c>
      <c r="BK191" s="126">
        <f>SUM(BK192:BK196)</f>
        <v>0</v>
      </c>
    </row>
    <row r="192" spans="2:65" s="1" customFormat="1" ht="16.5" customHeight="1">
      <c r="B192" s="129"/>
      <c r="C192" s="130" t="s">
        <v>971</v>
      </c>
      <c r="D192" s="130" t="s">
        <v>131</v>
      </c>
      <c r="E192" s="131" t="s">
        <v>1560</v>
      </c>
      <c r="F192" s="132" t="s">
        <v>1561</v>
      </c>
      <c r="G192" s="133" t="s">
        <v>155</v>
      </c>
      <c r="H192" s="134">
        <v>1</v>
      </c>
      <c r="I192" s="135"/>
      <c r="J192" s="136">
        <f>ROUND(I192*H192,2)</f>
        <v>0</v>
      </c>
      <c r="K192" s="132" t="s">
        <v>156</v>
      </c>
      <c r="L192" s="33"/>
      <c r="M192" s="137" t="s">
        <v>3</v>
      </c>
      <c r="N192" s="138" t="s">
        <v>43</v>
      </c>
      <c r="P192" s="139">
        <f>O192*H192</f>
        <v>0</v>
      </c>
      <c r="Q192" s="139">
        <v>0</v>
      </c>
      <c r="R192" s="139">
        <f>Q192*H192</f>
        <v>0</v>
      </c>
      <c r="S192" s="139">
        <v>0</v>
      </c>
      <c r="T192" s="140">
        <f>S192*H192</f>
        <v>0</v>
      </c>
      <c r="AR192" s="141" t="s">
        <v>87</v>
      </c>
      <c r="AT192" s="141" t="s">
        <v>131</v>
      </c>
      <c r="AU192" s="141" t="s">
        <v>77</v>
      </c>
      <c r="AY192" s="18" t="s">
        <v>129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8" t="s">
        <v>77</v>
      </c>
      <c r="BK192" s="142">
        <f>ROUND(I192*H192,2)</f>
        <v>0</v>
      </c>
      <c r="BL192" s="18" t="s">
        <v>87</v>
      </c>
      <c r="BM192" s="141" t="s">
        <v>1562</v>
      </c>
    </row>
    <row r="193" spans="2:65" s="1" customFormat="1" ht="16.5" customHeight="1">
      <c r="B193" s="129"/>
      <c r="C193" s="130" t="s">
        <v>975</v>
      </c>
      <c r="D193" s="130" t="s">
        <v>131</v>
      </c>
      <c r="E193" s="131" t="s">
        <v>1563</v>
      </c>
      <c r="F193" s="132" t="s">
        <v>1564</v>
      </c>
      <c r="G193" s="133" t="s">
        <v>155</v>
      </c>
      <c r="H193" s="134">
        <v>36</v>
      </c>
      <c r="I193" s="135"/>
      <c r="J193" s="136">
        <f>ROUND(I193*H193,2)</f>
        <v>0</v>
      </c>
      <c r="K193" s="132" t="s">
        <v>156</v>
      </c>
      <c r="L193" s="33"/>
      <c r="M193" s="137" t="s">
        <v>3</v>
      </c>
      <c r="N193" s="138" t="s">
        <v>43</v>
      </c>
      <c r="P193" s="139">
        <f>O193*H193</f>
        <v>0</v>
      </c>
      <c r="Q193" s="139">
        <v>0</v>
      </c>
      <c r="R193" s="139">
        <f>Q193*H193</f>
        <v>0</v>
      </c>
      <c r="S193" s="139">
        <v>0</v>
      </c>
      <c r="T193" s="140">
        <f>S193*H193</f>
        <v>0</v>
      </c>
      <c r="AR193" s="141" t="s">
        <v>87</v>
      </c>
      <c r="AT193" s="141" t="s">
        <v>131</v>
      </c>
      <c r="AU193" s="141" t="s">
        <v>77</v>
      </c>
      <c r="AY193" s="18" t="s">
        <v>129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8" t="s">
        <v>77</v>
      </c>
      <c r="BK193" s="142">
        <f>ROUND(I193*H193,2)</f>
        <v>0</v>
      </c>
      <c r="BL193" s="18" t="s">
        <v>87</v>
      </c>
      <c r="BM193" s="141" t="s">
        <v>1565</v>
      </c>
    </row>
    <row r="194" spans="2:65" s="1" customFormat="1" ht="16.5" customHeight="1">
      <c r="B194" s="129"/>
      <c r="C194" s="130" t="s">
        <v>979</v>
      </c>
      <c r="D194" s="130" t="s">
        <v>131</v>
      </c>
      <c r="E194" s="131" t="s">
        <v>1566</v>
      </c>
      <c r="F194" s="132" t="s">
        <v>1567</v>
      </c>
      <c r="G194" s="133" t="s">
        <v>155</v>
      </c>
      <c r="H194" s="134">
        <v>96</v>
      </c>
      <c r="I194" s="135"/>
      <c r="J194" s="136">
        <f>ROUND(I194*H194,2)</f>
        <v>0</v>
      </c>
      <c r="K194" s="132" t="s">
        <v>156</v>
      </c>
      <c r="L194" s="33"/>
      <c r="M194" s="137" t="s">
        <v>3</v>
      </c>
      <c r="N194" s="138" t="s">
        <v>43</v>
      </c>
      <c r="P194" s="139">
        <f>O194*H194</f>
        <v>0</v>
      </c>
      <c r="Q194" s="139">
        <v>0</v>
      </c>
      <c r="R194" s="139">
        <f>Q194*H194</f>
        <v>0</v>
      </c>
      <c r="S194" s="139">
        <v>0</v>
      </c>
      <c r="T194" s="140">
        <f>S194*H194</f>
        <v>0</v>
      </c>
      <c r="AR194" s="141" t="s">
        <v>87</v>
      </c>
      <c r="AT194" s="141" t="s">
        <v>131</v>
      </c>
      <c r="AU194" s="141" t="s">
        <v>77</v>
      </c>
      <c r="AY194" s="18" t="s">
        <v>129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8" t="s">
        <v>77</v>
      </c>
      <c r="BK194" s="142">
        <f>ROUND(I194*H194,2)</f>
        <v>0</v>
      </c>
      <c r="BL194" s="18" t="s">
        <v>87</v>
      </c>
      <c r="BM194" s="141" t="s">
        <v>1568</v>
      </c>
    </row>
    <row r="195" spans="2:65" s="1" customFormat="1" ht="16.5" customHeight="1">
      <c r="B195" s="129"/>
      <c r="C195" s="130" t="s">
        <v>983</v>
      </c>
      <c r="D195" s="130" t="s">
        <v>131</v>
      </c>
      <c r="E195" s="131" t="s">
        <v>1569</v>
      </c>
      <c r="F195" s="132" t="s">
        <v>1570</v>
      </c>
      <c r="G195" s="133" t="s">
        <v>155</v>
      </c>
      <c r="H195" s="134">
        <v>1</v>
      </c>
      <c r="I195" s="135"/>
      <c r="J195" s="136">
        <f>ROUND(I195*H195,2)</f>
        <v>0</v>
      </c>
      <c r="K195" s="132" t="s">
        <v>156</v>
      </c>
      <c r="L195" s="33"/>
      <c r="M195" s="137" t="s">
        <v>3</v>
      </c>
      <c r="N195" s="138" t="s">
        <v>43</v>
      </c>
      <c r="P195" s="139">
        <f>O195*H195</f>
        <v>0</v>
      </c>
      <c r="Q195" s="139">
        <v>0</v>
      </c>
      <c r="R195" s="139">
        <f>Q195*H195</f>
        <v>0</v>
      </c>
      <c r="S195" s="139">
        <v>0</v>
      </c>
      <c r="T195" s="140">
        <f>S195*H195</f>
        <v>0</v>
      </c>
      <c r="AR195" s="141" t="s">
        <v>87</v>
      </c>
      <c r="AT195" s="141" t="s">
        <v>131</v>
      </c>
      <c r="AU195" s="141" t="s">
        <v>77</v>
      </c>
      <c r="AY195" s="18" t="s">
        <v>129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8" t="s">
        <v>77</v>
      </c>
      <c r="BK195" s="142">
        <f>ROUND(I195*H195,2)</f>
        <v>0</v>
      </c>
      <c r="BL195" s="18" t="s">
        <v>87</v>
      </c>
      <c r="BM195" s="141" t="s">
        <v>1571</v>
      </c>
    </row>
    <row r="196" spans="2:65" s="1" customFormat="1" ht="16.5" customHeight="1">
      <c r="B196" s="129"/>
      <c r="C196" s="130" t="s">
        <v>987</v>
      </c>
      <c r="D196" s="130" t="s">
        <v>131</v>
      </c>
      <c r="E196" s="131" t="s">
        <v>1572</v>
      </c>
      <c r="F196" s="132" t="s">
        <v>1573</v>
      </c>
      <c r="G196" s="133" t="s">
        <v>155</v>
      </c>
      <c r="H196" s="134">
        <v>345</v>
      </c>
      <c r="I196" s="135"/>
      <c r="J196" s="136">
        <f>ROUND(I196*H196,2)</f>
        <v>0</v>
      </c>
      <c r="K196" s="132" t="s">
        <v>156</v>
      </c>
      <c r="L196" s="33"/>
      <c r="M196" s="137" t="s">
        <v>3</v>
      </c>
      <c r="N196" s="138" t="s">
        <v>43</v>
      </c>
      <c r="P196" s="139">
        <f>O196*H196</f>
        <v>0</v>
      </c>
      <c r="Q196" s="139">
        <v>0</v>
      </c>
      <c r="R196" s="139">
        <f>Q196*H196</f>
        <v>0</v>
      </c>
      <c r="S196" s="139">
        <v>0</v>
      </c>
      <c r="T196" s="140">
        <f>S196*H196</f>
        <v>0</v>
      </c>
      <c r="AR196" s="141" t="s">
        <v>87</v>
      </c>
      <c r="AT196" s="141" t="s">
        <v>131</v>
      </c>
      <c r="AU196" s="141" t="s">
        <v>77</v>
      </c>
      <c r="AY196" s="18" t="s">
        <v>129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8" t="s">
        <v>77</v>
      </c>
      <c r="BK196" s="142">
        <f>ROUND(I196*H196,2)</f>
        <v>0</v>
      </c>
      <c r="BL196" s="18" t="s">
        <v>87</v>
      </c>
      <c r="BM196" s="141" t="s">
        <v>1574</v>
      </c>
    </row>
    <row r="197" spans="2:63" s="11" customFormat="1" ht="25.9" customHeight="1">
      <c r="B197" s="117"/>
      <c r="D197" s="118" t="s">
        <v>71</v>
      </c>
      <c r="E197" s="119" t="s">
        <v>1575</v>
      </c>
      <c r="F197" s="119" t="s">
        <v>1576</v>
      </c>
      <c r="I197" s="120"/>
      <c r="J197" s="121">
        <f>BK197</f>
        <v>0</v>
      </c>
      <c r="L197" s="117"/>
      <c r="M197" s="122"/>
      <c r="P197" s="123">
        <f>SUM(P198:P204)</f>
        <v>0</v>
      </c>
      <c r="R197" s="123">
        <f>SUM(R198:R204)</f>
        <v>0</v>
      </c>
      <c r="T197" s="124">
        <f>SUM(T198:T204)</f>
        <v>0</v>
      </c>
      <c r="AR197" s="118" t="s">
        <v>77</v>
      </c>
      <c r="AT197" s="125" t="s">
        <v>71</v>
      </c>
      <c r="AU197" s="125" t="s">
        <v>72</v>
      </c>
      <c r="AY197" s="118" t="s">
        <v>129</v>
      </c>
      <c r="BK197" s="126">
        <f>SUM(BK198:BK204)</f>
        <v>0</v>
      </c>
    </row>
    <row r="198" spans="2:65" s="1" customFormat="1" ht="16.5" customHeight="1">
      <c r="B198" s="129"/>
      <c r="C198" s="130" t="s">
        <v>994</v>
      </c>
      <c r="D198" s="130" t="s">
        <v>131</v>
      </c>
      <c r="E198" s="131" t="s">
        <v>1577</v>
      </c>
      <c r="F198" s="132" t="s">
        <v>1578</v>
      </c>
      <c r="G198" s="133" t="s">
        <v>866</v>
      </c>
      <c r="H198" s="134">
        <v>32</v>
      </c>
      <c r="I198" s="135"/>
      <c r="J198" s="136">
        <f aca="true" t="shared" si="30" ref="J198:J204">ROUND(I198*H198,2)</f>
        <v>0</v>
      </c>
      <c r="K198" s="132" t="s">
        <v>156</v>
      </c>
      <c r="L198" s="33"/>
      <c r="M198" s="137" t="s">
        <v>3</v>
      </c>
      <c r="N198" s="138" t="s">
        <v>43</v>
      </c>
      <c r="P198" s="139">
        <f aca="true" t="shared" si="31" ref="P198:P204">O198*H198</f>
        <v>0</v>
      </c>
      <c r="Q198" s="139">
        <v>0</v>
      </c>
      <c r="R198" s="139">
        <f aca="true" t="shared" si="32" ref="R198:R204">Q198*H198</f>
        <v>0</v>
      </c>
      <c r="S198" s="139">
        <v>0</v>
      </c>
      <c r="T198" s="140">
        <f aca="true" t="shared" si="33" ref="T198:T204">S198*H198</f>
        <v>0</v>
      </c>
      <c r="AR198" s="141" t="s">
        <v>87</v>
      </c>
      <c r="AT198" s="141" t="s">
        <v>131</v>
      </c>
      <c r="AU198" s="141" t="s">
        <v>77</v>
      </c>
      <c r="AY198" s="18" t="s">
        <v>129</v>
      </c>
      <c r="BE198" s="142">
        <f aca="true" t="shared" si="34" ref="BE198:BE204">IF(N198="základní",J198,0)</f>
        <v>0</v>
      </c>
      <c r="BF198" s="142">
        <f aca="true" t="shared" si="35" ref="BF198:BF204">IF(N198="snížená",J198,0)</f>
        <v>0</v>
      </c>
      <c r="BG198" s="142">
        <f aca="true" t="shared" si="36" ref="BG198:BG204">IF(N198="zákl. přenesená",J198,0)</f>
        <v>0</v>
      </c>
      <c r="BH198" s="142">
        <f aca="true" t="shared" si="37" ref="BH198:BH204">IF(N198="sníž. přenesená",J198,0)</f>
        <v>0</v>
      </c>
      <c r="BI198" s="142">
        <f aca="true" t="shared" si="38" ref="BI198:BI204">IF(N198="nulová",J198,0)</f>
        <v>0</v>
      </c>
      <c r="BJ198" s="18" t="s">
        <v>77</v>
      </c>
      <c r="BK198" s="142">
        <f aca="true" t="shared" si="39" ref="BK198:BK204">ROUND(I198*H198,2)</f>
        <v>0</v>
      </c>
      <c r="BL198" s="18" t="s">
        <v>87</v>
      </c>
      <c r="BM198" s="141" t="s">
        <v>1579</v>
      </c>
    </row>
    <row r="199" spans="2:65" s="1" customFormat="1" ht="16.5" customHeight="1">
      <c r="B199" s="129"/>
      <c r="C199" s="130" t="s">
        <v>997</v>
      </c>
      <c r="D199" s="130" t="s">
        <v>131</v>
      </c>
      <c r="E199" s="131" t="s">
        <v>1580</v>
      </c>
      <c r="F199" s="132" t="s">
        <v>1581</v>
      </c>
      <c r="G199" s="133" t="s">
        <v>866</v>
      </c>
      <c r="H199" s="134">
        <v>32</v>
      </c>
      <c r="I199" s="135"/>
      <c r="J199" s="136">
        <f t="shared" si="30"/>
        <v>0</v>
      </c>
      <c r="K199" s="132" t="s">
        <v>156</v>
      </c>
      <c r="L199" s="33"/>
      <c r="M199" s="137" t="s">
        <v>3</v>
      </c>
      <c r="N199" s="138" t="s">
        <v>43</v>
      </c>
      <c r="P199" s="139">
        <f t="shared" si="31"/>
        <v>0</v>
      </c>
      <c r="Q199" s="139">
        <v>0</v>
      </c>
      <c r="R199" s="139">
        <f t="shared" si="32"/>
        <v>0</v>
      </c>
      <c r="S199" s="139">
        <v>0</v>
      </c>
      <c r="T199" s="140">
        <f t="shared" si="33"/>
        <v>0</v>
      </c>
      <c r="AR199" s="141" t="s">
        <v>87</v>
      </c>
      <c r="AT199" s="141" t="s">
        <v>131</v>
      </c>
      <c r="AU199" s="141" t="s">
        <v>77</v>
      </c>
      <c r="AY199" s="18" t="s">
        <v>129</v>
      </c>
      <c r="BE199" s="142">
        <f t="shared" si="34"/>
        <v>0</v>
      </c>
      <c r="BF199" s="142">
        <f t="shared" si="35"/>
        <v>0</v>
      </c>
      <c r="BG199" s="142">
        <f t="shared" si="36"/>
        <v>0</v>
      </c>
      <c r="BH199" s="142">
        <f t="shared" si="37"/>
        <v>0</v>
      </c>
      <c r="BI199" s="142">
        <f t="shared" si="38"/>
        <v>0</v>
      </c>
      <c r="BJ199" s="18" t="s">
        <v>77</v>
      </c>
      <c r="BK199" s="142">
        <f t="shared" si="39"/>
        <v>0</v>
      </c>
      <c r="BL199" s="18" t="s">
        <v>87</v>
      </c>
      <c r="BM199" s="141" t="s">
        <v>1582</v>
      </c>
    </row>
    <row r="200" spans="2:65" s="1" customFormat="1" ht="16.5" customHeight="1">
      <c r="B200" s="129"/>
      <c r="C200" s="130" t="s">
        <v>999</v>
      </c>
      <c r="D200" s="130" t="s">
        <v>131</v>
      </c>
      <c r="E200" s="131" t="s">
        <v>1583</v>
      </c>
      <c r="F200" s="132" t="s">
        <v>1584</v>
      </c>
      <c r="G200" s="133" t="s">
        <v>1585</v>
      </c>
      <c r="H200" s="134">
        <v>1</v>
      </c>
      <c r="I200" s="135"/>
      <c r="J200" s="136">
        <f t="shared" si="30"/>
        <v>0</v>
      </c>
      <c r="K200" s="132" t="s">
        <v>156</v>
      </c>
      <c r="L200" s="33"/>
      <c r="M200" s="137" t="s">
        <v>3</v>
      </c>
      <c r="N200" s="138" t="s">
        <v>43</v>
      </c>
      <c r="P200" s="139">
        <f t="shared" si="31"/>
        <v>0</v>
      </c>
      <c r="Q200" s="139">
        <v>0</v>
      </c>
      <c r="R200" s="139">
        <f t="shared" si="32"/>
        <v>0</v>
      </c>
      <c r="S200" s="139">
        <v>0</v>
      </c>
      <c r="T200" s="140">
        <f t="shared" si="33"/>
        <v>0</v>
      </c>
      <c r="AR200" s="141" t="s">
        <v>87</v>
      </c>
      <c r="AT200" s="141" t="s">
        <v>131</v>
      </c>
      <c r="AU200" s="141" t="s">
        <v>77</v>
      </c>
      <c r="AY200" s="18" t="s">
        <v>129</v>
      </c>
      <c r="BE200" s="142">
        <f t="shared" si="34"/>
        <v>0</v>
      </c>
      <c r="BF200" s="142">
        <f t="shared" si="35"/>
        <v>0</v>
      </c>
      <c r="BG200" s="142">
        <f t="shared" si="36"/>
        <v>0</v>
      </c>
      <c r="BH200" s="142">
        <f t="shared" si="37"/>
        <v>0</v>
      </c>
      <c r="BI200" s="142">
        <f t="shared" si="38"/>
        <v>0</v>
      </c>
      <c r="BJ200" s="18" t="s">
        <v>77</v>
      </c>
      <c r="BK200" s="142">
        <f t="shared" si="39"/>
        <v>0</v>
      </c>
      <c r="BL200" s="18" t="s">
        <v>87</v>
      </c>
      <c r="BM200" s="141" t="s">
        <v>1586</v>
      </c>
    </row>
    <row r="201" spans="2:65" s="1" customFormat="1" ht="24.2" customHeight="1">
      <c r="B201" s="129"/>
      <c r="C201" s="130" t="s">
        <v>1002</v>
      </c>
      <c r="D201" s="130" t="s">
        <v>131</v>
      </c>
      <c r="E201" s="131" t="s">
        <v>1587</v>
      </c>
      <c r="F201" s="132" t="s">
        <v>1588</v>
      </c>
      <c r="G201" s="133" t="s">
        <v>866</v>
      </c>
      <c r="H201" s="134">
        <v>300</v>
      </c>
      <c r="I201" s="135"/>
      <c r="J201" s="136">
        <f t="shared" si="30"/>
        <v>0</v>
      </c>
      <c r="K201" s="132" t="s">
        <v>156</v>
      </c>
      <c r="L201" s="33"/>
      <c r="M201" s="137" t="s">
        <v>3</v>
      </c>
      <c r="N201" s="138" t="s">
        <v>43</v>
      </c>
      <c r="P201" s="139">
        <f t="shared" si="31"/>
        <v>0</v>
      </c>
      <c r="Q201" s="139">
        <v>0</v>
      </c>
      <c r="R201" s="139">
        <f t="shared" si="32"/>
        <v>0</v>
      </c>
      <c r="S201" s="139">
        <v>0</v>
      </c>
      <c r="T201" s="140">
        <f t="shared" si="33"/>
        <v>0</v>
      </c>
      <c r="AR201" s="141" t="s">
        <v>87</v>
      </c>
      <c r="AT201" s="141" t="s">
        <v>131</v>
      </c>
      <c r="AU201" s="141" t="s">
        <v>77</v>
      </c>
      <c r="AY201" s="18" t="s">
        <v>129</v>
      </c>
      <c r="BE201" s="142">
        <f t="shared" si="34"/>
        <v>0</v>
      </c>
      <c r="BF201" s="142">
        <f t="shared" si="35"/>
        <v>0</v>
      </c>
      <c r="BG201" s="142">
        <f t="shared" si="36"/>
        <v>0</v>
      </c>
      <c r="BH201" s="142">
        <f t="shared" si="37"/>
        <v>0</v>
      </c>
      <c r="BI201" s="142">
        <f t="shared" si="38"/>
        <v>0</v>
      </c>
      <c r="BJ201" s="18" t="s">
        <v>77</v>
      </c>
      <c r="BK201" s="142">
        <f t="shared" si="39"/>
        <v>0</v>
      </c>
      <c r="BL201" s="18" t="s">
        <v>87</v>
      </c>
      <c r="BM201" s="141" t="s">
        <v>1589</v>
      </c>
    </row>
    <row r="202" spans="2:65" s="1" customFormat="1" ht="16.5" customHeight="1">
      <c r="B202" s="129"/>
      <c r="C202" s="130" t="s">
        <v>1004</v>
      </c>
      <c r="D202" s="130" t="s">
        <v>131</v>
      </c>
      <c r="E202" s="131" t="s">
        <v>1590</v>
      </c>
      <c r="F202" s="132" t="s">
        <v>1591</v>
      </c>
      <c r="G202" s="133" t="s">
        <v>155</v>
      </c>
      <c r="H202" s="134">
        <v>1</v>
      </c>
      <c r="I202" s="135"/>
      <c r="J202" s="136">
        <f t="shared" si="30"/>
        <v>0</v>
      </c>
      <c r="K202" s="132" t="s">
        <v>156</v>
      </c>
      <c r="L202" s="33"/>
      <c r="M202" s="137" t="s">
        <v>3</v>
      </c>
      <c r="N202" s="138" t="s">
        <v>43</v>
      </c>
      <c r="P202" s="139">
        <f t="shared" si="31"/>
        <v>0</v>
      </c>
      <c r="Q202" s="139">
        <v>0</v>
      </c>
      <c r="R202" s="139">
        <f t="shared" si="32"/>
        <v>0</v>
      </c>
      <c r="S202" s="139">
        <v>0</v>
      </c>
      <c r="T202" s="140">
        <f t="shared" si="33"/>
        <v>0</v>
      </c>
      <c r="AR202" s="141" t="s">
        <v>87</v>
      </c>
      <c r="AT202" s="141" t="s">
        <v>131</v>
      </c>
      <c r="AU202" s="141" t="s">
        <v>77</v>
      </c>
      <c r="AY202" s="18" t="s">
        <v>129</v>
      </c>
      <c r="BE202" s="142">
        <f t="shared" si="34"/>
        <v>0</v>
      </c>
      <c r="BF202" s="142">
        <f t="shared" si="35"/>
        <v>0</v>
      </c>
      <c r="BG202" s="142">
        <f t="shared" si="36"/>
        <v>0</v>
      </c>
      <c r="BH202" s="142">
        <f t="shared" si="37"/>
        <v>0</v>
      </c>
      <c r="BI202" s="142">
        <f t="shared" si="38"/>
        <v>0</v>
      </c>
      <c r="BJ202" s="18" t="s">
        <v>77</v>
      </c>
      <c r="BK202" s="142">
        <f t="shared" si="39"/>
        <v>0</v>
      </c>
      <c r="BL202" s="18" t="s">
        <v>87</v>
      </c>
      <c r="BM202" s="141" t="s">
        <v>1592</v>
      </c>
    </row>
    <row r="203" spans="2:65" s="1" customFormat="1" ht="16.5" customHeight="1">
      <c r="B203" s="129"/>
      <c r="C203" s="130" t="s">
        <v>1006</v>
      </c>
      <c r="D203" s="130" t="s">
        <v>131</v>
      </c>
      <c r="E203" s="131" t="s">
        <v>1593</v>
      </c>
      <c r="F203" s="132" t="s">
        <v>1594</v>
      </c>
      <c r="G203" s="133" t="s">
        <v>866</v>
      </c>
      <c r="H203" s="134">
        <v>36</v>
      </c>
      <c r="I203" s="135"/>
      <c r="J203" s="136">
        <f t="shared" si="30"/>
        <v>0</v>
      </c>
      <c r="K203" s="132" t="s">
        <v>156</v>
      </c>
      <c r="L203" s="33"/>
      <c r="M203" s="137" t="s">
        <v>3</v>
      </c>
      <c r="N203" s="138" t="s">
        <v>43</v>
      </c>
      <c r="P203" s="139">
        <f t="shared" si="31"/>
        <v>0</v>
      </c>
      <c r="Q203" s="139">
        <v>0</v>
      </c>
      <c r="R203" s="139">
        <f t="shared" si="32"/>
        <v>0</v>
      </c>
      <c r="S203" s="139">
        <v>0</v>
      </c>
      <c r="T203" s="140">
        <f t="shared" si="33"/>
        <v>0</v>
      </c>
      <c r="AR203" s="141" t="s">
        <v>87</v>
      </c>
      <c r="AT203" s="141" t="s">
        <v>131</v>
      </c>
      <c r="AU203" s="141" t="s">
        <v>77</v>
      </c>
      <c r="AY203" s="18" t="s">
        <v>129</v>
      </c>
      <c r="BE203" s="142">
        <f t="shared" si="34"/>
        <v>0</v>
      </c>
      <c r="BF203" s="142">
        <f t="shared" si="35"/>
        <v>0</v>
      </c>
      <c r="BG203" s="142">
        <f t="shared" si="36"/>
        <v>0</v>
      </c>
      <c r="BH203" s="142">
        <f t="shared" si="37"/>
        <v>0</v>
      </c>
      <c r="BI203" s="142">
        <f t="shared" si="38"/>
        <v>0</v>
      </c>
      <c r="BJ203" s="18" t="s">
        <v>77</v>
      </c>
      <c r="BK203" s="142">
        <f t="shared" si="39"/>
        <v>0</v>
      </c>
      <c r="BL203" s="18" t="s">
        <v>87</v>
      </c>
      <c r="BM203" s="141" t="s">
        <v>1595</v>
      </c>
    </row>
    <row r="204" spans="2:65" s="1" customFormat="1" ht="16.5" customHeight="1">
      <c r="B204" s="129"/>
      <c r="C204" s="130" t="s">
        <v>1012</v>
      </c>
      <c r="D204" s="130" t="s">
        <v>131</v>
      </c>
      <c r="E204" s="131" t="s">
        <v>1596</v>
      </c>
      <c r="F204" s="132" t="s">
        <v>1597</v>
      </c>
      <c r="G204" s="133" t="s">
        <v>155</v>
      </c>
      <c r="H204" s="134">
        <v>1</v>
      </c>
      <c r="I204" s="135"/>
      <c r="J204" s="136">
        <f t="shared" si="30"/>
        <v>0</v>
      </c>
      <c r="K204" s="132" t="s">
        <v>156</v>
      </c>
      <c r="L204" s="33"/>
      <c r="M204" s="179" t="s">
        <v>3</v>
      </c>
      <c r="N204" s="180" t="s">
        <v>43</v>
      </c>
      <c r="O204" s="181"/>
      <c r="P204" s="182">
        <f t="shared" si="31"/>
        <v>0</v>
      </c>
      <c r="Q204" s="182">
        <v>0</v>
      </c>
      <c r="R204" s="182">
        <f t="shared" si="32"/>
        <v>0</v>
      </c>
      <c r="S204" s="182">
        <v>0</v>
      </c>
      <c r="T204" s="183">
        <f t="shared" si="33"/>
        <v>0</v>
      </c>
      <c r="AR204" s="141" t="s">
        <v>87</v>
      </c>
      <c r="AT204" s="141" t="s">
        <v>131</v>
      </c>
      <c r="AU204" s="141" t="s">
        <v>77</v>
      </c>
      <c r="AY204" s="18" t="s">
        <v>129</v>
      </c>
      <c r="BE204" s="142">
        <f t="shared" si="34"/>
        <v>0</v>
      </c>
      <c r="BF204" s="142">
        <f t="shared" si="35"/>
        <v>0</v>
      </c>
      <c r="BG204" s="142">
        <f t="shared" si="36"/>
        <v>0</v>
      </c>
      <c r="BH204" s="142">
        <f t="shared" si="37"/>
        <v>0</v>
      </c>
      <c r="BI204" s="142">
        <f t="shared" si="38"/>
        <v>0</v>
      </c>
      <c r="BJ204" s="18" t="s">
        <v>77</v>
      </c>
      <c r="BK204" s="142">
        <f t="shared" si="39"/>
        <v>0</v>
      </c>
      <c r="BL204" s="18" t="s">
        <v>87</v>
      </c>
      <c r="BM204" s="141" t="s">
        <v>1598</v>
      </c>
    </row>
    <row r="205" spans="2:12" s="1" customFormat="1" ht="6.95" customHeight="1"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33"/>
    </row>
  </sheetData>
  <autoFilter ref="C84:K20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97</v>
      </c>
      <c r="L4" s="21"/>
      <c r="M4" s="87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6" t="str">
        <f>'Rekapitulace stavby'!K6</f>
        <v>Rekonstrukce zpívající fontány v Mar. Lázní_rev</v>
      </c>
      <c r="F7" s="327"/>
      <c r="G7" s="327"/>
      <c r="H7" s="327"/>
      <c r="L7" s="21"/>
    </row>
    <row r="8" spans="2:12" s="1" customFormat="1" ht="12" customHeight="1">
      <c r="B8" s="33"/>
      <c r="D8" s="28" t="s">
        <v>98</v>
      </c>
      <c r="L8" s="33"/>
    </row>
    <row r="9" spans="2:12" s="1" customFormat="1" ht="16.5" customHeight="1">
      <c r="B9" s="33"/>
      <c r="E9" s="288" t="s">
        <v>1599</v>
      </c>
      <c r="F9" s="328"/>
      <c r="G9" s="328"/>
      <c r="H9" s="328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27. 10. 2023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12" s="1" customFormat="1" ht="18" customHeight="1">
      <c r="B15" s="33"/>
      <c r="E15" s="26" t="str">
        <f>IF('Rekapitulace stavby'!E11="","",'Rekapitulace stavby'!E11)</f>
        <v xml:space="preserve"> </v>
      </c>
      <c r="I15" s="28" t="s">
        <v>28</v>
      </c>
      <c r="J15" s="26" t="str">
        <f>IF('Rekapitulace stavby'!AN11="","",'Rekapitulace stavby'!AN11)</f>
        <v/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9" t="str">
        <f>'Rekapitulace stavby'!E14</f>
        <v>Vyplň údaj</v>
      </c>
      <c r="F18" s="309"/>
      <c r="G18" s="309"/>
      <c r="H18" s="309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tr">
        <f>IF('Rekapitulace stavby'!AN16="","",'Rekapitulace stavby'!AN16)</f>
        <v/>
      </c>
      <c r="L20" s="33"/>
    </row>
    <row r="21" spans="2:12" s="1" customFormat="1" ht="18" customHeight="1">
      <c r="B21" s="33"/>
      <c r="E21" s="26" t="str">
        <f>IF('Rekapitulace stavby'!E17="","",'Rekapitulace stavby'!E17)</f>
        <v xml:space="preserve">Prokon s.r.o. </v>
      </c>
      <c r="I21" s="28" t="s">
        <v>28</v>
      </c>
      <c r="J21" s="26" t="str">
        <f>IF('Rekapitulace stavby'!AN17="","",'Rekapitulace stavby'!AN17)</f>
        <v/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>Ing. Tomáš Hrdlička nebo dle dílčí části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83.25" customHeight="1">
      <c r="B27" s="88"/>
      <c r="E27" s="314" t="s">
        <v>1600</v>
      </c>
      <c r="F27" s="314"/>
      <c r="G27" s="314"/>
      <c r="H27" s="314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38</v>
      </c>
      <c r="J30" s="64">
        <f>ROUND(J86,2)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90">
        <f>ROUND((SUM(BE86:BE285)),2)</f>
        <v>0</v>
      </c>
      <c r="I33" s="91">
        <v>0.21</v>
      </c>
      <c r="J33" s="90">
        <f>ROUND(((SUM(BE86:BE285))*I33),2)</f>
        <v>0</v>
      </c>
      <c r="L33" s="33"/>
    </row>
    <row r="34" spans="2:12" s="1" customFormat="1" ht="14.45" customHeight="1">
      <c r="B34" s="33"/>
      <c r="E34" s="28" t="s">
        <v>44</v>
      </c>
      <c r="F34" s="90">
        <f>ROUND((SUM(BF86:BF285)),2)</f>
        <v>0</v>
      </c>
      <c r="I34" s="91">
        <v>0.12</v>
      </c>
      <c r="J34" s="90">
        <f>ROUND(((SUM(BF86:BF285))*I34),2)</f>
        <v>0</v>
      </c>
      <c r="L34" s="33"/>
    </row>
    <row r="35" spans="2:12" s="1" customFormat="1" ht="14.45" customHeight="1" hidden="1">
      <c r="B35" s="33"/>
      <c r="E35" s="28" t="s">
        <v>45</v>
      </c>
      <c r="F35" s="90">
        <f>ROUND((SUM(BG86:BG285)),2)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90">
        <f>ROUND((SUM(BH86:BH285)),2)</f>
        <v>0</v>
      </c>
      <c r="I36" s="91">
        <v>0.12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90">
        <f>ROUND((SUM(BI86:BI285)),2)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48</v>
      </c>
      <c r="E39" s="55"/>
      <c r="F39" s="55"/>
      <c r="G39" s="94" t="s">
        <v>49</v>
      </c>
      <c r="H39" s="95" t="s">
        <v>50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101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6" t="str">
        <f>E7</f>
        <v>Rekonstrukce zpívající fontány v Mar. Lázní_rev</v>
      </c>
      <c r="F48" s="327"/>
      <c r="G48" s="327"/>
      <c r="H48" s="327"/>
      <c r="L48" s="33"/>
    </row>
    <row r="49" spans="2:12" s="1" customFormat="1" ht="12" customHeight="1">
      <c r="B49" s="33"/>
      <c r="C49" s="28" t="s">
        <v>98</v>
      </c>
      <c r="L49" s="33"/>
    </row>
    <row r="50" spans="2:12" s="1" customFormat="1" ht="16.5" customHeight="1">
      <c r="B50" s="33"/>
      <c r="E50" s="288" t="str">
        <f>E9</f>
        <v>4 - Elektro</v>
      </c>
      <c r="F50" s="328"/>
      <c r="G50" s="328"/>
      <c r="H50" s="328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st.p. 28/3, 28/2, ppč. 200/2, 78/1 k.ú. ML</v>
      </c>
      <c r="I52" s="28" t="s">
        <v>23</v>
      </c>
      <c r="J52" s="50" t="str">
        <f>IF(J12="","",J12)</f>
        <v>27. 10. 2023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 xml:space="preserve"> </v>
      </c>
      <c r="I54" s="28" t="s">
        <v>31</v>
      </c>
      <c r="J54" s="31" t="str">
        <f>E21</f>
        <v xml:space="preserve">Prokon s.r.o. </v>
      </c>
      <c r="L54" s="33"/>
    </row>
    <row r="55" spans="2:12" s="1" customFormat="1" ht="25.7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Ing. Tomáš Hrdlička nebo dle dílčí části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70</v>
      </c>
      <c r="J59" s="64">
        <f>J86</f>
        <v>0</v>
      </c>
      <c r="L59" s="33"/>
      <c r="AU59" s="18" t="s">
        <v>104</v>
      </c>
    </row>
    <row r="60" spans="2:12" s="8" customFormat="1" ht="24.95" customHeight="1">
      <c r="B60" s="101"/>
      <c r="D60" s="102" t="s">
        <v>1601</v>
      </c>
      <c r="E60" s="103"/>
      <c r="F60" s="103"/>
      <c r="G60" s="103"/>
      <c r="H60" s="103"/>
      <c r="I60" s="103"/>
      <c r="J60" s="104">
        <f>J87</f>
        <v>0</v>
      </c>
      <c r="L60" s="101"/>
    </row>
    <row r="61" spans="2:12" s="8" customFormat="1" ht="24.95" customHeight="1">
      <c r="B61" s="101"/>
      <c r="D61" s="102" t="s">
        <v>1602</v>
      </c>
      <c r="E61" s="103"/>
      <c r="F61" s="103"/>
      <c r="G61" s="103"/>
      <c r="H61" s="103"/>
      <c r="I61" s="103"/>
      <c r="J61" s="104">
        <f>J180</f>
        <v>0</v>
      </c>
      <c r="L61" s="101"/>
    </row>
    <row r="62" spans="2:12" s="8" customFormat="1" ht="24.95" customHeight="1">
      <c r="B62" s="101"/>
      <c r="D62" s="102" t="s">
        <v>1603</v>
      </c>
      <c r="E62" s="103"/>
      <c r="F62" s="103"/>
      <c r="G62" s="103"/>
      <c r="H62" s="103"/>
      <c r="I62" s="103"/>
      <c r="J62" s="104">
        <f>J194</f>
        <v>0</v>
      </c>
      <c r="L62" s="101"/>
    </row>
    <row r="63" spans="2:12" s="8" customFormat="1" ht="24.95" customHeight="1">
      <c r="B63" s="101"/>
      <c r="D63" s="102" t="s">
        <v>1604</v>
      </c>
      <c r="E63" s="103"/>
      <c r="F63" s="103"/>
      <c r="G63" s="103"/>
      <c r="H63" s="103"/>
      <c r="I63" s="103"/>
      <c r="J63" s="104">
        <f>J198</f>
        <v>0</v>
      </c>
      <c r="L63" s="101"/>
    </row>
    <row r="64" spans="2:12" s="8" customFormat="1" ht="24.95" customHeight="1">
      <c r="B64" s="101"/>
      <c r="D64" s="102" t="s">
        <v>1605</v>
      </c>
      <c r="E64" s="103"/>
      <c r="F64" s="103"/>
      <c r="G64" s="103"/>
      <c r="H64" s="103"/>
      <c r="I64" s="103"/>
      <c r="J64" s="104">
        <f>J241</f>
        <v>0</v>
      </c>
      <c r="L64" s="101"/>
    </row>
    <row r="65" spans="2:12" s="8" customFormat="1" ht="24.95" customHeight="1">
      <c r="B65" s="101"/>
      <c r="D65" s="102" t="s">
        <v>1606</v>
      </c>
      <c r="E65" s="103"/>
      <c r="F65" s="103"/>
      <c r="G65" s="103"/>
      <c r="H65" s="103"/>
      <c r="I65" s="103"/>
      <c r="J65" s="104">
        <f>J261</f>
        <v>0</v>
      </c>
      <c r="L65" s="101"/>
    </row>
    <row r="66" spans="2:12" s="8" customFormat="1" ht="24.95" customHeight="1">
      <c r="B66" s="101"/>
      <c r="D66" s="102" t="s">
        <v>1607</v>
      </c>
      <c r="E66" s="103"/>
      <c r="F66" s="103"/>
      <c r="G66" s="103"/>
      <c r="H66" s="103"/>
      <c r="I66" s="103"/>
      <c r="J66" s="104">
        <f>J273</f>
        <v>0</v>
      </c>
      <c r="L66" s="101"/>
    </row>
    <row r="67" spans="2:12" s="1" customFormat="1" ht="21.75" customHeight="1">
      <c r="B67" s="33"/>
      <c r="L67" s="33"/>
    </row>
    <row r="68" spans="2:12" s="1" customFormat="1" ht="6.9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5" customHeight="1">
      <c r="B73" s="33"/>
      <c r="C73" s="22" t="s">
        <v>114</v>
      </c>
      <c r="L73" s="33"/>
    </row>
    <row r="74" spans="2:12" s="1" customFormat="1" ht="6.95" customHeight="1">
      <c r="B74" s="33"/>
      <c r="L74" s="33"/>
    </row>
    <row r="75" spans="2:12" s="1" customFormat="1" ht="12" customHeight="1">
      <c r="B75" s="33"/>
      <c r="C75" s="28" t="s">
        <v>17</v>
      </c>
      <c r="L75" s="33"/>
    </row>
    <row r="76" spans="2:12" s="1" customFormat="1" ht="16.5" customHeight="1">
      <c r="B76" s="33"/>
      <c r="E76" s="326" t="str">
        <f>E7</f>
        <v>Rekonstrukce zpívající fontány v Mar. Lázní_rev</v>
      </c>
      <c r="F76" s="327"/>
      <c r="G76" s="327"/>
      <c r="H76" s="327"/>
      <c r="L76" s="33"/>
    </row>
    <row r="77" spans="2:12" s="1" customFormat="1" ht="12" customHeight="1">
      <c r="B77" s="33"/>
      <c r="C77" s="28" t="s">
        <v>98</v>
      </c>
      <c r="L77" s="33"/>
    </row>
    <row r="78" spans="2:12" s="1" customFormat="1" ht="16.5" customHeight="1">
      <c r="B78" s="33"/>
      <c r="E78" s="288" t="str">
        <f>E9</f>
        <v>4 - Elektro</v>
      </c>
      <c r="F78" s="328"/>
      <c r="G78" s="328"/>
      <c r="H78" s="328"/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21</v>
      </c>
      <c r="F80" s="26" t="str">
        <f>F12</f>
        <v>st.p. 28/3, 28/2, ppč. 200/2, 78/1 k.ú. ML</v>
      </c>
      <c r="I80" s="28" t="s">
        <v>23</v>
      </c>
      <c r="J80" s="50" t="str">
        <f>IF(J12="","",J12)</f>
        <v>27. 10. 2023</v>
      </c>
      <c r="L80" s="33"/>
    </row>
    <row r="81" spans="2:12" s="1" customFormat="1" ht="6.95" customHeight="1">
      <c r="B81" s="33"/>
      <c r="L81" s="33"/>
    </row>
    <row r="82" spans="2:12" s="1" customFormat="1" ht="15.2" customHeight="1">
      <c r="B82" s="33"/>
      <c r="C82" s="28" t="s">
        <v>25</v>
      </c>
      <c r="F82" s="26" t="str">
        <f>E15</f>
        <v xml:space="preserve"> </v>
      </c>
      <c r="I82" s="28" t="s">
        <v>31</v>
      </c>
      <c r="J82" s="31" t="str">
        <f>E21</f>
        <v xml:space="preserve">Prokon s.r.o. </v>
      </c>
      <c r="L82" s="33"/>
    </row>
    <row r="83" spans="2:12" s="1" customFormat="1" ht="25.7" customHeight="1">
      <c r="B83" s="33"/>
      <c r="C83" s="28" t="s">
        <v>29</v>
      </c>
      <c r="F83" s="26" t="str">
        <f>IF(E18="","",E18)</f>
        <v>Vyplň údaj</v>
      </c>
      <c r="I83" s="28" t="s">
        <v>34</v>
      </c>
      <c r="J83" s="31" t="str">
        <f>E24</f>
        <v>Ing. Tomáš Hrdlička nebo dle dílčí části</v>
      </c>
      <c r="L83" s="33"/>
    </row>
    <row r="84" spans="2:12" s="1" customFormat="1" ht="10.35" customHeight="1">
      <c r="B84" s="33"/>
      <c r="L84" s="33"/>
    </row>
    <row r="85" spans="2:20" s="10" customFormat="1" ht="29.25" customHeight="1">
      <c r="B85" s="109"/>
      <c r="C85" s="110" t="s">
        <v>115</v>
      </c>
      <c r="D85" s="111" t="s">
        <v>57</v>
      </c>
      <c r="E85" s="111" t="s">
        <v>53</v>
      </c>
      <c r="F85" s="111" t="s">
        <v>54</v>
      </c>
      <c r="G85" s="111" t="s">
        <v>116</v>
      </c>
      <c r="H85" s="111" t="s">
        <v>117</v>
      </c>
      <c r="I85" s="111" t="s">
        <v>118</v>
      </c>
      <c r="J85" s="111" t="s">
        <v>103</v>
      </c>
      <c r="K85" s="112" t="s">
        <v>119</v>
      </c>
      <c r="L85" s="109"/>
      <c r="M85" s="57" t="s">
        <v>3</v>
      </c>
      <c r="N85" s="58" t="s">
        <v>42</v>
      </c>
      <c r="O85" s="58" t="s">
        <v>120</v>
      </c>
      <c r="P85" s="58" t="s">
        <v>121</v>
      </c>
      <c r="Q85" s="58" t="s">
        <v>122</v>
      </c>
      <c r="R85" s="58" t="s">
        <v>123</v>
      </c>
      <c r="S85" s="58" t="s">
        <v>124</v>
      </c>
      <c r="T85" s="59" t="s">
        <v>125</v>
      </c>
    </row>
    <row r="86" spans="2:63" s="1" customFormat="1" ht="22.9" customHeight="1">
      <c r="B86" s="33"/>
      <c r="C86" s="62" t="s">
        <v>126</v>
      </c>
      <c r="J86" s="113">
        <f>BK86</f>
        <v>0</v>
      </c>
      <c r="L86" s="33"/>
      <c r="M86" s="60"/>
      <c r="N86" s="51"/>
      <c r="O86" s="51"/>
      <c r="P86" s="114">
        <f>P87+P180+P194+P198+P241+P261+P273</f>
        <v>0</v>
      </c>
      <c r="Q86" s="51"/>
      <c r="R86" s="114">
        <f>R87+R180+R194+R198+R241+R261+R273</f>
        <v>0</v>
      </c>
      <c r="S86" s="51"/>
      <c r="T86" s="115">
        <f>T87+T180+T194+T198+T241+T261+T273</f>
        <v>0</v>
      </c>
      <c r="AT86" s="18" t="s">
        <v>71</v>
      </c>
      <c r="AU86" s="18" t="s">
        <v>104</v>
      </c>
      <c r="BK86" s="116">
        <f>BK87+BK180+BK194+BK198+BK241+BK261+BK273</f>
        <v>0</v>
      </c>
    </row>
    <row r="87" spans="2:63" s="11" customFormat="1" ht="25.9" customHeight="1">
      <c r="B87" s="117"/>
      <c r="D87" s="118" t="s">
        <v>71</v>
      </c>
      <c r="E87" s="119" t="s">
        <v>1333</v>
      </c>
      <c r="F87" s="119" t="s">
        <v>1608</v>
      </c>
      <c r="I87" s="120"/>
      <c r="J87" s="121">
        <f>BK87</f>
        <v>0</v>
      </c>
      <c r="L87" s="117"/>
      <c r="M87" s="122"/>
      <c r="P87" s="123">
        <f>SUM(P88:P179)</f>
        <v>0</v>
      </c>
      <c r="R87" s="123">
        <f>SUM(R88:R179)</f>
        <v>0</v>
      </c>
      <c r="T87" s="124">
        <f>SUM(T88:T179)</f>
        <v>0</v>
      </c>
      <c r="AR87" s="118" t="s">
        <v>77</v>
      </c>
      <c r="AT87" s="125" t="s">
        <v>71</v>
      </c>
      <c r="AU87" s="125" t="s">
        <v>72</v>
      </c>
      <c r="AY87" s="118" t="s">
        <v>129</v>
      </c>
      <c r="BK87" s="126">
        <f>SUM(BK88:BK179)</f>
        <v>0</v>
      </c>
    </row>
    <row r="88" spans="2:65" s="1" customFormat="1" ht="24.2" customHeight="1">
      <c r="B88" s="129"/>
      <c r="C88" s="130" t="s">
        <v>77</v>
      </c>
      <c r="D88" s="130" t="s">
        <v>131</v>
      </c>
      <c r="E88" s="131" t="s">
        <v>1609</v>
      </c>
      <c r="F88" s="132" t="s">
        <v>1610</v>
      </c>
      <c r="G88" s="133" t="s">
        <v>155</v>
      </c>
      <c r="H88" s="134">
        <v>5</v>
      </c>
      <c r="I88" s="135"/>
      <c r="J88" s="136">
        <f aca="true" t="shared" si="0" ref="J88:J133">ROUND(I88*H88,2)</f>
        <v>0</v>
      </c>
      <c r="K88" s="132" t="s">
        <v>1611</v>
      </c>
      <c r="L88" s="33"/>
      <c r="M88" s="137" t="s">
        <v>3</v>
      </c>
      <c r="N88" s="138" t="s">
        <v>43</v>
      </c>
      <c r="P88" s="139">
        <f aca="true" t="shared" si="1" ref="P88:P133">O88*H88</f>
        <v>0</v>
      </c>
      <c r="Q88" s="139">
        <v>0</v>
      </c>
      <c r="R88" s="139">
        <f aca="true" t="shared" si="2" ref="R88:R133">Q88*H88</f>
        <v>0</v>
      </c>
      <c r="S88" s="139">
        <v>0</v>
      </c>
      <c r="T88" s="140">
        <f aca="true" t="shared" si="3" ref="T88:T133">S88*H88</f>
        <v>0</v>
      </c>
      <c r="AR88" s="141" t="s">
        <v>87</v>
      </c>
      <c r="AT88" s="141" t="s">
        <v>131</v>
      </c>
      <c r="AU88" s="141" t="s">
        <v>77</v>
      </c>
      <c r="AY88" s="18" t="s">
        <v>129</v>
      </c>
      <c r="BE88" s="142">
        <f aca="true" t="shared" si="4" ref="BE88:BE133">IF(N88="základní",J88,0)</f>
        <v>0</v>
      </c>
      <c r="BF88" s="142">
        <f aca="true" t="shared" si="5" ref="BF88:BF133">IF(N88="snížená",J88,0)</f>
        <v>0</v>
      </c>
      <c r="BG88" s="142">
        <f aca="true" t="shared" si="6" ref="BG88:BG133">IF(N88="zákl. přenesená",J88,0)</f>
        <v>0</v>
      </c>
      <c r="BH88" s="142">
        <f aca="true" t="shared" si="7" ref="BH88:BH133">IF(N88="sníž. přenesená",J88,0)</f>
        <v>0</v>
      </c>
      <c r="BI88" s="142">
        <f aca="true" t="shared" si="8" ref="BI88:BI133">IF(N88="nulová",J88,0)</f>
        <v>0</v>
      </c>
      <c r="BJ88" s="18" t="s">
        <v>77</v>
      </c>
      <c r="BK88" s="142">
        <f aca="true" t="shared" si="9" ref="BK88:BK133">ROUND(I88*H88,2)</f>
        <v>0</v>
      </c>
      <c r="BL88" s="18" t="s">
        <v>87</v>
      </c>
      <c r="BM88" s="141" t="s">
        <v>81</v>
      </c>
    </row>
    <row r="89" spans="2:65" s="1" customFormat="1" ht="24.2" customHeight="1">
      <c r="B89" s="129"/>
      <c r="C89" s="130" t="s">
        <v>81</v>
      </c>
      <c r="D89" s="130" t="s">
        <v>131</v>
      </c>
      <c r="E89" s="131" t="s">
        <v>1612</v>
      </c>
      <c r="F89" s="132" t="s">
        <v>1613</v>
      </c>
      <c r="G89" s="133" t="s">
        <v>155</v>
      </c>
      <c r="H89" s="134">
        <v>5</v>
      </c>
      <c r="I89" s="135"/>
      <c r="J89" s="136">
        <f t="shared" si="0"/>
        <v>0</v>
      </c>
      <c r="K89" s="132" t="s">
        <v>1611</v>
      </c>
      <c r="L89" s="33"/>
      <c r="M89" s="137" t="s">
        <v>3</v>
      </c>
      <c r="N89" s="138" t="s">
        <v>43</v>
      </c>
      <c r="P89" s="139">
        <f t="shared" si="1"/>
        <v>0</v>
      </c>
      <c r="Q89" s="139">
        <v>0</v>
      </c>
      <c r="R89" s="139">
        <f t="shared" si="2"/>
        <v>0</v>
      </c>
      <c r="S89" s="139">
        <v>0</v>
      </c>
      <c r="T89" s="140">
        <f t="shared" si="3"/>
        <v>0</v>
      </c>
      <c r="AR89" s="141" t="s">
        <v>87</v>
      </c>
      <c r="AT89" s="141" t="s">
        <v>131</v>
      </c>
      <c r="AU89" s="141" t="s">
        <v>77</v>
      </c>
      <c r="AY89" s="18" t="s">
        <v>129</v>
      </c>
      <c r="BE89" s="142">
        <f t="shared" si="4"/>
        <v>0</v>
      </c>
      <c r="BF89" s="142">
        <f t="shared" si="5"/>
        <v>0</v>
      </c>
      <c r="BG89" s="142">
        <f t="shared" si="6"/>
        <v>0</v>
      </c>
      <c r="BH89" s="142">
        <f t="shared" si="7"/>
        <v>0</v>
      </c>
      <c r="BI89" s="142">
        <f t="shared" si="8"/>
        <v>0</v>
      </c>
      <c r="BJ89" s="18" t="s">
        <v>77</v>
      </c>
      <c r="BK89" s="142">
        <f t="shared" si="9"/>
        <v>0</v>
      </c>
      <c r="BL89" s="18" t="s">
        <v>87</v>
      </c>
      <c r="BM89" s="141" t="s">
        <v>87</v>
      </c>
    </row>
    <row r="90" spans="2:65" s="1" customFormat="1" ht="24.2" customHeight="1">
      <c r="B90" s="129"/>
      <c r="C90" s="130" t="s">
        <v>84</v>
      </c>
      <c r="D90" s="130" t="s">
        <v>131</v>
      </c>
      <c r="E90" s="131" t="s">
        <v>1614</v>
      </c>
      <c r="F90" s="132" t="s">
        <v>1615</v>
      </c>
      <c r="G90" s="133" t="s">
        <v>155</v>
      </c>
      <c r="H90" s="134">
        <v>5</v>
      </c>
      <c r="I90" s="135"/>
      <c r="J90" s="136">
        <f t="shared" si="0"/>
        <v>0</v>
      </c>
      <c r="K90" s="132" t="s">
        <v>1611</v>
      </c>
      <c r="L90" s="33"/>
      <c r="M90" s="137" t="s">
        <v>3</v>
      </c>
      <c r="N90" s="138" t="s">
        <v>43</v>
      </c>
      <c r="P90" s="139">
        <f t="shared" si="1"/>
        <v>0</v>
      </c>
      <c r="Q90" s="139">
        <v>0</v>
      </c>
      <c r="R90" s="139">
        <f t="shared" si="2"/>
        <v>0</v>
      </c>
      <c r="S90" s="139">
        <v>0</v>
      </c>
      <c r="T90" s="140">
        <f t="shared" si="3"/>
        <v>0</v>
      </c>
      <c r="AR90" s="141" t="s">
        <v>87</v>
      </c>
      <c r="AT90" s="141" t="s">
        <v>131</v>
      </c>
      <c r="AU90" s="141" t="s">
        <v>77</v>
      </c>
      <c r="AY90" s="18" t="s">
        <v>129</v>
      </c>
      <c r="BE90" s="142">
        <f t="shared" si="4"/>
        <v>0</v>
      </c>
      <c r="BF90" s="142">
        <f t="shared" si="5"/>
        <v>0</v>
      </c>
      <c r="BG90" s="142">
        <f t="shared" si="6"/>
        <v>0</v>
      </c>
      <c r="BH90" s="142">
        <f t="shared" si="7"/>
        <v>0</v>
      </c>
      <c r="BI90" s="142">
        <f t="shared" si="8"/>
        <v>0</v>
      </c>
      <c r="BJ90" s="18" t="s">
        <v>77</v>
      </c>
      <c r="BK90" s="142">
        <f t="shared" si="9"/>
        <v>0</v>
      </c>
      <c r="BL90" s="18" t="s">
        <v>87</v>
      </c>
      <c r="BM90" s="141" t="s">
        <v>160</v>
      </c>
    </row>
    <row r="91" spans="2:65" s="1" customFormat="1" ht="24.2" customHeight="1">
      <c r="B91" s="129"/>
      <c r="C91" s="130" t="s">
        <v>87</v>
      </c>
      <c r="D91" s="130" t="s">
        <v>131</v>
      </c>
      <c r="E91" s="131" t="s">
        <v>1616</v>
      </c>
      <c r="F91" s="132" t="s">
        <v>1617</v>
      </c>
      <c r="G91" s="133" t="s">
        <v>155</v>
      </c>
      <c r="H91" s="134">
        <v>5</v>
      </c>
      <c r="I91" s="135"/>
      <c r="J91" s="136">
        <f t="shared" si="0"/>
        <v>0</v>
      </c>
      <c r="K91" s="132" t="s">
        <v>1611</v>
      </c>
      <c r="L91" s="33"/>
      <c r="M91" s="137" t="s">
        <v>3</v>
      </c>
      <c r="N91" s="138" t="s">
        <v>43</v>
      </c>
      <c r="P91" s="139">
        <f t="shared" si="1"/>
        <v>0</v>
      </c>
      <c r="Q91" s="139">
        <v>0</v>
      </c>
      <c r="R91" s="139">
        <f t="shared" si="2"/>
        <v>0</v>
      </c>
      <c r="S91" s="139">
        <v>0</v>
      </c>
      <c r="T91" s="140">
        <f t="shared" si="3"/>
        <v>0</v>
      </c>
      <c r="AR91" s="141" t="s">
        <v>87</v>
      </c>
      <c r="AT91" s="141" t="s">
        <v>131</v>
      </c>
      <c r="AU91" s="141" t="s">
        <v>77</v>
      </c>
      <c r="AY91" s="18" t="s">
        <v>129</v>
      </c>
      <c r="BE91" s="142">
        <f t="shared" si="4"/>
        <v>0</v>
      </c>
      <c r="BF91" s="142">
        <f t="shared" si="5"/>
        <v>0</v>
      </c>
      <c r="BG91" s="142">
        <f t="shared" si="6"/>
        <v>0</v>
      </c>
      <c r="BH91" s="142">
        <f t="shared" si="7"/>
        <v>0</v>
      </c>
      <c r="BI91" s="142">
        <f t="shared" si="8"/>
        <v>0</v>
      </c>
      <c r="BJ91" s="18" t="s">
        <v>77</v>
      </c>
      <c r="BK91" s="142">
        <f t="shared" si="9"/>
        <v>0</v>
      </c>
      <c r="BL91" s="18" t="s">
        <v>87</v>
      </c>
      <c r="BM91" s="141" t="s">
        <v>170</v>
      </c>
    </row>
    <row r="92" spans="2:65" s="1" customFormat="1" ht="24.2" customHeight="1">
      <c r="B92" s="129"/>
      <c r="C92" s="130" t="s">
        <v>90</v>
      </c>
      <c r="D92" s="130" t="s">
        <v>131</v>
      </c>
      <c r="E92" s="131" t="s">
        <v>1618</v>
      </c>
      <c r="F92" s="132" t="s">
        <v>1619</v>
      </c>
      <c r="G92" s="133" t="s">
        <v>155</v>
      </c>
      <c r="H92" s="134">
        <v>5</v>
      </c>
      <c r="I92" s="135"/>
      <c r="J92" s="136">
        <f t="shared" si="0"/>
        <v>0</v>
      </c>
      <c r="K92" s="132" t="s">
        <v>1611</v>
      </c>
      <c r="L92" s="33"/>
      <c r="M92" s="137" t="s">
        <v>3</v>
      </c>
      <c r="N92" s="138" t="s">
        <v>43</v>
      </c>
      <c r="P92" s="139">
        <f t="shared" si="1"/>
        <v>0</v>
      </c>
      <c r="Q92" s="139">
        <v>0</v>
      </c>
      <c r="R92" s="139">
        <f t="shared" si="2"/>
        <v>0</v>
      </c>
      <c r="S92" s="139">
        <v>0</v>
      </c>
      <c r="T92" s="140">
        <f t="shared" si="3"/>
        <v>0</v>
      </c>
      <c r="AR92" s="141" t="s">
        <v>87</v>
      </c>
      <c r="AT92" s="141" t="s">
        <v>131</v>
      </c>
      <c r="AU92" s="141" t="s">
        <v>77</v>
      </c>
      <c r="AY92" s="18" t="s">
        <v>129</v>
      </c>
      <c r="BE92" s="142">
        <f t="shared" si="4"/>
        <v>0</v>
      </c>
      <c r="BF92" s="142">
        <f t="shared" si="5"/>
        <v>0</v>
      </c>
      <c r="BG92" s="142">
        <f t="shared" si="6"/>
        <v>0</v>
      </c>
      <c r="BH92" s="142">
        <f t="shared" si="7"/>
        <v>0</v>
      </c>
      <c r="BI92" s="142">
        <f t="shared" si="8"/>
        <v>0</v>
      </c>
      <c r="BJ92" s="18" t="s">
        <v>77</v>
      </c>
      <c r="BK92" s="142">
        <f t="shared" si="9"/>
        <v>0</v>
      </c>
      <c r="BL92" s="18" t="s">
        <v>87</v>
      </c>
      <c r="BM92" s="141" t="s">
        <v>180</v>
      </c>
    </row>
    <row r="93" spans="2:65" s="1" customFormat="1" ht="24.2" customHeight="1">
      <c r="B93" s="129"/>
      <c r="C93" s="130" t="s">
        <v>160</v>
      </c>
      <c r="D93" s="130" t="s">
        <v>131</v>
      </c>
      <c r="E93" s="131" t="s">
        <v>1620</v>
      </c>
      <c r="F93" s="132" t="s">
        <v>1621</v>
      </c>
      <c r="G93" s="133" t="s">
        <v>155</v>
      </c>
      <c r="H93" s="134">
        <v>1</v>
      </c>
      <c r="I93" s="135"/>
      <c r="J93" s="136">
        <f t="shared" si="0"/>
        <v>0</v>
      </c>
      <c r="K93" s="132" t="s">
        <v>1611</v>
      </c>
      <c r="L93" s="33"/>
      <c r="M93" s="137" t="s">
        <v>3</v>
      </c>
      <c r="N93" s="138" t="s">
        <v>43</v>
      </c>
      <c r="P93" s="139">
        <f t="shared" si="1"/>
        <v>0</v>
      </c>
      <c r="Q93" s="139">
        <v>0</v>
      </c>
      <c r="R93" s="139">
        <f t="shared" si="2"/>
        <v>0</v>
      </c>
      <c r="S93" s="139">
        <v>0</v>
      </c>
      <c r="T93" s="140">
        <f t="shared" si="3"/>
        <v>0</v>
      </c>
      <c r="AR93" s="141" t="s">
        <v>87</v>
      </c>
      <c r="AT93" s="141" t="s">
        <v>131</v>
      </c>
      <c r="AU93" s="141" t="s">
        <v>77</v>
      </c>
      <c r="AY93" s="18" t="s">
        <v>129</v>
      </c>
      <c r="BE93" s="142">
        <f t="shared" si="4"/>
        <v>0</v>
      </c>
      <c r="BF93" s="142">
        <f t="shared" si="5"/>
        <v>0</v>
      </c>
      <c r="BG93" s="142">
        <f t="shared" si="6"/>
        <v>0</v>
      </c>
      <c r="BH93" s="142">
        <f t="shared" si="7"/>
        <v>0</v>
      </c>
      <c r="BI93" s="142">
        <f t="shared" si="8"/>
        <v>0</v>
      </c>
      <c r="BJ93" s="18" t="s">
        <v>77</v>
      </c>
      <c r="BK93" s="142">
        <f t="shared" si="9"/>
        <v>0</v>
      </c>
      <c r="BL93" s="18" t="s">
        <v>87</v>
      </c>
      <c r="BM93" s="141" t="s">
        <v>9</v>
      </c>
    </row>
    <row r="94" spans="2:65" s="1" customFormat="1" ht="24.2" customHeight="1">
      <c r="B94" s="129"/>
      <c r="C94" s="130" t="s">
        <v>165</v>
      </c>
      <c r="D94" s="130" t="s">
        <v>131</v>
      </c>
      <c r="E94" s="131" t="s">
        <v>1622</v>
      </c>
      <c r="F94" s="132" t="s">
        <v>1623</v>
      </c>
      <c r="G94" s="133" t="s">
        <v>155</v>
      </c>
      <c r="H94" s="134">
        <v>8</v>
      </c>
      <c r="I94" s="135"/>
      <c r="J94" s="136">
        <f t="shared" si="0"/>
        <v>0</v>
      </c>
      <c r="K94" s="132" t="s">
        <v>1611</v>
      </c>
      <c r="L94" s="33"/>
      <c r="M94" s="137" t="s">
        <v>3</v>
      </c>
      <c r="N94" s="138" t="s">
        <v>43</v>
      </c>
      <c r="P94" s="139">
        <f t="shared" si="1"/>
        <v>0</v>
      </c>
      <c r="Q94" s="139">
        <v>0</v>
      </c>
      <c r="R94" s="139">
        <f t="shared" si="2"/>
        <v>0</v>
      </c>
      <c r="S94" s="139">
        <v>0</v>
      </c>
      <c r="T94" s="140">
        <f t="shared" si="3"/>
        <v>0</v>
      </c>
      <c r="AR94" s="141" t="s">
        <v>87</v>
      </c>
      <c r="AT94" s="141" t="s">
        <v>131</v>
      </c>
      <c r="AU94" s="141" t="s">
        <v>77</v>
      </c>
      <c r="AY94" s="18" t="s">
        <v>129</v>
      </c>
      <c r="BE94" s="142">
        <f t="shared" si="4"/>
        <v>0</v>
      </c>
      <c r="BF94" s="142">
        <f t="shared" si="5"/>
        <v>0</v>
      </c>
      <c r="BG94" s="142">
        <f t="shared" si="6"/>
        <v>0</v>
      </c>
      <c r="BH94" s="142">
        <f t="shared" si="7"/>
        <v>0</v>
      </c>
      <c r="BI94" s="142">
        <f t="shared" si="8"/>
        <v>0</v>
      </c>
      <c r="BJ94" s="18" t="s">
        <v>77</v>
      </c>
      <c r="BK94" s="142">
        <f t="shared" si="9"/>
        <v>0</v>
      </c>
      <c r="BL94" s="18" t="s">
        <v>87</v>
      </c>
      <c r="BM94" s="141" t="s">
        <v>200</v>
      </c>
    </row>
    <row r="95" spans="2:65" s="1" customFormat="1" ht="21.75" customHeight="1">
      <c r="B95" s="129"/>
      <c r="C95" s="130" t="s">
        <v>170</v>
      </c>
      <c r="D95" s="130" t="s">
        <v>131</v>
      </c>
      <c r="E95" s="131" t="s">
        <v>1624</v>
      </c>
      <c r="F95" s="132" t="s">
        <v>1625</v>
      </c>
      <c r="G95" s="133" t="s">
        <v>155</v>
      </c>
      <c r="H95" s="134">
        <v>1</v>
      </c>
      <c r="I95" s="135"/>
      <c r="J95" s="136">
        <f t="shared" si="0"/>
        <v>0</v>
      </c>
      <c r="K95" s="132" t="s">
        <v>1611</v>
      </c>
      <c r="L95" s="33"/>
      <c r="M95" s="137" t="s">
        <v>3</v>
      </c>
      <c r="N95" s="138" t="s">
        <v>43</v>
      </c>
      <c r="P95" s="139">
        <f t="shared" si="1"/>
        <v>0</v>
      </c>
      <c r="Q95" s="139">
        <v>0</v>
      </c>
      <c r="R95" s="139">
        <f t="shared" si="2"/>
        <v>0</v>
      </c>
      <c r="S95" s="139">
        <v>0</v>
      </c>
      <c r="T95" s="140">
        <f t="shared" si="3"/>
        <v>0</v>
      </c>
      <c r="AR95" s="141" t="s">
        <v>87</v>
      </c>
      <c r="AT95" s="141" t="s">
        <v>131</v>
      </c>
      <c r="AU95" s="141" t="s">
        <v>77</v>
      </c>
      <c r="AY95" s="18" t="s">
        <v>129</v>
      </c>
      <c r="BE95" s="142">
        <f t="shared" si="4"/>
        <v>0</v>
      </c>
      <c r="BF95" s="142">
        <f t="shared" si="5"/>
        <v>0</v>
      </c>
      <c r="BG95" s="142">
        <f t="shared" si="6"/>
        <v>0</v>
      </c>
      <c r="BH95" s="142">
        <f t="shared" si="7"/>
        <v>0</v>
      </c>
      <c r="BI95" s="142">
        <f t="shared" si="8"/>
        <v>0</v>
      </c>
      <c r="BJ95" s="18" t="s">
        <v>77</v>
      </c>
      <c r="BK95" s="142">
        <f t="shared" si="9"/>
        <v>0</v>
      </c>
      <c r="BL95" s="18" t="s">
        <v>87</v>
      </c>
      <c r="BM95" s="141" t="s">
        <v>217</v>
      </c>
    </row>
    <row r="96" spans="2:65" s="1" customFormat="1" ht="24.2" customHeight="1">
      <c r="B96" s="129"/>
      <c r="C96" s="130" t="s">
        <v>175</v>
      </c>
      <c r="D96" s="130" t="s">
        <v>131</v>
      </c>
      <c r="E96" s="131" t="s">
        <v>1626</v>
      </c>
      <c r="F96" s="132" t="s">
        <v>1627</v>
      </c>
      <c r="G96" s="133" t="s">
        <v>155</v>
      </c>
      <c r="H96" s="134">
        <v>10</v>
      </c>
      <c r="I96" s="135"/>
      <c r="J96" s="136">
        <f t="shared" si="0"/>
        <v>0</v>
      </c>
      <c r="K96" s="132" t="s">
        <v>1611</v>
      </c>
      <c r="L96" s="33"/>
      <c r="M96" s="137" t="s">
        <v>3</v>
      </c>
      <c r="N96" s="138" t="s">
        <v>43</v>
      </c>
      <c r="P96" s="139">
        <f t="shared" si="1"/>
        <v>0</v>
      </c>
      <c r="Q96" s="139">
        <v>0</v>
      </c>
      <c r="R96" s="139">
        <f t="shared" si="2"/>
        <v>0</v>
      </c>
      <c r="S96" s="139">
        <v>0</v>
      </c>
      <c r="T96" s="140">
        <f t="shared" si="3"/>
        <v>0</v>
      </c>
      <c r="AR96" s="141" t="s">
        <v>87</v>
      </c>
      <c r="AT96" s="141" t="s">
        <v>131</v>
      </c>
      <c r="AU96" s="141" t="s">
        <v>77</v>
      </c>
      <c r="AY96" s="18" t="s">
        <v>129</v>
      </c>
      <c r="BE96" s="142">
        <f t="shared" si="4"/>
        <v>0</v>
      </c>
      <c r="BF96" s="142">
        <f t="shared" si="5"/>
        <v>0</v>
      </c>
      <c r="BG96" s="142">
        <f t="shared" si="6"/>
        <v>0</v>
      </c>
      <c r="BH96" s="142">
        <f t="shared" si="7"/>
        <v>0</v>
      </c>
      <c r="BI96" s="142">
        <f t="shared" si="8"/>
        <v>0</v>
      </c>
      <c r="BJ96" s="18" t="s">
        <v>77</v>
      </c>
      <c r="BK96" s="142">
        <f t="shared" si="9"/>
        <v>0</v>
      </c>
      <c r="BL96" s="18" t="s">
        <v>87</v>
      </c>
      <c r="BM96" s="141" t="s">
        <v>158</v>
      </c>
    </row>
    <row r="97" spans="2:65" s="1" customFormat="1" ht="24.2" customHeight="1">
      <c r="B97" s="129"/>
      <c r="C97" s="130" t="s">
        <v>180</v>
      </c>
      <c r="D97" s="130" t="s">
        <v>131</v>
      </c>
      <c r="E97" s="131" t="s">
        <v>1628</v>
      </c>
      <c r="F97" s="132" t="s">
        <v>1629</v>
      </c>
      <c r="G97" s="133" t="s">
        <v>155</v>
      </c>
      <c r="H97" s="134">
        <v>10</v>
      </c>
      <c r="I97" s="135"/>
      <c r="J97" s="136">
        <f t="shared" si="0"/>
        <v>0</v>
      </c>
      <c r="K97" s="132" t="s">
        <v>1611</v>
      </c>
      <c r="L97" s="33"/>
      <c r="M97" s="137" t="s">
        <v>3</v>
      </c>
      <c r="N97" s="138" t="s">
        <v>43</v>
      </c>
      <c r="P97" s="139">
        <f t="shared" si="1"/>
        <v>0</v>
      </c>
      <c r="Q97" s="139">
        <v>0</v>
      </c>
      <c r="R97" s="139">
        <f t="shared" si="2"/>
        <v>0</v>
      </c>
      <c r="S97" s="139">
        <v>0</v>
      </c>
      <c r="T97" s="140">
        <f t="shared" si="3"/>
        <v>0</v>
      </c>
      <c r="AR97" s="141" t="s">
        <v>87</v>
      </c>
      <c r="AT97" s="141" t="s">
        <v>131</v>
      </c>
      <c r="AU97" s="141" t="s">
        <v>77</v>
      </c>
      <c r="AY97" s="18" t="s">
        <v>129</v>
      </c>
      <c r="BE97" s="142">
        <f t="shared" si="4"/>
        <v>0</v>
      </c>
      <c r="BF97" s="142">
        <f t="shared" si="5"/>
        <v>0</v>
      </c>
      <c r="BG97" s="142">
        <f t="shared" si="6"/>
        <v>0</v>
      </c>
      <c r="BH97" s="142">
        <f t="shared" si="7"/>
        <v>0</v>
      </c>
      <c r="BI97" s="142">
        <f t="shared" si="8"/>
        <v>0</v>
      </c>
      <c r="BJ97" s="18" t="s">
        <v>77</v>
      </c>
      <c r="BK97" s="142">
        <f t="shared" si="9"/>
        <v>0</v>
      </c>
      <c r="BL97" s="18" t="s">
        <v>87</v>
      </c>
      <c r="BM97" s="141" t="s">
        <v>241</v>
      </c>
    </row>
    <row r="98" spans="2:65" s="1" customFormat="1" ht="24.2" customHeight="1">
      <c r="B98" s="129"/>
      <c r="C98" s="130" t="s">
        <v>186</v>
      </c>
      <c r="D98" s="130" t="s">
        <v>131</v>
      </c>
      <c r="E98" s="131" t="s">
        <v>1630</v>
      </c>
      <c r="F98" s="132" t="s">
        <v>1631</v>
      </c>
      <c r="G98" s="133" t="s">
        <v>155</v>
      </c>
      <c r="H98" s="134">
        <v>10</v>
      </c>
      <c r="I98" s="135"/>
      <c r="J98" s="136">
        <f t="shared" si="0"/>
        <v>0</v>
      </c>
      <c r="K98" s="132" t="s">
        <v>1611</v>
      </c>
      <c r="L98" s="33"/>
      <c r="M98" s="137" t="s">
        <v>3</v>
      </c>
      <c r="N98" s="138" t="s">
        <v>43</v>
      </c>
      <c r="P98" s="139">
        <f t="shared" si="1"/>
        <v>0</v>
      </c>
      <c r="Q98" s="139">
        <v>0</v>
      </c>
      <c r="R98" s="139">
        <f t="shared" si="2"/>
        <v>0</v>
      </c>
      <c r="S98" s="139">
        <v>0</v>
      </c>
      <c r="T98" s="140">
        <f t="shared" si="3"/>
        <v>0</v>
      </c>
      <c r="AR98" s="141" t="s">
        <v>87</v>
      </c>
      <c r="AT98" s="141" t="s">
        <v>131</v>
      </c>
      <c r="AU98" s="141" t="s">
        <v>77</v>
      </c>
      <c r="AY98" s="18" t="s">
        <v>129</v>
      </c>
      <c r="BE98" s="142">
        <f t="shared" si="4"/>
        <v>0</v>
      </c>
      <c r="BF98" s="142">
        <f t="shared" si="5"/>
        <v>0</v>
      </c>
      <c r="BG98" s="142">
        <f t="shared" si="6"/>
        <v>0</v>
      </c>
      <c r="BH98" s="142">
        <f t="shared" si="7"/>
        <v>0</v>
      </c>
      <c r="BI98" s="142">
        <f t="shared" si="8"/>
        <v>0</v>
      </c>
      <c r="BJ98" s="18" t="s">
        <v>77</v>
      </c>
      <c r="BK98" s="142">
        <f t="shared" si="9"/>
        <v>0</v>
      </c>
      <c r="BL98" s="18" t="s">
        <v>87</v>
      </c>
      <c r="BM98" s="141" t="s">
        <v>251</v>
      </c>
    </row>
    <row r="99" spans="2:65" s="1" customFormat="1" ht="16.5" customHeight="1">
      <c r="B99" s="129"/>
      <c r="C99" s="130" t="s">
        <v>9</v>
      </c>
      <c r="D99" s="130" t="s">
        <v>131</v>
      </c>
      <c r="E99" s="131" t="s">
        <v>1632</v>
      </c>
      <c r="F99" s="132" t="s">
        <v>1633</v>
      </c>
      <c r="G99" s="133" t="s">
        <v>155</v>
      </c>
      <c r="H99" s="134">
        <v>85</v>
      </c>
      <c r="I99" s="135"/>
      <c r="J99" s="136">
        <f t="shared" si="0"/>
        <v>0</v>
      </c>
      <c r="K99" s="132" t="s">
        <v>1611</v>
      </c>
      <c r="L99" s="33"/>
      <c r="M99" s="137" t="s">
        <v>3</v>
      </c>
      <c r="N99" s="138" t="s">
        <v>43</v>
      </c>
      <c r="P99" s="139">
        <f t="shared" si="1"/>
        <v>0</v>
      </c>
      <c r="Q99" s="139">
        <v>0</v>
      </c>
      <c r="R99" s="139">
        <f t="shared" si="2"/>
        <v>0</v>
      </c>
      <c r="S99" s="139">
        <v>0</v>
      </c>
      <c r="T99" s="140">
        <f t="shared" si="3"/>
        <v>0</v>
      </c>
      <c r="AR99" s="141" t="s">
        <v>87</v>
      </c>
      <c r="AT99" s="141" t="s">
        <v>131</v>
      </c>
      <c r="AU99" s="141" t="s">
        <v>77</v>
      </c>
      <c r="AY99" s="18" t="s">
        <v>129</v>
      </c>
      <c r="BE99" s="142">
        <f t="shared" si="4"/>
        <v>0</v>
      </c>
      <c r="BF99" s="142">
        <f t="shared" si="5"/>
        <v>0</v>
      </c>
      <c r="BG99" s="142">
        <f t="shared" si="6"/>
        <v>0</v>
      </c>
      <c r="BH99" s="142">
        <f t="shared" si="7"/>
        <v>0</v>
      </c>
      <c r="BI99" s="142">
        <f t="shared" si="8"/>
        <v>0</v>
      </c>
      <c r="BJ99" s="18" t="s">
        <v>77</v>
      </c>
      <c r="BK99" s="142">
        <f t="shared" si="9"/>
        <v>0</v>
      </c>
      <c r="BL99" s="18" t="s">
        <v>87</v>
      </c>
      <c r="BM99" s="141" t="s">
        <v>261</v>
      </c>
    </row>
    <row r="100" spans="2:65" s="1" customFormat="1" ht="21.75" customHeight="1">
      <c r="B100" s="129"/>
      <c r="C100" s="130" t="s">
        <v>195</v>
      </c>
      <c r="D100" s="130" t="s">
        <v>131</v>
      </c>
      <c r="E100" s="131" t="s">
        <v>1634</v>
      </c>
      <c r="F100" s="132" t="s">
        <v>1635</v>
      </c>
      <c r="G100" s="133" t="s">
        <v>155</v>
      </c>
      <c r="H100" s="134">
        <v>50</v>
      </c>
      <c r="I100" s="135"/>
      <c r="J100" s="136">
        <f t="shared" si="0"/>
        <v>0</v>
      </c>
      <c r="K100" s="132" t="s">
        <v>1611</v>
      </c>
      <c r="L100" s="33"/>
      <c r="M100" s="137" t="s">
        <v>3</v>
      </c>
      <c r="N100" s="138" t="s">
        <v>43</v>
      </c>
      <c r="P100" s="139">
        <f t="shared" si="1"/>
        <v>0</v>
      </c>
      <c r="Q100" s="139">
        <v>0</v>
      </c>
      <c r="R100" s="139">
        <f t="shared" si="2"/>
        <v>0</v>
      </c>
      <c r="S100" s="139">
        <v>0</v>
      </c>
      <c r="T100" s="140">
        <f t="shared" si="3"/>
        <v>0</v>
      </c>
      <c r="AR100" s="141" t="s">
        <v>87</v>
      </c>
      <c r="AT100" s="141" t="s">
        <v>131</v>
      </c>
      <c r="AU100" s="141" t="s">
        <v>77</v>
      </c>
      <c r="AY100" s="18" t="s">
        <v>129</v>
      </c>
      <c r="BE100" s="142">
        <f t="shared" si="4"/>
        <v>0</v>
      </c>
      <c r="BF100" s="142">
        <f t="shared" si="5"/>
        <v>0</v>
      </c>
      <c r="BG100" s="142">
        <f t="shared" si="6"/>
        <v>0</v>
      </c>
      <c r="BH100" s="142">
        <f t="shared" si="7"/>
        <v>0</v>
      </c>
      <c r="BI100" s="142">
        <f t="shared" si="8"/>
        <v>0</v>
      </c>
      <c r="BJ100" s="18" t="s">
        <v>77</v>
      </c>
      <c r="BK100" s="142">
        <f t="shared" si="9"/>
        <v>0</v>
      </c>
      <c r="BL100" s="18" t="s">
        <v>87</v>
      </c>
      <c r="BM100" s="141" t="s">
        <v>271</v>
      </c>
    </row>
    <row r="101" spans="2:65" s="1" customFormat="1" ht="21.75" customHeight="1">
      <c r="B101" s="129"/>
      <c r="C101" s="130" t="s">
        <v>200</v>
      </c>
      <c r="D101" s="130" t="s">
        <v>131</v>
      </c>
      <c r="E101" s="131" t="s">
        <v>1636</v>
      </c>
      <c r="F101" s="132" t="s">
        <v>1637</v>
      </c>
      <c r="G101" s="133" t="s">
        <v>155</v>
      </c>
      <c r="H101" s="134">
        <v>50</v>
      </c>
      <c r="I101" s="135"/>
      <c r="J101" s="136">
        <f t="shared" si="0"/>
        <v>0</v>
      </c>
      <c r="K101" s="132" t="s">
        <v>1611</v>
      </c>
      <c r="L101" s="33"/>
      <c r="M101" s="137" t="s">
        <v>3</v>
      </c>
      <c r="N101" s="138" t="s">
        <v>43</v>
      </c>
      <c r="P101" s="139">
        <f t="shared" si="1"/>
        <v>0</v>
      </c>
      <c r="Q101" s="139">
        <v>0</v>
      </c>
      <c r="R101" s="139">
        <f t="shared" si="2"/>
        <v>0</v>
      </c>
      <c r="S101" s="139">
        <v>0</v>
      </c>
      <c r="T101" s="140">
        <f t="shared" si="3"/>
        <v>0</v>
      </c>
      <c r="AR101" s="141" t="s">
        <v>87</v>
      </c>
      <c r="AT101" s="141" t="s">
        <v>131</v>
      </c>
      <c r="AU101" s="141" t="s">
        <v>77</v>
      </c>
      <c r="AY101" s="18" t="s">
        <v>129</v>
      </c>
      <c r="BE101" s="142">
        <f t="shared" si="4"/>
        <v>0</v>
      </c>
      <c r="BF101" s="142">
        <f t="shared" si="5"/>
        <v>0</v>
      </c>
      <c r="BG101" s="142">
        <f t="shared" si="6"/>
        <v>0</v>
      </c>
      <c r="BH101" s="142">
        <f t="shared" si="7"/>
        <v>0</v>
      </c>
      <c r="BI101" s="142">
        <f t="shared" si="8"/>
        <v>0</v>
      </c>
      <c r="BJ101" s="18" t="s">
        <v>77</v>
      </c>
      <c r="BK101" s="142">
        <f t="shared" si="9"/>
        <v>0</v>
      </c>
      <c r="BL101" s="18" t="s">
        <v>87</v>
      </c>
      <c r="BM101" s="141" t="s">
        <v>281</v>
      </c>
    </row>
    <row r="102" spans="2:65" s="1" customFormat="1" ht="16.5" customHeight="1">
      <c r="B102" s="129"/>
      <c r="C102" s="130" t="s">
        <v>210</v>
      </c>
      <c r="D102" s="130" t="s">
        <v>131</v>
      </c>
      <c r="E102" s="131" t="s">
        <v>1638</v>
      </c>
      <c r="F102" s="132" t="s">
        <v>1639</v>
      </c>
      <c r="G102" s="133" t="s">
        <v>155</v>
      </c>
      <c r="H102" s="134">
        <v>3</v>
      </c>
      <c r="I102" s="135"/>
      <c r="J102" s="136">
        <f t="shared" si="0"/>
        <v>0</v>
      </c>
      <c r="K102" s="132" t="s">
        <v>1611</v>
      </c>
      <c r="L102" s="33"/>
      <c r="M102" s="137" t="s">
        <v>3</v>
      </c>
      <c r="N102" s="138" t="s">
        <v>43</v>
      </c>
      <c r="P102" s="139">
        <f t="shared" si="1"/>
        <v>0</v>
      </c>
      <c r="Q102" s="139">
        <v>0</v>
      </c>
      <c r="R102" s="139">
        <f t="shared" si="2"/>
        <v>0</v>
      </c>
      <c r="S102" s="139">
        <v>0</v>
      </c>
      <c r="T102" s="140">
        <f t="shared" si="3"/>
        <v>0</v>
      </c>
      <c r="AR102" s="141" t="s">
        <v>87</v>
      </c>
      <c r="AT102" s="141" t="s">
        <v>131</v>
      </c>
      <c r="AU102" s="141" t="s">
        <v>77</v>
      </c>
      <c r="AY102" s="18" t="s">
        <v>129</v>
      </c>
      <c r="BE102" s="142">
        <f t="shared" si="4"/>
        <v>0</v>
      </c>
      <c r="BF102" s="142">
        <f t="shared" si="5"/>
        <v>0</v>
      </c>
      <c r="BG102" s="142">
        <f t="shared" si="6"/>
        <v>0</v>
      </c>
      <c r="BH102" s="142">
        <f t="shared" si="7"/>
        <v>0</v>
      </c>
      <c r="BI102" s="142">
        <f t="shared" si="8"/>
        <v>0</v>
      </c>
      <c r="BJ102" s="18" t="s">
        <v>77</v>
      </c>
      <c r="BK102" s="142">
        <f t="shared" si="9"/>
        <v>0</v>
      </c>
      <c r="BL102" s="18" t="s">
        <v>87</v>
      </c>
      <c r="BM102" s="141" t="s">
        <v>291</v>
      </c>
    </row>
    <row r="103" spans="2:65" s="1" customFormat="1" ht="16.5" customHeight="1">
      <c r="B103" s="129"/>
      <c r="C103" s="130" t="s">
        <v>217</v>
      </c>
      <c r="D103" s="130" t="s">
        <v>131</v>
      </c>
      <c r="E103" s="131" t="s">
        <v>1640</v>
      </c>
      <c r="F103" s="132" t="s">
        <v>1641</v>
      </c>
      <c r="G103" s="133" t="s">
        <v>155</v>
      </c>
      <c r="H103" s="134">
        <v>1</v>
      </c>
      <c r="I103" s="135"/>
      <c r="J103" s="136">
        <f t="shared" si="0"/>
        <v>0</v>
      </c>
      <c r="K103" s="132" t="s">
        <v>1611</v>
      </c>
      <c r="L103" s="33"/>
      <c r="M103" s="137" t="s">
        <v>3</v>
      </c>
      <c r="N103" s="138" t="s">
        <v>43</v>
      </c>
      <c r="P103" s="139">
        <f t="shared" si="1"/>
        <v>0</v>
      </c>
      <c r="Q103" s="139">
        <v>0</v>
      </c>
      <c r="R103" s="139">
        <f t="shared" si="2"/>
        <v>0</v>
      </c>
      <c r="S103" s="139">
        <v>0</v>
      </c>
      <c r="T103" s="140">
        <f t="shared" si="3"/>
        <v>0</v>
      </c>
      <c r="AR103" s="141" t="s">
        <v>87</v>
      </c>
      <c r="AT103" s="141" t="s">
        <v>131</v>
      </c>
      <c r="AU103" s="141" t="s">
        <v>77</v>
      </c>
      <c r="AY103" s="18" t="s">
        <v>129</v>
      </c>
      <c r="BE103" s="142">
        <f t="shared" si="4"/>
        <v>0</v>
      </c>
      <c r="BF103" s="142">
        <f t="shared" si="5"/>
        <v>0</v>
      </c>
      <c r="BG103" s="142">
        <f t="shared" si="6"/>
        <v>0</v>
      </c>
      <c r="BH103" s="142">
        <f t="shared" si="7"/>
        <v>0</v>
      </c>
      <c r="BI103" s="142">
        <f t="shared" si="8"/>
        <v>0</v>
      </c>
      <c r="BJ103" s="18" t="s">
        <v>77</v>
      </c>
      <c r="BK103" s="142">
        <f t="shared" si="9"/>
        <v>0</v>
      </c>
      <c r="BL103" s="18" t="s">
        <v>87</v>
      </c>
      <c r="BM103" s="141" t="s">
        <v>305</v>
      </c>
    </row>
    <row r="104" spans="2:65" s="1" customFormat="1" ht="24.2" customHeight="1">
      <c r="B104" s="129"/>
      <c r="C104" s="130" t="s">
        <v>224</v>
      </c>
      <c r="D104" s="130" t="s">
        <v>131</v>
      </c>
      <c r="E104" s="131" t="s">
        <v>1642</v>
      </c>
      <c r="F104" s="132" t="s">
        <v>1643</v>
      </c>
      <c r="G104" s="133" t="s">
        <v>155</v>
      </c>
      <c r="H104" s="134">
        <v>1</v>
      </c>
      <c r="I104" s="135"/>
      <c r="J104" s="136">
        <f t="shared" si="0"/>
        <v>0</v>
      </c>
      <c r="K104" s="132" t="s">
        <v>1611</v>
      </c>
      <c r="L104" s="33"/>
      <c r="M104" s="137" t="s">
        <v>3</v>
      </c>
      <c r="N104" s="138" t="s">
        <v>43</v>
      </c>
      <c r="P104" s="139">
        <f t="shared" si="1"/>
        <v>0</v>
      </c>
      <c r="Q104" s="139">
        <v>0</v>
      </c>
      <c r="R104" s="139">
        <f t="shared" si="2"/>
        <v>0</v>
      </c>
      <c r="S104" s="139">
        <v>0</v>
      </c>
      <c r="T104" s="140">
        <f t="shared" si="3"/>
        <v>0</v>
      </c>
      <c r="AR104" s="141" t="s">
        <v>87</v>
      </c>
      <c r="AT104" s="141" t="s">
        <v>131</v>
      </c>
      <c r="AU104" s="141" t="s">
        <v>77</v>
      </c>
      <c r="AY104" s="18" t="s">
        <v>129</v>
      </c>
      <c r="BE104" s="142">
        <f t="shared" si="4"/>
        <v>0</v>
      </c>
      <c r="BF104" s="142">
        <f t="shared" si="5"/>
        <v>0</v>
      </c>
      <c r="BG104" s="142">
        <f t="shared" si="6"/>
        <v>0</v>
      </c>
      <c r="BH104" s="142">
        <f t="shared" si="7"/>
        <v>0</v>
      </c>
      <c r="BI104" s="142">
        <f t="shared" si="8"/>
        <v>0</v>
      </c>
      <c r="BJ104" s="18" t="s">
        <v>77</v>
      </c>
      <c r="BK104" s="142">
        <f t="shared" si="9"/>
        <v>0</v>
      </c>
      <c r="BL104" s="18" t="s">
        <v>87</v>
      </c>
      <c r="BM104" s="141" t="s">
        <v>317</v>
      </c>
    </row>
    <row r="105" spans="2:65" s="1" customFormat="1" ht="21.75" customHeight="1">
      <c r="B105" s="129"/>
      <c r="C105" s="130" t="s">
        <v>158</v>
      </c>
      <c r="D105" s="130" t="s">
        <v>131</v>
      </c>
      <c r="E105" s="131" t="s">
        <v>1644</v>
      </c>
      <c r="F105" s="132" t="s">
        <v>1645</v>
      </c>
      <c r="G105" s="133" t="s">
        <v>155</v>
      </c>
      <c r="H105" s="134">
        <v>25</v>
      </c>
      <c r="I105" s="135"/>
      <c r="J105" s="136">
        <f t="shared" si="0"/>
        <v>0</v>
      </c>
      <c r="K105" s="132" t="s">
        <v>1611</v>
      </c>
      <c r="L105" s="33"/>
      <c r="M105" s="137" t="s">
        <v>3</v>
      </c>
      <c r="N105" s="138" t="s">
        <v>43</v>
      </c>
      <c r="P105" s="139">
        <f t="shared" si="1"/>
        <v>0</v>
      </c>
      <c r="Q105" s="139">
        <v>0</v>
      </c>
      <c r="R105" s="139">
        <f t="shared" si="2"/>
        <v>0</v>
      </c>
      <c r="S105" s="139">
        <v>0</v>
      </c>
      <c r="T105" s="140">
        <f t="shared" si="3"/>
        <v>0</v>
      </c>
      <c r="AR105" s="141" t="s">
        <v>87</v>
      </c>
      <c r="AT105" s="141" t="s">
        <v>131</v>
      </c>
      <c r="AU105" s="141" t="s">
        <v>77</v>
      </c>
      <c r="AY105" s="18" t="s">
        <v>129</v>
      </c>
      <c r="BE105" s="142">
        <f t="shared" si="4"/>
        <v>0</v>
      </c>
      <c r="BF105" s="142">
        <f t="shared" si="5"/>
        <v>0</v>
      </c>
      <c r="BG105" s="142">
        <f t="shared" si="6"/>
        <v>0</v>
      </c>
      <c r="BH105" s="142">
        <f t="shared" si="7"/>
        <v>0</v>
      </c>
      <c r="BI105" s="142">
        <f t="shared" si="8"/>
        <v>0</v>
      </c>
      <c r="BJ105" s="18" t="s">
        <v>77</v>
      </c>
      <c r="BK105" s="142">
        <f t="shared" si="9"/>
        <v>0</v>
      </c>
      <c r="BL105" s="18" t="s">
        <v>87</v>
      </c>
      <c r="BM105" s="141" t="s">
        <v>327</v>
      </c>
    </row>
    <row r="106" spans="2:65" s="1" customFormat="1" ht="16.5" customHeight="1">
      <c r="B106" s="129"/>
      <c r="C106" s="130" t="s">
        <v>184</v>
      </c>
      <c r="D106" s="130" t="s">
        <v>131</v>
      </c>
      <c r="E106" s="131" t="s">
        <v>1646</v>
      </c>
      <c r="F106" s="132" t="s">
        <v>1647</v>
      </c>
      <c r="G106" s="133" t="s">
        <v>155</v>
      </c>
      <c r="H106" s="134">
        <v>16</v>
      </c>
      <c r="I106" s="135"/>
      <c r="J106" s="136">
        <f t="shared" si="0"/>
        <v>0</v>
      </c>
      <c r="K106" s="132" t="s">
        <v>1611</v>
      </c>
      <c r="L106" s="33"/>
      <c r="M106" s="137" t="s">
        <v>3</v>
      </c>
      <c r="N106" s="138" t="s">
        <v>43</v>
      </c>
      <c r="P106" s="139">
        <f t="shared" si="1"/>
        <v>0</v>
      </c>
      <c r="Q106" s="139">
        <v>0</v>
      </c>
      <c r="R106" s="139">
        <f t="shared" si="2"/>
        <v>0</v>
      </c>
      <c r="S106" s="139">
        <v>0</v>
      </c>
      <c r="T106" s="140">
        <f t="shared" si="3"/>
        <v>0</v>
      </c>
      <c r="AR106" s="141" t="s">
        <v>87</v>
      </c>
      <c r="AT106" s="141" t="s">
        <v>131</v>
      </c>
      <c r="AU106" s="141" t="s">
        <v>77</v>
      </c>
      <c r="AY106" s="18" t="s">
        <v>129</v>
      </c>
      <c r="BE106" s="142">
        <f t="shared" si="4"/>
        <v>0</v>
      </c>
      <c r="BF106" s="142">
        <f t="shared" si="5"/>
        <v>0</v>
      </c>
      <c r="BG106" s="142">
        <f t="shared" si="6"/>
        <v>0</v>
      </c>
      <c r="BH106" s="142">
        <f t="shared" si="7"/>
        <v>0</v>
      </c>
      <c r="BI106" s="142">
        <f t="shared" si="8"/>
        <v>0</v>
      </c>
      <c r="BJ106" s="18" t="s">
        <v>77</v>
      </c>
      <c r="BK106" s="142">
        <f t="shared" si="9"/>
        <v>0</v>
      </c>
      <c r="BL106" s="18" t="s">
        <v>87</v>
      </c>
      <c r="BM106" s="141" t="s">
        <v>341</v>
      </c>
    </row>
    <row r="107" spans="2:65" s="1" customFormat="1" ht="16.5" customHeight="1">
      <c r="B107" s="129"/>
      <c r="C107" s="130" t="s">
        <v>241</v>
      </c>
      <c r="D107" s="130" t="s">
        <v>131</v>
      </c>
      <c r="E107" s="131" t="s">
        <v>1648</v>
      </c>
      <c r="F107" s="132" t="s">
        <v>1649</v>
      </c>
      <c r="G107" s="133" t="s">
        <v>155</v>
      </c>
      <c r="H107" s="134">
        <v>16</v>
      </c>
      <c r="I107" s="135"/>
      <c r="J107" s="136">
        <f t="shared" si="0"/>
        <v>0</v>
      </c>
      <c r="K107" s="132" t="s">
        <v>1611</v>
      </c>
      <c r="L107" s="33"/>
      <c r="M107" s="137" t="s">
        <v>3</v>
      </c>
      <c r="N107" s="138" t="s">
        <v>43</v>
      </c>
      <c r="P107" s="139">
        <f t="shared" si="1"/>
        <v>0</v>
      </c>
      <c r="Q107" s="139">
        <v>0</v>
      </c>
      <c r="R107" s="139">
        <f t="shared" si="2"/>
        <v>0</v>
      </c>
      <c r="S107" s="139">
        <v>0</v>
      </c>
      <c r="T107" s="140">
        <f t="shared" si="3"/>
        <v>0</v>
      </c>
      <c r="AR107" s="141" t="s">
        <v>87</v>
      </c>
      <c r="AT107" s="141" t="s">
        <v>131</v>
      </c>
      <c r="AU107" s="141" t="s">
        <v>77</v>
      </c>
      <c r="AY107" s="18" t="s">
        <v>129</v>
      </c>
      <c r="BE107" s="142">
        <f t="shared" si="4"/>
        <v>0</v>
      </c>
      <c r="BF107" s="142">
        <f t="shared" si="5"/>
        <v>0</v>
      </c>
      <c r="BG107" s="142">
        <f t="shared" si="6"/>
        <v>0</v>
      </c>
      <c r="BH107" s="142">
        <f t="shared" si="7"/>
        <v>0</v>
      </c>
      <c r="BI107" s="142">
        <f t="shared" si="8"/>
        <v>0</v>
      </c>
      <c r="BJ107" s="18" t="s">
        <v>77</v>
      </c>
      <c r="BK107" s="142">
        <f t="shared" si="9"/>
        <v>0</v>
      </c>
      <c r="BL107" s="18" t="s">
        <v>87</v>
      </c>
      <c r="BM107" s="141" t="s">
        <v>353</v>
      </c>
    </row>
    <row r="108" spans="2:65" s="1" customFormat="1" ht="24.2" customHeight="1">
      <c r="B108" s="129"/>
      <c r="C108" s="130" t="s">
        <v>8</v>
      </c>
      <c r="D108" s="130" t="s">
        <v>131</v>
      </c>
      <c r="E108" s="131" t="s">
        <v>1650</v>
      </c>
      <c r="F108" s="132" t="s">
        <v>1651</v>
      </c>
      <c r="G108" s="133" t="s">
        <v>155</v>
      </c>
      <c r="H108" s="134">
        <v>15</v>
      </c>
      <c r="I108" s="135"/>
      <c r="J108" s="136">
        <f t="shared" si="0"/>
        <v>0</v>
      </c>
      <c r="K108" s="132" t="s">
        <v>1611</v>
      </c>
      <c r="L108" s="33"/>
      <c r="M108" s="137" t="s">
        <v>3</v>
      </c>
      <c r="N108" s="138" t="s">
        <v>43</v>
      </c>
      <c r="P108" s="139">
        <f t="shared" si="1"/>
        <v>0</v>
      </c>
      <c r="Q108" s="139">
        <v>0</v>
      </c>
      <c r="R108" s="139">
        <f t="shared" si="2"/>
        <v>0</v>
      </c>
      <c r="S108" s="139">
        <v>0</v>
      </c>
      <c r="T108" s="140">
        <f t="shared" si="3"/>
        <v>0</v>
      </c>
      <c r="AR108" s="141" t="s">
        <v>87</v>
      </c>
      <c r="AT108" s="141" t="s">
        <v>131</v>
      </c>
      <c r="AU108" s="141" t="s">
        <v>77</v>
      </c>
      <c r="AY108" s="18" t="s">
        <v>129</v>
      </c>
      <c r="BE108" s="142">
        <f t="shared" si="4"/>
        <v>0</v>
      </c>
      <c r="BF108" s="142">
        <f t="shared" si="5"/>
        <v>0</v>
      </c>
      <c r="BG108" s="142">
        <f t="shared" si="6"/>
        <v>0</v>
      </c>
      <c r="BH108" s="142">
        <f t="shared" si="7"/>
        <v>0</v>
      </c>
      <c r="BI108" s="142">
        <f t="shared" si="8"/>
        <v>0</v>
      </c>
      <c r="BJ108" s="18" t="s">
        <v>77</v>
      </c>
      <c r="BK108" s="142">
        <f t="shared" si="9"/>
        <v>0</v>
      </c>
      <c r="BL108" s="18" t="s">
        <v>87</v>
      </c>
      <c r="BM108" s="141" t="s">
        <v>372</v>
      </c>
    </row>
    <row r="109" spans="2:65" s="1" customFormat="1" ht="21.75" customHeight="1">
      <c r="B109" s="129"/>
      <c r="C109" s="130" t="s">
        <v>251</v>
      </c>
      <c r="D109" s="130" t="s">
        <v>131</v>
      </c>
      <c r="E109" s="131" t="s">
        <v>1652</v>
      </c>
      <c r="F109" s="132" t="s">
        <v>1653</v>
      </c>
      <c r="G109" s="133" t="s">
        <v>155</v>
      </c>
      <c r="H109" s="134">
        <v>15</v>
      </c>
      <c r="I109" s="135"/>
      <c r="J109" s="136">
        <f t="shared" si="0"/>
        <v>0</v>
      </c>
      <c r="K109" s="132" t="s">
        <v>1611</v>
      </c>
      <c r="L109" s="33"/>
      <c r="M109" s="137" t="s">
        <v>3</v>
      </c>
      <c r="N109" s="138" t="s">
        <v>43</v>
      </c>
      <c r="P109" s="139">
        <f t="shared" si="1"/>
        <v>0</v>
      </c>
      <c r="Q109" s="139">
        <v>0</v>
      </c>
      <c r="R109" s="139">
        <f t="shared" si="2"/>
        <v>0</v>
      </c>
      <c r="S109" s="139">
        <v>0</v>
      </c>
      <c r="T109" s="140">
        <f t="shared" si="3"/>
        <v>0</v>
      </c>
      <c r="AR109" s="141" t="s">
        <v>87</v>
      </c>
      <c r="AT109" s="141" t="s">
        <v>131</v>
      </c>
      <c r="AU109" s="141" t="s">
        <v>77</v>
      </c>
      <c r="AY109" s="18" t="s">
        <v>129</v>
      </c>
      <c r="BE109" s="142">
        <f t="shared" si="4"/>
        <v>0</v>
      </c>
      <c r="BF109" s="142">
        <f t="shared" si="5"/>
        <v>0</v>
      </c>
      <c r="BG109" s="142">
        <f t="shared" si="6"/>
        <v>0</v>
      </c>
      <c r="BH109" s="142">
        <f t="shared" si="7"/>
        <v>0</v>
      </c>
      <c r="BI109" s="142">
        <f t="shared" si="8"/>
        <v>0</v>
      </c>
      <c r="BJ109" s="18" t="s">
        <v>77</v>
      </c>
      <c r="BK109" s="142">
        <f t="shared" si="9"/>
        <v>0</v>
      </c>
      <c r="BL109" s="18" t="s">
        <v>87</v>
      </c>
      <c r="BM109" s="141" t="s">
        <v>648</v>
      </c>
    </row>
    <row r="110" spans="2:65" s="1" customFormat="1" ht="21.75" customHeight="1">
      <c r="B110" s="129"/>
      <c r="C110" s="130" t="s">
        <v>256</v>
      </c>
      <c r="D110" s="130" t="s">
        <v>131</v>
      </c>
      <c r="E110" s="131" t="s">
        <v>1654</v>
      </c>
      <c r="F110" s="132" t="s">
        <v>1655</v>
      </c>
      <c r="G110" s="133" t="s">
        <v>155</v>
      </c>
      <c r="H110" s="134">
        <v>3</v>
      </c>
      <c r="I110" s="135"/>
      <c r="J110" s="136">
        <f t="shared" si="0"/>
        <v>0</v>
      </c>
      <c r="K110" s="132" t="s">
        <v>1611</v>
      </c>
      <c r="L110" s="33"/>
      <c r="M110" s="137" t="s">
        <v>3</v>
      </c>
      <c r="N110" s="138" t="s">
        <v>43</v>
      </c>
      <c r="P110" s="139">
        <f t="shared" si="1"/>
        <v>0</v>
      </c>
      <c r="Q110" s="139">
        <v>0</v>
      </c>
      <c r="R110" s="139">
        <f t="shared" si="2"/>
        <v>0</v>
      </c>
      <c r="S110" s="139">
        <v>0</v>
      </c>
      <c r="T110" s="140">
        <f t="shared" si="3"/>
        <v>0</v>
      </c>
      <c r="AR110" s="141" t="s">
        <v>87</v>
      </c>
      <c r="AT110" s="141" t="s">
        <v>131</v>
      </c>
      <c r="AU110" s="141" t="s">
        <v>77</v>
      </c>
      <c r="AY110" s="18" t="s">
        <v>129</v>
      </c>
      <c r="BE110" s="142">
        <f t="shared" si="4"/>
        <v>0</v>
      </c>
      <c r="BF110" s="142">
        <f t="shared" si="5"/>
        <v>0</v>
      </c>
      <c r="BG110" s="142">
        <f t="shared" si="6"/>
        <v>0</v>
      </c>
      <c r="BH110" s="142">
        <f t="shared" si="7"/>
        <v>0</v>
      </c>
      <c r="BI110" s="142">
        <f t="shared" si="8"/>
        <v>0</v>
      </c>
      <c r="BJ110" s="18" t="s">
        <v>77</v>
      </c>
      <c r="BK110" s="142">
        <f t="shared" si="9"/>
        <v>0</v>
      </c>
      <c r="BL110" s="18" t="s">
        <v>87</v>
      </c>
      <c r="BM110" s="141" t="s">
        <v>660</v>
      </c>
    </row>
    <row r="111" spans="2:65" s="1" customFormat="1" ht="24.2" customHeight="1">
      <c r="B111" s="129"/>
      <c r="C111" s="130" t="s">
        <v>261</v>
      </c>
      <c r="D111" s="130" t="s">
        <v>131</v>
      </c>
      <c r="E111" s="131" t="s">
        <v>1656</v>
      </c>
      <c r="F111" s="132" t="s">
        <v>1657</v>
      </c>
      <c r="G111" s="133" t="s">
        <v>155</v>
      </c>
      <c r="H111" s="134">
        <v>3</v>
      </c>
      <c r="I111" s="135"/>
      <c r="J111" s="136">
        <f t="shared" si="0"/>
        <v>0</v>
      </c>
      <c r="K111" s="132" t="s">
        <v>1611</v>
      </c>
      <c r="L111" s="33"/>
      <c r="M111" s="137" t="s">
        <v>3</v>
      </c>
      <c r="N111" s="138" t="s">
        <v>43</v>
      </c>
      <c r="P111" s="139">
        <f t="shared" si="1"/>
        <v>0</v>
      </c>
      <c r="Q111" s="139">
        <v>0</v>
      </c>
      <c r="R111" s="139">
        <f t="shared" si="2"/>
        <v>0</v>
      </c>
      <c r="S111" s="139">
        <v>0</v>
      </c>
      <c r="T111" s="140">
        <f t="shared" si="3"/>
        <v>0</v>
      </c>
      <c r="AR111" s="141" t="s">
        <v>87</v>
      </c>
      <c r="AT111" s="141" t="s">
        <v>131</v>
      </c>
      <c r="AU111" s="141" t="s">
        <v>77</v>
      </c>
      <c r="AY111" s="18" t="s">
        <v>129</v>
      </c>
      <c r="BE111" s="142">
        <f t="shared" si="4"/>
        <v>0</v>
      </c>
      <c r="BF111" s="142">
        <f t="shared" si="5"/>
        <v>0</v>
      </c>
      <c r="BG111" s="142">
        <f t="shared" si="6"/>
        <v>0</v>
      </c>
      <c r="BH111" s="142">
        <f t="shared" si="7"/>
        <v>0</v>
      </c>
      <c r="BI111" s="142">
        <f t="shared" si="8"/>
        <v>0</v>
      </c>
      <c r="BJ111" s="18" t="s">
        <v>77</v>
      </c>
      <c r="BK111" s="142">
        <f t="shared" si="9"/>
        <v>0</v>
      </c>
      <c r="BL111" s="18" t="s">
        <v>87</v>
      </c>
      <c r="BM111" s="141" t="s">
        <v>672</v>
      </c>
    </row>
    <row r="112" spans="2:65" s="1" customFormat="1" ht="21.75" customHeight="1">
      <c r="B112" s="129"/>
      <c r="C112" s="130" t="s">
        <v>266</v>
      </c>
      <c r="D112" s="130" t="s">
        <v>131</v>
      </c>
      <c r="E112" s="131" t="s">
        <v>1658</v>
      </c>
      <c r="F112" s="132" t="s">
        <v>1659</v>
      </c>
      <c r="G112" s="133" t="s">
        <v>155</v>
      </c>
      <c r="H112" s="134">
        <v>8</v>
      </c>
      <c r="I112" s="135"/>
      <c r="J112" s="136">
        <f t="shared" si="0"/>
        <v>0</v>
      </c>
      <c r="K112" s="132" t="s">
        <v>1611</v>
      </c>
      <c r="L112" s="33"/>
      <c r="M112" s="137" t="s">
        <v>3</v>
      </c>
      <c r="N112" s="138" t="s">
        <v>43</v>
      </c>
      <c r="P112" s="139">
        <f t="shared" si="1"/>
        <v>0</v>
      </c>
      <c r="Q112" s="139">
        <v>0</v>
      </c>
      <c r="R112" s="139">
        <f t="shared" si="2"/>
        <v>0</v>
      </c>
      <c r="S112" s="139">
        <v>0</v>
      </c>
      <c r="T112" s="140">
        <f t="shared" si="3"/>
        <v>0</v>
      </c>
      <c r="AR112" s="141" t="s">
        <v>87</v>
      </c>
      <c r="AT112" s="141" t="s">
        <v>131</v>
      </c>
      <c r="AU112" s="141" t="s">
        <v>77</v>
      </c>
      <c r="AY112" s="18" t="s">
        <v>129</v>
      </c>
      <c r="BE112" s="142">
        <f t="shared" si="4"/>
        <v>0</v>
      </c>
      <c r="BF112" s="142">
        <f t="shared" si="5"/>
        <v>0</v>
      </c>
      <c r="BG112" s="142">
        <f t="shared" si="6"/>
        <v>0</v>
      </c>
      <c r="BH112" s="142">
        <f t="shared" si="7"/>
        <v>0</v>
      </c>
      <c r="BI112" s="142">
        <f t="shared" si="8"/>
        <v>0</v>
      </c>
      <c r="BJ112" s="18" t="s">
        <v>77</v>
      </c>
      <c r="BK112" s="142">
        <f t="shared" si="9"/>
        <v>0</v>
      </c>
      <c r="BL112" s="18" t="s">
        <v>87</v>
      </c>
      <c r="BM112" s="141" t="s">
        <v>681</v>
      </c>
    </row>
    <row r="113" spans="2:65" s="1" customFormat="1" ht="16.5" customHeight="1">
      <c r="B113" s="129"/>
      <c r="C113" s="130" t="s">
        <v>271</v>
      </c>
      <c r="D113" s="130" t="s">
        <v>131</v>
      </c>
      <c r="E113" s="131" t="s">
        <v>1660</v>
      </c>
      <c r="F113" s="132" t="s">
        <v>1661</v>
      </c>
      <c r="G113" s="133" t="s">
        <v>155</v>
      </c>
      <c r="H113" s="134">
        <v>40</v>
      </c>
      <c r="I113" s="135"/>
      <c r="J113" s="136">
        <f t="shared" si="0"/>
        <v>0</v>
      </c>
      <c r="K113" s="132" t="s">
        <v>1611</v>
      </c>
      <c r="L113" s="33"/>
      <c r="M113" s="137" t="s">
        <v>3</v>
      </c>
      <c r="N113" s="138" t="s">
        <v>43</v>
      </c>
      <c r="P113" s="139">
        <f t="shared" si="1"/>
        <v>0</v>
      </c>
      <c r="Q113" s="139">
        <v>0</v>
      </c>
      <c r="R113" s="139">
        <f t="shared" si="2"/>
        <v>0</v>
      </c>
      <c r="S113" s="139">
        <v>0</v>
      </c>
      <c r="T113" s="140">
        <f t="shared" si="3"/>
        <v>0</v>
      </c>
      <c r="AR113" s="141" t="s">
        <v>87</v>
      </c>
      <c r="AT113" s="141" t="s">
        <v>131</v>
      </c>
      <c r="AU113" s="141" t="s">
        <v>77</v>
      </c>
      <c r="AY113" s="18" t="s">
        <v>129</v>
      </c>
      <c r="BE113" s="142">
        <f t="shared" si="4"/>
        <v>0</v>
      </c>
      <c r="BF113" s="142">
        <f t="shared" si="5"/>
        <v>0</v>
      </c>
      <c r="BG113" s="142">
        <f t="shared" si="6"/>
        <v>0</v>
      </c>
      <c r="BH113" s="142">
        <f t="shared" si="7"/>
        <v>0</v>
      </c>
      <c r="BI113" s="142">
        <f t="shared" si="8"/>
        <v>0</v>
      </c>
      <c r="BJ113" s="18" t="s">
        <v>77</v>
      </c>
      <c r="BK113" s="142">
        <f t="shared" si="9"/>
        <v>0</v>
      </c>
      <c r="BL113" s="18" t="s">
        <v>87</v>
      </c>
      <c r="BM113" s="141" t="s">
        <v>690</v>
      </c>
    </row>
    <row r="114" spans="2:65" s="1" customFormat="1" ht="16.5" customHeight="1">
      <c r="B114" s="129"/>
      <c r="C114" s="130" t="s">
        <v>276</v>
      </c>
      <c r="D114" s="130" t="s">
        <v>131</v>
      </c>
      <c r="E114" s="131" t="s">
        <v>1662</v>
      </c>
      <c r="F114" s="132" t="s">
        <v>1663</v>
      </c>
      <c r="G114" s="133" t="s">
        <v>155</v>
      </c>
      <c r="H114" s="134">
        <v>1</v>
      </c>
      <c r="I114" s="135"/>
      <c r="J114" s="136">
        <f t="shared" si="0"/>
        <v>0</v>
      </c>
      <c r="K114" s="132" t="s">
        <v>1611</v>
      </c>
      <c r="L114" s="33"/>
      <c r="M114" s="137" t="s">
        <v>3</v>
      </c>
      <c r="N114" s="138" t="s">
        <v>43</v>
      </c>
      <c r="P114" s="139">
        <f t="shared" si="1"/>
        <v>0</v>
      </c>
      <c r="Q114" s="139">
        <v>0</v>
      </c>
      <c r="R114" s="139">
        <f t="shared" si="2"/>
        <v>0</v>
      </c>
      <c r="S114" s="139">
        <v>0</v>
      </c>
      <c r="T114" s="140">
        <f t="shared" si="3"/>
        <v>0</v>
      </c>
      <c r="AR114" s="141" t="s">
        <v>87</v>
      </c>
      <c r="AT114" s="141" t="s">
        <v>131</v>
      </c>
      <c r="AU114" s="141" t="s">
        <v>77</v>
      </c>
      <c r="AY114" s="18" t="s">
        <v>129</v>
      </c>
      <c r="BE114" s="142">
        <f t="shared" si="4"/>
        <v>0</v>
      </c>
      <c r="BF114" s="142">
        <f t="shared" si="5"/>
        <v>0</v>
      </c>
      <c r="BG114" s="142">
        <f t="shared" si="6"/>
        <v>0</v>
      </c>
      <c r="BH114" s="142">
        <f t="shared" si="7"/>
        <v>0</v>
      </c>
      <c r="BI114" s="142">
        <f t="shared" si="8"/>
        <v>0</v>
      </c>
      <c r="BJ114" s="18" t="s">
        <v>77</v>
      </c>
      <c r="BK114" s="142">
        <f t="shared" si="9"/>
        <v>0</v>
      </c>
      <c r="BL114" s="18" t="s">
        <v>87</v>
      </c>
      <c r="BM114" s="141" t="s">
        <v>698</v>
      </c>
    </row>
    <row r="115" spans="2:65" s="1" customFormat="1" ht="24.2" customHeight="1">
      <c r="B115" s="129"/>
      <c r="C115" s="130" t="s">
        <v>281</v>
      </c>
      <c r="D115" s="130" t="s">
        <v>131</v>
      </c>
      <c r="E115" s="131" t="s">
        <v>1664</v>
      </c>
      <c r="F115" s="132" t="s">
        <v>1665</v>
      </c>
      <c r="G115" s="133" t="s">
        <v>155</v>
      </c>
      <c r="H115" s="134">
        <v>2</v>
      </c>
      <c r="I115" s="135"/>
      <c r="J115" s="136">
        <f t="shared" si="0"/>
        <v>0</v>
      </c>
      <c r="K115" s="132" t="s">
        <v>1611</v>
      </c>
      <c r="L115" s="33"/>
      <c r="M115" s="137" t="s">
        <v>3</v>
      </c>
      <c r="N115" s="138" t="s">
        <v>43</v>
      </c>
      <c r="P115" s="139">
        <f t="shared" si="1"/>
        <v>0</v>
      </c>
      <c r="Q115" s="139">
        <v>0</v>
      </c>
      <c r="R115" s="139">
        <f t="shared" si="2"/>
        <v>0</v>
      </c>
      <c r="S115" s="139">
        <v>0</v>
      </c>
      <c r="T115" s="140">
        <f t="shared" si="3"/>
        <v>0</v>
      </c>
      <c r="AR115" s="141" t="s">
        <v>87</v>
      </c>
      <c r="AT115" s="141" t="s">
        <v>131</v>
      </c>
      <c r="AU115" s="141" t="s">
        <v>77</v>
      </c>
      <c r="AY115" s="18" t="s">
        <v>129</v>
      </c>
      <c r="BE115" s="142">
        <f t="shared" si="4"/>
        <v>0</v>
      </c>
      <c r="BF115" s="142">
        <f t="shared" si="5"/>
        <v>0</v>
      </c>
      <c r="BG115" s="142">
        <f t="shared" si="6"/>
        <v>0</v>
      </c>
      <c r="BH115" s="142">
        <f t="shared" si="7"/>
        <v>0</v>
      </c>
      <c r="BI115" s="142">
        <f t="shared" si="8"/>
        <v>0</v>
      </c>
      <c r="BJ115" s="18" t="s">
        <v>77</v>
      </c>
      <c r="BK115" s="142">
        <f t="shared" si="9"/>
        <v>0</v>
      </c>
      <c r="BL115" s="18" t="s">
        <v>87</v>
      </c>
      <c r="BM115" s="141" t="s">
        <v>707</v>
      </c>
    </row>
    <row r="116" spans="2:65" s="1" customFormat="1" ht="21.75" customHeight="1">
      <c r="B116" s="129"/>
      <c r="C116" s="130" t="s">
        <v>286</v>
      </c>
      <c r="D116" s="130" t="s">
        <v>131</v>
      </c>
      <c r="E116" s="131" t="s">
        <v>1666</v>
      </c>
      <c r="F116" s="132" t="s">
        <v>1667</v>
      </c>
      <c r="G116" s="133" t="s">
        <v>155</v>
      </c>
      <c r="H116" s="134">
        <v>1</v>
      </c>
      <c r="I116" s="135"/>
      <c r="J116" s="136">
        <f t="shared" si="0"/>
        <v>0</v>
      </c>
      <c r="K116" s="132" t="s">
        <v>1611</v>
      </c>
      <c r="L116" s="33"/>
      <c r="M116" s="137" t="s">
        <v>3</v>
      </c>
      <c r="N116" s="138" t="s">
        <v>43</v>
      </c>
      <c r="P116" s="139">
        <f t="shared" si="1"/>
        <v>0</v>
      </c>
      <c r="Q116" s="139">
        <v>0</v>
      </c>
      <c r="R116" s="139">
        <f t="shared" si="2"/>
        <v>0</v>
      </c>
      <c r="S116" s="139">
        <v>0</v>
      </c>
      <c r="T116" s="140">
        <f t="shared" si="3"/>
        <v>0</v>
      </c>
      <c r="AR116" s="141" t="s">
        <v>87</v>
      </c>
      <c r="AT116" s="141" t="s">
        <v>131</v>
      </c>
      <c r="AU116" s="141" t="s">
        <v>77</v>
      </c>
      <c r="AY116" s="18" t="s">
        <v>129</v>
      </c>
      <c r="BE116" s="142">
        <f t="shared" si="4"/>
        <v>0</v>
      </c>
      <c r="BF116" s="142">
        <f t="shared" si="5"/>
        <v>0</v>
      </c>
      <c r="BG116" s="142">
        <f t="shared" si="6"/>
        <v>0</v>
      </c>
      <c r="BH116" s="142">
        <f t="shared" si="7"/>
        <v>0</v>
      </c>
      <c r="BI116" s="142">
        <f t="shared" si="8"/>
        <v>0</v>
      </c>
      <c r="BJ116" s="18" t="s">
        <v>77</v>
      </c>
      <c r="BK116" s="142">
        <f t="shared" si="9"/>
        <v>0</v>
      </c>
      <c r="BL116" s="18" t="s">
        <v>87</v>
      </c>
      <c r="BM116" s="141" t="s">
        <v>720</v>
      </c>
    </row>
    <row r="117" spans="2:65" s="1" customFormat="1" ht="16.5" customHeight="1">
      <c r="B117" s="129"/>
      <c r="C117" s="130" t="s">
        <v>291</v>
      </c>
      <c r="D117" s="130" t="s">
        <v>131</v>
      </c>
      <c r="E117" s="131" t="s">
        <v>1668</v>
      </c>
      <c r="F117" s="132" t="s">
        <v>1669</v>
      </c>
      <c r="G117" s="133" t="s">
        <v>155</v>
      </c>
      <c r="H117" s="134">
        <v>1</v>
      </c>
      <c r="I117" s="135"/>
      <c r="J117" s="136">
        <f t="shared" si="0"/>
        <v>0</v>
      </c>
      <c r="K117" s="132" t="s">
        <v>1611</v>
      </c>
      <c r="L117" s="33"/>
      <c r="M117" s="137" t="s">
        <v>3</v>
      </c>
      <c r="N117" s="138" t="s">
        <v>43</v>
      </c>
      <c r="P117" s="139">
        <f t="shared" si="1"/>
        <v>0</v>
      </c>
      <c r="Q117" s="139">
        <v>0</v>
      </c>
      <c r="R117" s="139">
        <f t="shared" si="2"/>
        <v>0</v>
      </c>
      <c r="S117" s="139">
        <v>0</v>
      </c>
      <c r="T117" s="140">
        <f t="shared" si="3"/>
        <v>0</v>
      </c>
      <c r="AR117" s="141" t="s">
        <v>87</v>
      </c>
      <c r="AT117" s="141" t="s">
        <v>131</v>
      </c>
      <c r="AU117" s="141" t="s">
        <v>77</v>
      </c>
      <c r="AY117" s="18" t="s">
        <v>129</v>
      </c>
      <c r="BE117" s="142">
        <f t="shared" si="4"/>
        <v>0</v>
      </c>
      <c r="BF117" s="142">
        <f t="shared" si="5"/>
        <v>0</v>
      </c>
      <c r="BG117" s="142">
        <f t="shared" si="6"/>
        <v>0</v>
      </c>
      <c r="BH117" s="142">
        <f t="shared" si="7"/>
        <v>0</v>
      </c>
      <c r="BI117" s="142">
        <f t="shared" si="8"/>
        <v>0</v>
      </c>
      <c r="BJ117" s="18" t="s">
        <v>77</v>
      </c>
      <c r="BK117" s="142">
        <f t="shared" si="9"/>
        <v>0</v>
      </c>
      <c r="BL117" s="18" t="s">
        <v>87</v>
      </c>
      <c r="BM117" s="141" t="s">
        <v>736</v>
      </c>
    </row>
    <row r="118" spans="2:65" s="1" customFormat="1" ht="21.75" customHeight="1">
      <c r="B118" s="129"/>
      <c r="C118" s="130" t="s">
        <v>298</v>
      </c>
      <c r="D118" s="130" t="s">
        <v>131</v>
      </c>
      <c r="E118" s="131" t="s">
        <v>1670</v>
      </c>
      <c r="F118" s="132" t="s">
        <v>1671</v>
      </c>
      <c r="G118" s="133" t="s">
        <v>155</v>
      </c>
      <c r="H118" s="134">
        <v>1</v>
      </c>
      <c r="I118" s="135"/>
      <c r="J118" s="136">
        <f t="shared" si="0"/>
        <v>0</v>
      </c>
      <c r="K118" s="132" t="s">
        <v>1611</v>
      </c>
      <c r="L118" s="33"/>
      <c r="M118" s="137" t="s">
        <v>3</v>
      </c>
      <c r="N118" s="138" t="s">
        <v>43</v>
      </c>
      <c r="P118" s="139">
        <f t="shared" si="1"/>
        <v>0</v>
      </c>
      <c r="Q118" s="139">
        <v>0</v>
      </c>
      <c r="R118" s="139">
        <f t="shared" si="2"/>
        <v>0</v>
      </c>
      <c r="S118" s="139">
        <v>0</v>
      </c>
      <c r="T118" s="140">
        <f t="shared" si="3"/>
        <v>0</v>
      </c>
      <c r="AR118" s="141" t="s">
        <v>87</v>
      </c>
      <c r="AT118" s="141" t="s">
        <v>131</v>
      </c>
      <c r="AU118" s="141" t="s">
        <v>77</v>
      </c>
      <c r="AY118" s="18" t="s">
        <v>129</v>
      </c>
      <c r="BE118" s="142">
        <f t="shared" si="4"/>
        <v>0</v>
      </c>
      <c r="BF118" s="142">
        <f t="shared" si="5"/>
        <v>0</v>
      </c>
      <c r="BG118" s="142">
        <f t="shared" si="6"/>
        <v>0</v>
      </c>
      <c r="BH118" s="142">
        <f t="shared" si="7"/>
        <v>0</v>
      </c>
      <c r="BI118" s="142">
        <f t="shared" si="8"/>
        <v>0</v>
      </c>
      <c r="BJ118" s="18" t="s">
        <v>77</v>
      </c>
      <c r="BK118" s="142">
        <f t="shared" si="9"/>
        <v>0</v>
      </c>
      <c r="BL118" s="18" t="s">
        <v>87</v>
      </c>
      <c r="BM118" s="141" t="s">
        <v>745</v>
      </c>
    </row>
    <row r="119" spans="2:65" s="1" customFormat="1" ht="24.2" customHeight="1">
      <c r="B119" s="129"/>
      <c r="C119" s="130" t="s">
        <v>305</v>
      </c>
      <c r="D119" s="130" t="s">
        <v>131</v>
      </c>
      <c r="E119" s="131" t="s">
        <v>1672</v>
      </c>
      <c r="F119" s="132" t="s">
        <v>1673</v>
      </c>
      <c r="G119" s="133" t="s">
        <v>155</v>
      </c>
      <c r="H119" s="134">
        <v>2</v>
      </c>
      <c r="I119" s="135"/>
      <c r="J119" s="136">
        <f t="shared" si="0"/>
        <v>0</v>
      </c>
      <c r="K119" s="132" t="s">
        <v>1611</v>
      </c>
      <c r="L119" s="33"/>
      <c r="M119" s="137" t="s">
        <v>3</v>
      </c>
      <c r="N119" s="138" t="s">
        <v>43</v>
      </c>
      <c r="P119" s="139">
        <f t="shared" si="1"/>
        <v>0</v>
      </c>
      <c r="Q119" s="139">
        <v>0</v>
      </c>
      <c r="R119" s="139">
        <f t="shared" si="2"/>
        <v>0</v>
      </c>
      <c r="S119" s="139">
        <v>0</v>
      </c>
      <c r="T119" s="140">
        <f t="shared" si="3"/>
        <v>0</v>
      </c>
      <c r="AR119" s="141" t="s">
        <v>87</v>
      </c>
      <c r="AT119" s="141" t="s">
        <v>131</v>
      </c>
      <c r="AU119" s="141" t="s">
        <v>77</v>
      </c>
      <c r="AY119" s="18" t="s">
        <v>129</v>
      </c>
      <c r="BE119" s="142">
        <f t="shared" si="4"/>
        <v>0</v>
      </c>
      <c r="BF119" s="142">
        <f t="shared" si="5"/>
        <v>0</v>
      </c>
      <c r="BG119" s="142">
        <f t="shared" si="6"/>
        <v>0</v>
      </c>
      <c r="BH119" s="142">
        <f t="shared" si="7"/>
        <v>0</v>
      </c>
      <c r="BI119" s="142">
        <f t="shared" si="8"/>
        <v>0</v>
      </c>
      <c r="BJ119" s="18" t="s">
        <v>77</v>
      </c>
      <c r="BK119" s="142">
        <f t="shared" si="9"/>
        <v>0</v>
      </c>
      <c r="BL119" s="18" t="s">
        <v>87</v>
      </c>
      <c r="BM119" s="141" t="s">
        <v>758</v>
      </c>
    </row>
    <row r="120" spans="2:65" s="1" customFormat="1" ht="24.2" customHeight="1">
      <c r="B120" s="129"/>
      <c r="C120" s="130" t="s">
        <v>311</v>
      </c>
      <c r="D120" s="130" t="s">
        <v>131</v>
      </c>
      <c r="E120" s="131" t="s">
        <v>1674</v>
      </c>
      <c r="F120" s="132" t="s">
        <v>1675</v>
      </c>
      <c r="G120" s="133" t="s">
        <v>155</v>
      </c>
      <c r="H120" s="134">
        <v>1</v>
      </c>
      <c r="I120" s="135"/>
      <c r="J120" s="136">
        <f t="shared" si="0"/>
        <v>0</v>
      </c>
      <c r="K120" s="132" t="s">
        <v>1611</v>
      </c>
      <c r="L120" s="33"/>
      <c r="M120" s="137" t="s">
        <v>3</v>
      </c>
      <c r="N120" s="138" t="s">
        <v>43</v>
      </c>
      <c r="P120" s="139">
        <f t="shared" si="1"/>
        <v>0</v>
      </c>
      <c r="Q120" s="139">
        <v>0</v>
      </c>
      <c r="R120" s="139">
        <f t="shared" si="2"/>
        <v>0</v>
      </c>
      <c r="S120" s="139">
        <v>0</v>
      </c>
      <c r="T120" s="140">
        <f t="shared" si="3"/>
        <v>0</v>
      </c>
      <c r="AR120" s="141" t="s">
        <v>87</v>
      </c>
      <c r="AT120" s="141" t="s">
        <v>131</v>
      </c>
      <c r="AU120" s="141" t="s">
        <v>77</v>
      </c>
      <c r="AY120" s="18" t="s">
        <v>129</v>
      </c>
      <c r="BE120" s="142">
        <f t="shared" si="4"/>
        <v>0</v>
      </c>
      <c r="BF120" s="142">
        <f t="shared" si="5"/>
        <v>0</v>
      </c>
      <c r="BG120" s="142">
        <f t="shared" si="6"/>
        <v>0</v>
      </c>
      <c r="BH120" s="142">
        <f t="shared" si="7"/>
        <v>0</v>
      </c>
      <c r="BI120" s="142">
        <f t="shared" si="8"/>
        <v>0</v>
      </c>
      <c r="BJ120" s="18" t="s">
        <v>77</v>
      </c>
      <c r="BK120" s="142">
        <f t="shared" si="9"/>
        <v>0</v>
      </c>
      <c r="BL120" s="18" t="s">
        <v>87</v>
      </c>
      <c r="BM120" s="141" t="s">
        <v>772</v>
      </c>
    </row>
    <row r="121" spans="2:65" s="1" customFormat="1" ht="21.75" customHeight="1">
      <c r="B121" s="129"/>
      <c r="C121" s="130" t="s">
        <v>317</v>
      </c>
      <c r="D121" s="130" t="s">
        <v>131</v>
      </c>
      <c r="E121" s="131" t="s">
        <v>1676</v>
      </c>
      <c r="F121" s="132" t="s">
        <v>1677</v>
      </c>
      <c r="G121" s="133" t="s">
        <v>155</v>
      </c>
      <c r="H121" s="134">
        <v>4</v>
      </c>
      <c r="I121" s="135"/>
      <c r="J121" s="136">
        <f t="shared" si="0"/>
        <v>0</v>
      </c>
      <c r="K121" s="132" t="s">
        <v>1611</v>
      </c>
      <c r="L121" s="33"/>
      <c r="M121" s="137" t="s">
        <v>3</v>
      </c>
      <c r="N121" s="138" t="s">
        <v>43</v>
      </c>
      <c r="P121" s="139">
        <f t="shared" si="1"/>
        <v>0</v>
      </c>
      <c r="Q121" s="139">
        <v>0</v>
      </c>
      <c r="R121" s="139">
        <f t="shared" si="2"/>
        <v>0</v>
      </c>
      <c r="S121" s="139">
        <v>0</v>
      </c>
      <c r="T121" s="140">
        <f t="shared" si="3"/>
        <v>0</v>
      </c>
      <c r="AR121" s="141" t="s">
        <v>87</v>
      </c>
      <c r="AT121" s="141" t="s">
        <v>131</v>
      </c>
      <c r="AU121" s="141" t="s">
        <v>77</v>
      </c>
      <c r="AY121" s="18" t="s">
        <v>129</v>
      </c>
      <c r="BE121" s="142">
        <f t="shared" si="4"/>
        <v>0</v>
      </c>
      <c r="BF121" s="142">
        <f t="shared" si="5"/>
        <v>0</v>
      </c>
      <c r="BG121" s="142">
        <f t="shared" si="6"/>
        <v>0</v>
      </c>
      <c r="BH121" s="142">
        <f t="shared" si="7"/>
        <v>0</v>
      </c>
      <c r="BI121" s="142">
        <f t="shared" si="8"/>
        <v>0</v>
      </c>
      <c r="BJ121" s="18" t="s">
        <v>77</v>
      </c>
      <c r="BK121" s="142">
        <f t="shared" si="9"/>
        <v>0</v>
      </c>
      <c r="BL121" s="18" t="s">
        <v>87</v>
      </c>
      <c r="BM121" s="141" t="s">
        <v>786</v>
      </c>
    </row>
    <row r="122" spans="2:65" s="1" customFormat="1" ht="24.2" customHeight="1">
      <c r="B122" s="129"/>
      <c r="C122" s="130" t="s">
        <v>322</v>
      </c>
      <c r="D122" s="130" t="s">
        <v>131</v>
      </c>
      <c r="E122" s="131" t="s">
        <v>1678</v>
      </c>
      <c r="F122" s="132" t="s">
        <v>1679</v>
      </c>
      <c r="G122" s="133" t="s">
        <v>155</v>
      </c>
      <c r="H122" s="134">
        <v>4</v>
      </c>
      <c r="I122" s="135"/>
      <c r="J122" s="136">
        <f t="shared" si="0"/>
        <v>0</v>
      </c>
      <c r="K122" s="132" t="s">
        <v>1611</v>
      </c>
      <c r="L122" s="33"/>
      <c r="M122" s="137" t="s">
        <v>3</v>
      </c>
      <c r="N122" s="138" t="s">
        <v>43</v>
      </c>
      <c r="P122" s="139">
        <f t="shared" si="1"/>
        <v>0</v>
      </c>
      <c r="Q122" s="139">
        <v>0</v>
      </c>
      <c r="R122" s="139">
        <f t="shared" si="2"/>
        <v>0</v>
      </c>
      <c r="S122" s="139">
        <v>0</v>
      </c>
      <c r="T122" s="140">
        <f t="shared" si="3"/>
        <v>0</v>
      </c>
      <c r="AR122" s="141" t="s">
        <v>87</v>
      </c>
      <c r="AT122" s="141" t="s">
        <v>131</v>
      </c>
      <c r="AU122" s="141" t="s">
        <v>77</v>
      </c>
      <c r="AY122" s="18" t="s">
        <v>129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8" t="s">
        <v>77</v>
      </c>
      <c r="BK122" s="142">
        <f t="shared" si="9"/>
        <v>0</v>
      </c>
      <c r="BL122" s="18" t="s">
        <v>87</v>
      </c>
      <c r="BM122" s="141" t="s">
        <v>797</v>
      </c>
    </row>
    <row r="123" spans="2:65" s="1" customFormat="1" ht="16.5" customHeight="1">
      <c r="B123" s="129"/>
      <c r="C123" s="130" t="s">
        <v>327</v>
      </c>
      <c r="D123" s="130" t="s">
        <v>131</v>
      </c>
      <c r="E123" s="131" t="s">
        <v>1680</v>
      </c>
      <c r="F123" s="132" t="s">
        <v>1681</v>
      </c>
      <c r="G123" s="133" t="s">
        <v>155</v>
      </c>
      <c r="H123" s="134">
        <v>3</v>
      </c>
      <c r="I123" s="135"/>
      <c r="J123" s="136">
        <f t="shared" si="0"/>
        <v>0</v>
      </c>
      <c r="K123" s="132" t="s">
        <v>1611</v>
      </c>
      <c r="L123" s="33"/>
      <c r="M123" s="137" t="s">
        <v>3</v>
      </c>
      <c r="N123" s="138" t="s">
        <v>43</v>
      </c>
      <c r="P123" s="139">
        <f t="shared" si="1"/>
        <v>0</v>
      </c>
      <c r="Q123" s="139">
        <v>0</v>
      </c>
      <c r="R123" s="139">
        <f t="shared" si="2"/>
        <v>0</v>
      </c>
      <c r="S123" s="139">
        <v>0</v>
      </c>
      <c r="T123" s="140">
        <f t="shared" si="3"/>
        <v>0</v>
      </c>
      <c r="AR123" s="141" t="s">
        <v>87</v>
      </c>
      <c r="AT123" s="141" t="s">
        <v>131</v>
      </c>
      <c r="AU123" s="141" t="s">
        <v>77</v>
      </c>
      <c r="AY123" s="18" t="s">
        <v>129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8" t="s">
        <v>77</v>
      </c>
      <c r="BK123" s="142">
        <f t="shared" si="9"/>
        <v>0</v>
      </c>
      <c r="BL123" s="18" t="s">
        <v>87</v>
      </c>
      <c r="BM123" s="141" t="s">
        <v>809</v>
      </c>
    </row>
    <row r="124" spans="2:65" s="1" customFormat="1" ht="24.2" customHeight="1">
      <c r="B124" s="129"/>
      <c r="C124" s="130" t="s">
        <v>334</v>
      </c>
      <c r="D124" s="130" t="s">
        <v>131</v>
      </c>
      <c r="E124" s="131" t="s">
        <v>1682</v>
      </c>
      <c r="F124" s="132" t="s">
        <v>1683</v>
      </c>
      <c r="G124" s="133" t="s">
        <v>155</v>
      </c>
      <c r="H124" s="134">
        <v>1</v>
      </c>
      <c r="I124" s="135"/>
      <c r="J124" s="136">
        <f t="shared" si="0"/>
        <v>0</v>
      </c>
      <c r="K124" s="132" t="s">
        <v>1611</v>
      </c>
      <c r="L124" s="33"/>
      <c r="M124" s="137" t="s">
        <v>3</v>
      </c>
      <c r="N124" s="138" t="s">
        <v>43</v>
      </c>
      <c r="P124" s="139">
        <f t="shared" si="1"/>
        <v>0</v>
      </c>
      <c r="Q124" s="139">
        <v>0</v>
      </c>
      <c r="R124" s="139">
        <f t="shared" si="2"/>
        <v>0</v>
      </c>
      <c r="S124" s="139">
        <v>0</v>
      </c>
      <c r="T124" s="140">
        <f t="shared" si="3"/>
        <v>0</v>
      </c>
      <c r="AR124" s="141" t="s">
        <v>87</v>
      </c>
      <c r="AT124" s="141" t="s">
        <v>131</v>
      </c>
      <c r="AU124" s="141" t="s">
        <v>77</v>
      </c>
      <c r="AY124" s="18" t="s">
        <v>129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8" t="s">
        <v>77</v>
      </c>
      <c r="BK124" s="142">
        <f t="shared" si="9"/>
        <v>0</v>
      </c>
      <c r="BL124" s="18" t="s">
        <v>87</v>
      </c>
      <c r="BM124" s="141" t="s">
        <v>820</v>
      </c>
    </row>
    <row r="125" spans="2:65" s="1" customFormat="1" ht="24.2" customHeight="1">
      <c r="B125" s="129"/>
      <c r="C125" s="130" t="s">
        <v>341</v>
      </c>
      <c r="D125" s="130" t="s">
        <v>131</v>
      </c>
      <c r="E125" s="131" t="s">
        <v>1684</v>
      </c>
      <c r="F125" s="132" t="s">
        <v>1685</v>
      </c>
      <c r="G125" s="133" t="s">
        <v>155</v>
      </c>
      <c r="H125" s="134">
        <v>1</v>
      </c>
      <c r="I125" s="135"/>
      <c r="J125" s="136">
        <f t="shared" si="0"/>
        <v>0</v>
      </c>
      <c r="K125" s="132" t="s">
        <v>1611</v>
      </c>
      <c r="L125" s="33"/>
      <c r="M125" s="137" t="s">
        <v>3</v>
      </c>
      <c r="N125" s="138" t="s">
        <v>43</v>
      </c>
      <c r="P125" s="139">
        <f t="shared" si="1"/>
        <v>0</v>
      </c>
      <c r="Q125" s="139">
        <v>0</v>
      </c>
      <c r="R125" s="139">
        <f t="shared" si="2"/>
        <v>0</v>
      </c>
      <c r="S125" s="139">
        <v>0</v>
      </c>
      <c r="T125" s="140">
        <f t="shared" si="3"/>
        <v>0</v>
      </c>
      <c r="AR125" s="141" t="s">
        <v>87</v>
      </c>
      <c r="AT125" s="141" t="s">
        <v>131</v>
      </c>
      <c r="AU125" s="141" t="s">
        <v>77</v>
      </c>
      <c r="AY125" s="18" t="s">
        <v>129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8" t="s">
        <v>77</v>
      </c>
      <c r="BK125" s="142">
        <f t="shared" si="9"/>
        <v>0</v>
      </c>
      <c r="BL125" s="18" t="s">
        <v>87</v>
      </c>
      <c r="BM125" s="141" t="s">
        <v>827</v>
      </c>
    </row>
    <row r="126" spans="2:65" s="1" customFormat="1" ht="24.2" customHeight="1">
      <c r="B126" s="129"/>
      <c r="C126" s="130" t="s">
        <v>348</v>
      </c>
      <c r="D126" s="130" t="s">
        <v>131</v>
      </c>
      <c r="E126" s="131" t="s">
        <v>1686</v>
      </c>
      <c r="F126" s="132" t="s">
        <v>1687</v>
      </c>
      <c r="G126" s="133" t="s">
        <v>155</v>
      </c>
      <c r="H126" s="134">
        <v>1</v>
      </c>
      <c r="I126" s="135"/>
      <c r="J126" s="136">
        <f t="shared" si="0"/>
        <v>0</v>
      </c>
      <c r="K126" s="132" t="s">
        <v>1611</v>
      </c>
      <c r="L126" s="33"/>
      <c r="M126" s="137" t="s">
        <v>3</v>
      </c>
      <c r="N126" s="138" t="s">
        <v>43</v>
      </c>
      <c r="P126" s="139">
        <f t="shared" si="1"/>
        <v>0</v>
      </c>
      <c r="Q126" s="139">
        <v>0</v>
      </c>
      <c r="R126" s="139">
        <f t="shared" si="2"/>
        <v>0</v>
      </c>
      <c r="S126" s="139">
        <v>0</v>
      </c>
      <c r="T126" s="140">
        <f t="shared" si="3"/>
        <v>0</v>
      </c>
      <c r="AR126" s="141" t="s">
        <v>87</v>
      </c>
      <c r="AT126" s="141" t="s">
        <v>131</v>
      </c>
      <c r="AU126" s="141" t="s">
        <v>77</v>
      </c>
      <c r="AY126" s="18" t="s">
        <v>129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8" t="s">
        <v>77</v>
      </c>
      <c r="BK126" s="142">
        <f t="shared" si="9"/>
        <v>0</v>
      </c>
      <c r="BL126" s="18" t="s">
        <v>87</v>
      </c>
      <c r="BM126" s="141" t="s">
        <v>839</v>
      </c>
    </row>
    <row r="127" spans="2:65" s="1" customFormat="1" ht="16.5" customHeight="1">
      <c r="B127" s="129"/>
      <c r="C127" s="130" t="s">
        <v>353</v>
      </c>
      <c r="D127" s="130" t="s">
        <v>131</v>
      </c>
      <c r="E127" s="131" t="s">
        <v>1688</v>
      </c>
      <c r="F127" s="132" t="s">
        <v>1689</v>
      </c>
      <c r="G127" s="133" t="s">
        <v>155</v>
      </c>
      <c r="H127" s="134">
        <v>2</v>
      </c>
      <c r="I127" s="135"/>
      <c r="J127" s="136">
        <f t="shared" si="0"/>
        <v>0</v>
      </c>
      <c r="K127" s="132" t="s">
        <v>1611</v>
      </c>
      <c r="L127" s="33"/>
      <c r="M127" s="137" t="s">
        <v>3</v>
      </c>
      <c r="N127" s="138" t="s">
        <v>43</v>
      </c>
      <c r="P127" s="139">
        <f t="shared" si="1"/>
        <v>0</v>
      </c>
      <c r="Q127" s="139">
        <v>0</v>
      </c>
      <c r="R127" s="139">
        <f t="shared" si="2"/>
        <v>0</v>
      </c>
      <c r="S127" s="139">
        <v>0</v>
      </c>
      <c r="T127" s="140">
        <f t="shared" si="3"/>
        <v>0</v>
      </c>
      <c r="AR127" s="141" t="s">
        <v>87</v>
      </c>
      <c r="AT127" s="141" t="s">
        <v>131</v>
      </c>
      <c r="AU127" s="141" t="s">
        <v>77</v>
      </c>
      <c r="AY127" s="18" t="s">
        <v>129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8" t="s">
        <v>77</v>
      </c>
      <c r="BK127" s="142">
        <f t="shared" si="9"/>
        <v>0</v>
      </c>
      <c r="BL127" s="18" t="s">
        <v>87</v>
      </c>
      <c r="BM127" s="141" t="s">
        <v>850</v>
      </c>
    </row>
    <row r="128" spans="2:65" s="1" customFormat="1" ht="21.75" customHeight="1">
      <c r="B128" s="129"/>
      <c r="C128" s="130" t="s">
        <v>361</v>
      </c>
      <c r="D128" s="130" t="s">
        <v>131</v>
      </c>
      <c r="E128" s="131" t="s">
        <v>1690</v>
      </c>
      <c r="F128" s="132" t="s">
        <v>1691</v>
      </c>
      <c r="G128" s="133" t="s">
        <v>155</v>
      </c>
      <c r="H128" s="134">
        <v>2</v>
      </c>
      <c r="I128" s="135"/>
      <c r="J128" s="136">
        <f t="shared" si="0"/>
        <v>0</v>
      </c>
      <c r="K128" s="132" t="s">
        <v>1611</v>
      </c>
      <c r="L128" s="33"/>
      <c r="M128" s="137" t="s">
        <v>3</v>
      </c>
      <c r="N128" s="138" t="s">
        <v>43</v>
      </c>
      <c r="P128" s="139">
        <f t="shared" si="1"/>
        <v>0</v>
      </c>
      <c r="Q128" s="139">
        <v>0</v>
      </c>
      <c r="R128" s="139">
        <f t="shared" si="2"/>
        <v>0</v>
      </c>
      <c r="S128" s="139">
        <v>0</v>
      </c>
      <c r="T128" s="140">
        <f t="shared" si="3"/>
        <v>0</v>
      </c>
      <c r="AR128" s="141" t="s">
        <v>87</v>
      </c>
      <c r="AT128" s="141" t="s">
        <v>131</v>
      </c>
      <c r="AU128" s="141" t="s">
        <v>77</v>
      </c>
      <c r="AY128" s="18" t="s">
        <v>129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8" t="s">
        <v>77</v>
      </c>
      <c r="BK128" s="142">
        <f t="shared" si="9"/>
        <v>0</v>
      </c>
      <c r="BL128" s="18" t="s">
        <v>87</v>
      </c>
      <c r="BM128" s="141" t="s">
        <v>861</v>
      </c>
    </row>
    <row r="129" spans="2:65" s="1" customFormat="1" ht="16.5" customHeight="1">
      <c r="B129" s="129"/>
      <c r="C129" s="130" t="s">
        <v>372</v>
      </c>
      <c r="D129" s="130" t="s">
        <v>131</v>
      </c>
      <c r="E129" s="131" t="s">
        <v>1692</v>
      </c>
      <c r="F129" s="132" t="s">
        <v>1693</v>
      </c>
      <c r="G129" s="133" t="s">
        <v>155</v>
      </c>
      <c r="H129" s="134">
        <v>2</v>
      </c>
      <c r="I129" s="135"/>
      <c r="J129" s="136">
        <f t="shared" si="0"/>
        <v>0</v>
      </c>
      <c r="K129" s="132" t="s">
        <v>1611</v>
      </c>
      <c r="L129" s="33"/>
      <c r="M129" s="137" t="s">
        <v>3</v>
      </c>
      <c r="N129" s="138" t="s">
        <v>43</v>
      </c>
      <c r="P129" s="139">
        <f t="shared" si="1"/>
        <v>0</v>
      </c>
      <c r="Q129" s="139">
        <v>0</v>
      </c>
      <c r="R129" s="139">
        <f t="shared" si="2"/>
        <v>0</v>
      </c>
      <c r="S129" s="139">
        <v>0</v>
      </c>
      <c r="T129" s="140">
        <f t="shared" si="3"/>
        <v>0</v>
      </c>
      <c r="AR129" s="141" t="s">
        <v>87</v>
      </c>
      <c r="AT129" s="141" t="s">
        <v>131</v>
      </c>
      <c r="AU129" s="141" t="s">
        <v>77</v>
      </c>
      <c r="AY129" s="18" t="s">
        <v>129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8" t="s">
        <v>77</v>
      </c>
      <c r="BK129" s="142">
        <f t="shared" si="9"/>
        <v>0</v>
      </c>
      <c r="BL129" s="18" t="s">
        <v>87</v>
      </c>
      <c r="BM129" s="141" t="s">
        <v>870</v>
      </c>
    </row>
    <row r="130" spans="2:65" s="1" customFormat="1" ht="16.5" customHeight="1">
      <c r="B130" s="129"/>
      <c r="C130" s="130" t="s">
        <v>640</v>
      </c>
      <c r="D130" s="130" t="s">
        <v>131</v>
      </c>
      <c r="E130" s="131" t="s">
        <v>1694</v>
      </c>
      <c r="F130" s="132" t="s">
        <v>1695</v>
      </c>
      <c r="G130" s="133" t="s">
        <v>155</v>
      </c>
      <c r="H130" s="134">
        <v>1</v>
      </c>
      <c r="I130" s="135"/>
      <c r="J130" s="136">
        <f t="shared" si="0"/>
        <v>0</v>
      </c>
      <c r="K130" s="132" t="s">
        <v>1611</v>
      </c>
      <c r="L130" s="33"/>
      <c r="M130" s="137" t="s">
        <v>3</v>
      </c>
      <c r="N130" s="138" t="s">
        <v>43</v>
      </c>
      <c r="P130" s="139">
        <f t="shared" si="1"/>
        <v>0</v>
      </c>
      <c r="Q130" s="139">
        <v>0</v>
      </c>
      <c r="R130" s="139">
        <f t="shared" si="2"/>
        <v>0</v>
      </c>
      <c r="S130" s="139">
        <v>0</v>
      </c>
      <c r="T130" s="140">
        <f t="shared" si="3"/>
        <v>0</v>
      </c>
      <c r="AR130" s="141" t="s">
        <v>87</v>
      </c>
      <c r="AT130" s="141" t="s">
        <v>131</v>
      </c>
      <c r="AU130" s="141" t="s">
        <v>77</v>
      </c>
      <c r="AY130" s="18" t="s">
        <v>129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8" t="s">
        <v>77</v>
      </c>
      <c r="BK130" s="142">
        <f t="shared" si="9"/>
        <v>0</v>
      </c>
      <c r="BL130" s="18" t="s">
        <v>87</v>
      </c>
      <c r="BM130" s="141" t="s">
        <v>881</v>
      </c>
    </row>
    <row r="131" spans="2:65" s="1" customFormat="1" ht="24.2" customHeight="1">
      <c r="B131" s="129"/>
      <c r="C131" s="130" t="s">
        <v>648</v>
      </c>
      <c r="D131" s="130" t="s">
        <v>131</v>
      </c>
      <c r="E131" s="131" t="s">
        <v>1696</v>
      </c>
      <c r="F131" s="132" t="s">
        <v>1697</v>
      </c>
      <c r="G131" s="133" t="s">
        <v>155</v>
      </c>
      <c r="H131" s="134">
        <v>40</v>
      </c>
      <c r="I131" s="135"/>
      <c r="J131" s="136">
        <f t="shared" si="0"/>
        <v>0</v>
      </c>
      <c r="K131" s="132" t="s">
        <v>1611</v>
      </c>
      <c r="L131" s="33"/>
      <c r="M131" s="137" t="s">
        <v>3</v>
      </c>
      <c r="N131" s="138" t="s">
        <v>43</v>
      </c>
      <c r="P131" s="139">
        <f t="shared" si="1"/>
        <v>0</v>
      </c>
      <c r="Q131" s="139">
        <v>0</v>
      </c>
      <c r="R131" s="139">
        <f t="shared" si="2"/>
        <v>0</v>
      </c>
      <c r="S131" s="139">
        <v>0</v>
      </c>
      <c r="T131" s="140">
        <f t="shared" si="3"/>
        <v>0</v>
      </c>
      <c r="AR131" s="141" t="s">
        <v>87</v>
      </c>
      <c r="AT131" s="141" t="s">
        <v>131</v>
      </c>
      <c r="AU131" s="141" t="s">
        <v>77</v>
      </c>
      <c r="AY131" s="18" t="s">
        <v>129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8" t="s">
        <v>77</v>
      </c>
      <c r="BK131" s="142">
        <f t="shared" si="9"/>
        <v>0</v>
      </c>
      <c r="BL131" s="18" t="s">
        <v>87</v>
      </c>
      <c r="BM131" s="141" t="s">
        <v>889</v>
      </c>
    </row>
    <row r="132" spans="2:65" s="1" customFormat="1" ht="21.75" customHeight="1">
      <c r="B132" s="129"/>
      <c r="C132" s="130" t="s">
        <v>655</v>
      </c>
      <c r="D132" s="130" t="s">
        <v>131</v>
      </c>
      <c r="E132" s="131" t="s">
        <v>1698</v>
      </c>
      <c r="F132" s="132" t="s">
        <v>1699</v>
      </c>
      <c r="G132" s="133" t="s">
        <v>155</v>
      </c>
      <c r="H132" s="134">
        <v>20</v>
      </c>
      <c r="I132" s="135"/>
      <c r="J132" s="136">
        <f t="shared" si="0"/>
        <v>0</v>
      </c>
      <c r="K132" s="132" t="s">
        <v>1611</v>
      </c>
      <c r="L132" s="33"/>
      <c r="M132" s="137" t="s">
        <v>3</v>
      </c>
      <c r="N132" s="138" t="s">
        <v>43</v>
      </c>
      <c r="P132" s="139">
        <f t="shared" si="1"/>
        <v>0</v>
      </c>
      <c r="Q132" s="139">
        <v>0</v>
      </c>
      <c r="R132" s="139">
        <f t="shared" si="2"/>
        <v>0</v>
      </c>
      <c r="S132" s="139">
        <v>0</v>
      </c>
      <c r="T132" s="140">
        <f t="shared" si="3"/>
        <v>0</v>
      </c>
      <c r="AR132" s="141" t="s">
        <v>87</v>
      </c>
      <c r="AT132" s="141" t="s">
        <v>131</v>
      </c>
      <c r="AU132" s="141" t="s">
        <v>77</v>
      </c>
      <c r="AY132" s="18" t="s">
        <v>129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8" t="s">
        <v>77</v>
      </c>
      <c r="BK132" s="142">
        <f t="shared" si="9"/>
        <v>0</v>
      </c>
      <c r="BL132" s="18" t="s">
        <v>87</v>
      </c>
      <c r="BM132" s="141" t="s">
        <v>898</v>
      </c>
    </row>
    <row r="133" spans="2:65" s="1" customFormat="1" ht="24.2" customHeight="1">
      <c r="B133" s="129"/>
      <c r="C133" s="130" t="s">
        <v>660</v>
      </c>
      <c r="D133" s="130" t="s">
        <v>131</v>
      </c>
      <c r="E133" s="131" t="s">
        <v>1700</v>
      </c>
      <c r="F133" s="132" t="s">
        <v>1701</v>
      </c>
      <c r="G133" s="133" t="s">
        <v>155</v>
      </c>
      <c r="H133" s="134">
        <v>5</v>
      </c>
      <c r="I133" s="135"/>
      <c r="J133" s="136">
        <f t="shared" si="0"/>
        <v>0</v>
      </c>
      <c r="K133" s="132" t="s">
        <v>1611</v>
      </c>
      <c r="L133" s="33"/>
      <c r="M133" s="137" t="s">
        <v>3</v>
      </c>
      <c r="N133" s="138" t="s">
        <v>43</v>
      </c>
      <c r="P133" s="139">
        <f t="shared" si="1"/>
        <v>0</v>
      </c>
      <c r="Q133" s="139">
        <v>0</v>
      </c>
      <c r="R133" s="139">
        <f t="shared" si="2"/>
        <v>0</v>
      </c>
      <c r="S133" s="139">
        <v>0</v>
      </c>
      <c r="T133" s="140">
        <f t="shared" si="3"/>
        <v>0</v>
      </c>
      <c r="AR133" s="141" t="s">
        <v>87</v>
      </c>
      <c r="AT133" s="141" t="s">
        <v>131</v>
      </c>
      <c r="AU133" s="141" t="s">
        <v>77</v>
      </c>
      <c r="AY133" s="18" t="s">
        <v>129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8" t="s">
        <v>77</v>
      </c>
      <c r="BK133" s="142">
        <f t="shared" si="9"/>
        <v>0</v>
      </c>
      <c r="BL133" s="18" t="s">
        <v>87</v>
      </c>
      <c r="BM133" s="141" t="s">
        <v>907</v>
      </c>
    </row>
    <row r="134" spans="2:47" s="1" customFormat="1" ht="19.5">
      <c r="B134" s="33"/>
      <c r="D134" s="148" t="s">
        <v>222</v>
      </c>
      <c r="F134" s="171" t="s">
        <v>1702</v>
      </c>
      <c r="I134" s="145"/>
      <c r="L134" s="33"/>
      <c r="M134" s="146"/>
      <c r="T134" s="54"/>
      <c r="AT134" s="18" t="s">
        <v>222</v>
      </c>
      <c r="AU134" s="18" t="s">
        <v>77</v>
      </c>
    </row>
    <row r="135" spans="2:65" s="1" customFormat="1" ht="16.5" customHeight="1">
      <c r="B135" s="129"/>
      <c r="C135" s="130" t="s">
        <v>667</v>
      </c>
      <c r="D135" s="130" t="s">
        <v>131</v>
      </c>
      <c r="E135" s="131" t="s">
        <v>1703</v>
      </c>
      <c r="F135" s="132" t="s">
        <v>1704</v>
      </c>
      <c r="G135" s="133" t="s">
        <v>213</v>
      </c>
      <c r="H135" s="134">
        <v>950</v>
      </c>
      <c r="I135" s="135"/>
      <c r="J135" s="136">
        <f>ROUND(I135*H135,2)</f>
        <v>0</v>
      </c>
      <c r="K135" s="132" t="s">
        <v>1611</v>
      </c>
      <c r="L135" s="33"/>
      <c r="M135" s="137" t="s">
        <v>3</v>
      </c>
      <c r="N135" s="138" t="s">
        <v>43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87</v>
      </c>
      <c r="AT135" s="141" t="s">
        <v>131</v>
      </c>
      <c r="AU135" s="141" t="s">
        <v>77</v>
      </c>
      <c r="AY135" s="18" t="s">
        <v>129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8" t="s">
        <v>77</v>
      </c>
      <c r="BK135" s="142">
        <f>ROUND(I135*H135,2)</f>
        <v>0</v>
      </c>
      <c r="BL135" s="18" t="s">
        <v>87</v>
      </c>
      <c r="BM135" s="141" t="s">
        <v>711</v>
      </c>
    </row>
    <row r="136" spans="2:65" s="1" customFormat="1" ht="16.5" customHeight="1">
      <c r="B136" s="129"/>
      <c r="C136" s="130" t="s">
        <v>672</v>
      </c>
      <c r="D136" s="130" t="s">
        <v>131</v>
      </c>
      <c r="E136" s="131" t="s">
        <v>1705</v>
      </c>
      <c r="F136" s="132" t="s">
        <v>1706</v>
      </c>
      <c r="G136" s="133" t="s">
        <v>213</v>
      </c>
      <c r="H136" s="134">
        <v>160</v>
      </c>
      <c r="I136" s="135"/>
      <c r="J136" s="136">
        <f>ROUND(I136*H136,2)</f>
        <v>0</v>
      </c>
      <c r="K136" s="132" t="s">
        <v>1611</v>
      </c>
      <c r="L136" s="33"/>
      <c r="M136" s="137" t="s">
        <v>3</v>
      </c>
      <c r="N136" s="138" t="s">
        <v>43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87</v>
      </c>
      <c r="AT136" s="141" t="s">
        <v>131</v>
      </c>
      <c r="AU136" s="141" t="s">
        <v>77</v>
      </c>
      <c r="AY136" s="18" t="s">
        <v>129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8" t="s">
        <v>77</v>
      </c>
      <c r="BK136" s="142">
        <f>ROUND(I136*H136,2)</f>
        <v>0</v>
      </c>
      <c r="BL136" s="18" t="s">
        <v>87</v>
      </c>
      <c r="BM136" s="141" t="s">
        <v>935</v>
      </c>
    </row>
    <row r="137" spans="2:65" s="1" customFormat="1" ht="16.5" customHeight="1">
      <c r="B137" s="129"/>
      <c r="C137" s="130" t="s">
        <v>677</v>
      </c>
      <c r="D137" s="130" t="s">
        <v>131</v>
      </c>
      <c r="E137" s="131" t="s">
        <v>1707</v>
      </c>
      <c r="F137" s="132" t="s">
        <v>1708</v>
      </c>
      <c r="G137" s="133" t="s">
        <v>213</v>
      </c>
      <c r="H137" s="134">
        <v>60</v>
      </c>
      <c r="I137" s="135"/>
      <c r="J137" s="136">
        <f>ROUND(I137*H137,2)</f>
        <v>0</v>
      </c>
      <c r="K137" s="132" t="s">
        <v>1611</v>
      </c>
      <c r="L137" s="33"/>
      <c r="M137" s="137" t="s">
        <v>3</v>
      </c>
      <c r="N137" s="138" t="s">
        <v>43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87</v>
      </c>
      <c r="AT137" s="141" t="s">
        <v>131</v>
      </c>
      <c r="AU137" s="141" t="s">
        <v>77</v>
      </c>
      <c r="AY137" s="18" t="s">
        <v>129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8" t="s">
        <v>77</v>
      </c>
      <c r="BK137" s="142">
        <f>ROUND(I137*H137,2)</f>
        <v>0</v>
      </c>
      <c r="BL137" s="18" t="s">
        <v>87</v>
      </c>
      <c r="BM137" s="141" t="s">
        <v>946</v>
      </c>
    </row>
    <row r="138" spans="2:65" s="1" customFormat="1" ht="16.5" customHeight="1">
      <c r="B138" s="129"/>
      <c r="C138" s="130" t="s">
        <v>681</v>
      </c>
      <c r="D138" s="130" t="s">
        <v>131</v>
      </c>
      <c r="E138" s="131" t="s">
        <v>1709</v>
      </c>
      <c r="F138" s="132" t="s">
        <v>1710</v>
      </c>
      <c r="G138" s="133" t="s">
        <v>213</v>
      </c>
      <c r="H138" s="134">
        <v>20</v>
      </c>
      <c r="I138" s="135"/>
      <c r="J138" s="136">
        <f>ROUND(I138*H138,2)</f>
        <v>0</v>
      </c>
      <c r="K138" s="132" t="s">
        <v>1611</v>
      </c>
      <c r="L138" s="33"/>
      <c r="M138" s="137" t="s">
        <v>3</v>
      </c>
      <c r="N138" s="138" t="s">
        <v>43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87</v>
      </c>
      <c r="AT138" s="141" t="s">
        <v>131</v>
      </c>
      <c r="AU138" s="141" t="s">
        <v>77</v>
      </c>
      <c r="AY138" s="18" t="s">
        <v>129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8" t="s">
        <v>77</v>
      </c>
      <c r="BK138" s="142">
        <f>ROUND(I138*H138,2)</f>
        <v>0</v>
      </c>
      <c r="BL138" s="18" t="s">
        <v>87</v>
      </c>
      <c r="BM138" s="141" t="s">
        <v>957</v>
      </c>
    </row>
    <row r="139" spans="2:65" s="1" customFormat="1" ht="16.5" customHeight="1">
      <c r="B139" s="129"/>
      <c r="C139" s="130" t="s">
        <v>685</v>
      </c>
      <c r="D139" s="130" t="s">
        <v>131</v>
      </c>
      <c r="E139" s="131" t="s">
        <v>1711</v>
      </c>
      <c r="F139" s="132" t="s">
        <v>1712</v>
      </c>
      <c r="G139" s="133" t="s">
        <v>213</v>
      </c>
      <c r="H139" s="134">
        <v>12</v>
      </c>
      <c r="I139" s="135"/>
      <c r="J139" s="136">
        <f>ROUND(I139*H139,2)</f>
        <v>0</v>
      </c>
      <c r="K139" s="132" t="s">
        <v>1611</v>
      </c>
      <c r="L139" s="33"/>
      <c r="M139" s="137" t="s">
        <v>3</v>
      </c>
      <c r="N139" s="138" t="s">
        <v>43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87</v>
      </c>
      <c r="AT139" s="141" t="s">
        <v>131</v>
      </c>
      <c r="AU139" s="141" t="s">
        <v>77</v>
      </c>
      <c r="AY139" s="18" t="s">
        <v>129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8" t="s">
        <v>77</v>
      </c>
      <c r="BK139" s="142">
        <f>ROUND(I139*H139,2)</f>
        <v>0</v>
      </c>
      <c r="BL139" s="18" t="s">
        <v>87</v>
      </c>
      <c r="BM139" s="141" t="s">
        <v>971</v>
      </c>
    </row>
    <row r="140" spans="2:47" s="1" customFormat="1" ht="19.5">
      <c r="B140" s="33"/>
      <c r="D140" s="148" t="s">
        <v>222</v>
      </c>
      <c r="F140" s="171" t="s">
        <v>1713</v>
      </c>
      <c r="I140" s="145"/>
      <c r="L140" s="33"/>
      <c r="M140" s="146"/>
      <c r="T140" s="54"/>
      <c r="AT140" s="18" t="s">
        <v>222</v>
      </c>
      <c r="AU140" s="18" t="s">
        <v>77</v>
      </c>
    </row>
    <row r="141" spans="2:65" s="1" customFormat="1" ht="245.85" customHeight="1">
      <c r="B141" s="129"/>
      <c r="C141" s="130" t="s">
        <v>690</v>
      </c>
      <c r="D141" s="130" t="s">
        <v>131</v>
      </c>
      <c r="E141" s="131" t="s">
        <v>1714</v>
      </c>
      <c r="F141" s="132" t="s">
        <v>1715</v>
      </c>
      <c r="G141" s="133" t="s">
        <v>155</v>
      </c>
      <c r="H141" s="134">
        <v>1</v>
      </c>
      <c r="I141" s="135"/>
      <c r="J141" s="136">
        <f aca="true" t="shared" si="10" ref="J141:J179">ROUND(I141*H141,2)</f>
        <v>0</v>
      </c>
      <c r="K141" s="132" t="s">
        <v>1611</v>
      </c>
      <c r="L141" s="33"/>
      <c r="M141" s="137" t="s">
        <v>3</v>
      </c>
      <c r="N141" s="138" t="s">
        <v>43</v>
      </c>
      <c r="P141" s="139">
        <f aca="true" t="shared" si="11" ref="P141:P179">O141*H141</f>
        <v>0</v>
      </c>
      <c r="Q141" s="139">
        <v>0</v>
      </c>
      <c r="R141" s="139">
        <f aca="true" t="shared" si="12" ref="R141:R179">Q141*H141</f>
        <v>0</v>
      </c>
      <c r="S141" s="139">
        <v>0</v>
      </c>
      <c r="T141" s="140">
        <f aca="true" t="shared" si="13" ref="T141:T179">S141*H141</f>
        <v>0</v>
      </c>
      <c r="AR141" s="141" t="s">
        <v>87</v>
      </c>
      <c r="AT141" s="141" t="s">
        <v>131</v>
      </c>
      <c r="AU141" s="141" t="s">
        <v>77</v>
      </c>
      <c r="AY141" s="18" t="s">
        <v>129</v>
      </c>
      <c r="BE141" s="142">
        <f aca="true" t="shared" si="14" ref="BE141:BE179">IF(N141="základní",J141,0)</f>
        <v>0</v>
      </c>
      <c r="BF141" s="142">
        <f aca="true" t="shared" si="15" ref="BF141:BF179">IF(N141="snížená",J141,0)</f>
        <v>0</v>
      </c>
      <c r="BG141" s="142">
        <f aca="true" t="shared" si="16" ref="BG141:BG179">IF(N141="zákl. přenesená",J141,0)</f>
        <v>0</v>
      </c>
      <c r="BH141" s="142">
        <f aca="true" t="shared" si="17" ref="BH141:BH179">IF(N141="sníž. přenesená",J141,0)</f>
        <v>0</v>
      </c>
      <c r="BI141" s="142">
        <f aca="true" t="shared" si="18" ref="BI141:BI179">IF(N141="nulová",J141,0)</f>
        <v>0</v>
      </c>
      <c r="BJ141" s="18" t="s">
        <v>77</v>
      </c>
      <c r="BK141" s="142">
        <f aca="true" t="shared" si="19" ref="BK141:BK179">ROUND(I141*H141,2)</f>
        <v>0</v>
      </c>
      <c r="BL141" s="18" t="s">
        <v>87</v>
      </c>
      <c r="BM141" s="141" t="s">
        <v>979</v>
      </c>
    </row>
    <row r="142" spans="2:65" s="1" customFormat="1" ht="90" customHeight="1">
      <c r="B142" s="129"/>
      <c r="C142" s="130" t="s">
        <v>694</v>
      </c>
      <c r="D142" s="130" t="s">
        <v>131</v>
      </c>
      <c r="E142" s="131" t="s">
        <v>1716</v>
      </c>
      <c r="F142" s="132" t="s">
        <v>1717</v>
      </c>
      <c r="G142" s="133" t="s">
        <v>155</v>
      </c>
      <c r="H142" s="134">
        <v>1</v>
      </c>
      <c r="I142" s="135"/>
      <c r="J142" s="136">
        <f t="shared" si="10"/>
        <v>0</v>
      </c>
      <c r="K142" s="132" t="s">
        <v>1611</v>
      </c>
      <c r="L142" s="33"/>
      <c r="M142" s="137" t="s">
        <v>3</v>
      </c>
      <c r="N142" s="138" t="s">
        <v>43</v>
      </c>
      <c r="P142" s="139">
        <f t="shared" si="11"/>
        <v>0</v>
      </c>
      <c r="Q142" s="139">
        <v>0</v>
      </c>
      <c r="R142" s="139">
        <f t="shared" si="12"/>
        <v>0</v>
      </c>
      <c r="S142" s="139">
        <v>0</v>
      </c>
      <c r="T142" s="140">
        <f t="shared" si="13"/>
        <v>0</v>
      </c>
      <c r="AR142" s="141" t="s">
        <v>87</v>
      </c>
      <c r="AT142" s="141" t="s">
        <v>131</v>
      </c>
      <c r="AU142" s="141" t="s">
        <v>77</v>
      </c>
      <c r="AY142" s="18" t="s">
        <v>129</v>
      </c>
      <c r="BE142" s="142">
        <f t="shared" si="14"/>
        <v>0</v>
      </c>
      <c r="BF142" s="142">
        <f t="shared" si="15"/>
        <v>0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8" t="s">
        <v>77</v>
      </c>
      <c r="BK142" s="142">
        <f t="shared" si="19"/>
        <v>0</v>
      </c>
      <c r="BL142" s="18" t="s">
        <v>87</v>
      </c>
      <c r="BM142" s="141" t="s">
        <v>987</v>
      </c>
    </row>
    <row r="143" spans="2:65" s="1" customFormat="1" ht="49.15" customHeight="1">
      <c r="B143" s="129"/>
      <c r="C143" s="130" t="s">
        <v>698</v>
      </c>
      <c r="D143" s="130" t="s">
        <v>131</v>
      </c>
      <c r="E143" s="131" t="s">
        <v>1718</v>
      </c>
      <c r="F143" s="132" t="s">
        <v>1719</v>
      </c>
      <c r="G143" s="133" t="s">
        <v>155</v>
      </c>
      <c r="H143" s="134">
        <v>3</v>
      </c>
      <c r="I143" s="135"/>
      <c r="J143" s="136">
        <f t="shared" si="10"/>
        <v>0</v>
      </c>
      <c r="K143" s="132" t="s">
        <v>1611</v>
      </c>
      <c r="L143" s="33"/>
      <c r="M143" s="137" t="s">
        <v>3</v>
      </c>
      <c r="N143" s="138" t="s">
        <v>43</v>
      </c>
      <c r="P143" s="139">
        <f t="shared" si="11"/>
        <v>0</v>
      </c>
      <c r="Q143" s="139">
        <v>0</v>
      </c>
      <c r="R143" s="139">
        <f t="shared" si="12"/>
        <v>0</v>
      </c>
      <c r="S143" s="139">
        <v>0</v>
      </c>
      <c r="T143" s="140">
        <f t="shared" si="13"/>
        <v>0</v>
      </c>
      <c r="AR143" s="141" t="s">
        <v>87</v>
      </c>
      <c r="AT143" s="141" t="s">
        <v>131</v>
      </c>
      <c r="AU143" s="141" t="s">
        <v>77</v>
      </c>
      <c r="AY143" s="18" t="s">
        <v>129</v>
      </c>
      <c r="BE143" s="142">
        <f t="shared" si="14"/>
        <v>0</v>
      </c>
      <c r="BF143" s="142">
        <f t="shared" si="15"/>
        <v>0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8" t="s">
        <v>77</v>
      </c>
      <c r="BK143" s="142">
        <f t="shared" si="19"/>
        <v>0</v>
      </c>
      <c r="BL143" s="18" t="s">
        <v>87</v>
      </c>
      <c r="BM143" s="141" t="s">
        <v>997</v>
      </c>
    </row>
    <row r="144" spans="2:65" s="1" customFormat="1" ht="49.15" customHeight="1">
      <c r="B144" s="129"/>
      <c r="C144" s="130" t="s">
        <v>702</v>
      </c>
      <c r="D144" s="130" t="s">
        <v>131</v>
      </c>
      <c r="E144" s="131" t="s">
        <v>1720</v>
      </c>
      <c r="F144" s="132" t="s">
        <v>1721</v>
      </c>
      <c r="G144" s="133" t="s">
        <v>155</v>
      </c>
      <c r="H144" s="134">
        <v>4</v>
      </c>
      <c r="I144" s="135"/>
      <c r="J144" s="136">
        <f t="shared" si="10"/>
        <v>0</v>
      </c>
      <c r="K144" s="132" t="s">
        <v>1611</v>
      </c>
      <c r="L144" s="33"/>
      <c r="M144" s="137" t="s">
        <v>3</v>
      </c>
      <c r="N144" s="138" t="s">
        <v>43</v>
      </c>
      <c r="P144" s="139">
        <f t="shared" si="11"/>
        <v>0</v>
      </c>
      <c r="Q144" s="139">
        <v>0</v>
      </c>
      <c r="R144" s="139">
        <f t="shared" si="12"/>
        <v>0</v>
      </c>
      <c r="S144" s="139">
        <v>0</v>
      </c>
      <c r="T144" s="140">
        <f t="shared" si="13"/>
        <v>0</v>
      </c>
      <c r="AR144" s="141" t="s">
        <v>87</v>
      </c>
      <c r="AT144" s="141" t="s">
        <v>131</v>
      </c>
      <c r="AU144" s="141" t="s">
        <v>77</v>
      </c>
      <c r="AY144" s="18" t="s">
        <v>129</v>
      </c>
      <c r="BE144" s="142">
        <f t="shared" si="14"/>
        <v>0</v>
      </c>
      <c r="BF144" s="142">
        <f t="shared" si="15"/>
        <v>0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8" t="s">
        <v>77</v>
      </c>
      <c r="BK144" s="142">
        <f t="shared" si="19"/>
        <v>0</v>
      </c>
      <c r="BL144" s="18" t="s">
        <v>87</v>
      </c>
      <c r="BM144" s="141" t="s">
        <v>1002</v>
      </c>
    </row>
    <row r="145" spans="2:65" s="1" customFormat="1" ht="37.9" customHeight="1">
      <c r="B145" s="129"/>
      <c r="C145" s="130" t="s">
        <v>707</v>
      </c>
      <c r="D145" s="130" t="s">
        <v>131</v>
      </c>
      <c r="E145" s="131" t="s">
        <v>1722</v>
      </c>
      <c r="F145" s="132" t="s">
        <v>1723</v>
      </c>
      <c r="G145" s="133" t="s">
        <v>155</v>
      </c>
      <c r="H145" s="134">
        <v>6</v>
      </c>
      <c r="I145" s="135"/>
      <c r="J145" s="136">
        <f t="shared" si="10"/>
        <v>0</v>
      </c>
      <c r="K145" s="132" t="s">
        <v>1611</v>
      </c>
      <c r="L145" s="33"/>
      <c r="M145" s="137" t="s">
        <v>3</v>
      </c>
      <c r="N145" s="138" t="s">
        <v>43</v>
      </c>
      <c r="P145" s="139">
        <f t="shared" si="11"/>
        <v>0</v>
      </c>
      <c r="Q145" s="139">
        <v>0</v>
      </c>
      <c r="R145" s="139">
        <f t="shared" si="12"/>
        <v>0</v>
      </c>
      <c r="S145" s="139">
        <v>0</v>
      </c>
      <c r="T145" s="140">
        <f t="shared" si="13"/>
        <v>0</v>
      </c>
      <c r="AR145" s="141" t="s">
        <v>87</v>
      </c>
      <c r="AT145" s="141" t="s">
        <v>131</v>
      </c>
      <c r="AU145" s="141" t="s">
        <v>77</v>
      </c>
      <c r="AY145" s="18" t="s">
        <v>129</v>
      </c>
      <c r="BE145" s="142">
        <f t="shared" si="14"/>
        <v>0</v>
      </c>
      <c r="BF145" s="142">
        <f t="shared" si="15"/>
        <v>0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8" t="s">
        <v>77</v>
      </c>
      <c r="BK145" s="142">
        <f t="shared" si="19"/>
        <v>0</v>
      </c>
      <c r="BL145" s="18" t="s">
        <v>87</v>
      </c>
      <c r="BM145" s="141" t="s">
        <v>1006</v>
      </c>
    </row>
    <row r="146" spans="2:65" s="1" customFormat="1" ht="24.2" customHeight="1">
      <c r="B146" s="129"/>
      <c r="C146" s="130" t="s">
        <v>713</v>
      </c>
      <c r="D146" s="130" t="s">
        <v>131</v>
      </c>
      <c r="E146" s="131" t="s">
        <v>1724</v>
      </c>
      <c r="F146" s="132" t="s">
        <v>1725</v>
      </c>
      <c r="G146" s="133" t="s">
        <v>155</v>
      </c>
      <c r="H146" s="134">
        <v>8</v>
      </c>
      <c r="I146" s="135"/>
      <c r="J146" s="136">
        <f t="shared" si="10"/>
        <v>0</v>
      </c>
      <c r="K146" s="132" t="s">
        <v>1611</v>
      </c>
      <c r="L146" s="33"/>
      <c r="M146" s="137" t="s">
        <v>3</v>
      </c>
      <c r="N146" s="138" t="s">
        <v>43</v>
      </c>
      <c r="P146" s="139">
        <f t="shared" si="11"/>
        <v>0</v>
      </c>
      <c r="Q146" s="139">
        <v>0</v>
      </c>
      <c r="R146" s="139">
        <f t="shared" si="12"/>
        <v>0</v>
      </c>
      <c r="S146" s="139">
        <v>0</v>
      </c>
      <c r="T146" s="140">
        <f t="shared" si="13"/>
        <v>0</v>
      </c>
      <c r="AR146" s="141" t="s">
        <v>87</v>
      </c>
      <c r="AT146" s="141" t="s">
        <v>131</v>
      </c>
      <c r="AU146" s="141" t="s">
        <v>77</v>
      </c>
      <c r="AY146" s="18" t="s">
        <v>129</v>
      </c>
      <c r="BE146" s="142">
        <f t="shared" si="14"/>
        <v>0</v>
      </c>
      <c r="BF146" s="142">
        <f t="shared" si="15"/>
        <v>0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8" t="s">
        <v>77</v>
      </c>
      <c r="BK146" s="142">
        <f t="shared" si="19"/>
        <v>0</v>
      </c>
      <c r="BL146" s="18" t="s">
        <v>87</v>
      </c>
      <c r="BM146" s="141" t="s">
        <v>1014</v>
      </c>
    </row>
    <row r="147" spans="2:65" s="1" customFormat="1" ht="21.75" customHeight="1">
      <c r="B147" s="129"/>
      <c r="C147" s="130" t="s">
        <v>720</v>
      </c>
      <c r="D147" s="130" t="s">
        <v>131</v>
      </c>
      <c r="E147" s="131" t="s">
        <v>1726</v>
      </c>
      <c r="F147" s="132" t="s">
        <v>1727</v>
      </c>
      <c r="G147" s="133" t="s">
        <v>155</v>
      </c>
      <c r="H147" s="134">
        <v>4</v>
      </c>
      <c r="I147" s="135"/>
      <c r="J147" s="136">
        <f t="shared" si="10"/>
        <v>0</v>
      </c>
      <c r="K147" s="132" t="s">
        <v>1611</v>
      </c>
      <c r="L147" s="33"/>
      <c r="M147" s="137" t="s">
        <v>3</v>
      </c>
      <c r="N147" s="138" t="s">
        <v>43</v>
      </c>
      <c r="P147" s="139">
        <f t="shared" si="11"/>
        <v>0</v>
      </c>
      <c r="Q147" s="139">
        <v>0</v>
      </c>
      <c r="R147" s="139">
        <f t="shared" si="12"/>
        <v>0</v>
      </c>
      <c r="S147" s="139">
        <v>0</v>
      </c>
      <c r="T147" s="140">
        <f t="shared" si="13"/>
        <v>0</v>
      </c>
      <c r="AR147" s="141" t="s">
        <v>87</v>
      </c>
      <c r="AT147" s="141" t="s">
        <v>131</v>
      </c>
      <c r="AU147" s="141" t="s">
        <v>77</v>
      </c>
      <c r="AY147" s="18" t="s">
        <v>129</v>
      </c>
      <c r="BE147" s="142">
        <f t="shared" si="14"/>
        <v>0</v>
      </c>
      <c r="BF147" s="142">
        <f t="shared" si="15"/>
        <v>0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8" t="s">
        <v>77</v>
      </c>
      <c r="BK147" s="142">
        <f t="shared" si="19"/>
        <v>0</v>
      </c>
      <c r="BL147" s="18" t="s">
        <v>87</v>
      </c>
      <c r="BM147" s="141" t="s">
        <v>1019</v>
      </c>
    </row>
    <row r="148" spans="2:65" s="1" customFormat="1" ht="24.2" customHeight="1">
      <c r="B148" s="129"/>
      <c r="C148" s="130" t="s">
        <v>731</v>
      </c>
      <c r="D148" s="130" t="s">
        <v>131</v>
      </c>
      <c r="E148" s="131" t="s">
        <v>1728</v>
      </c>
      <c r="F148" s="132" t="s">
        <v>1729</v>
      </c>
      <c r="G148" s="133" t="s">
        <v>155</v>
      </c>
      <c r="H148" s="134">
        <v>1</v>
      </c>
      <c r="I148" s="135"/>
      <c r="J148" s="136">
        <f t="shared" si="10"/>
        <v>0</v>
      </c>
      <c r="K148" s="132" t="s">
        <v>1611</v>
      </c>
      <c r="L148" s="33"/>
      <c r="M148" s="137" t="s">
        <v>3</v>
      </c>
      <c r="N148" s="138" t="s">
        <v>43</v>
      </c>
      <c r="P148" s="139">
        <f t="shared" si="11"/>
        <v>0</v>
      </c>
      <c r="Q148" s="139">
        <v>0</v>
      </c>
      <c r="R148" s="139">
        <f t="shared" si="12"/>
        <v>0</v>
      </c>
      <c r="S148" s="139">
        <v>0</v>
      </c>
      <c r="T148" s="140">
        <f t="shared" si="13"/>
        <v>0</v>
      </c>
      <c r="AR148" s="141" t="s">
        <v>87</v>
      </c>
      <c r="AT148" s="141" t="s">
        <v>131</v>
      </c>
      <c r="AU148" s="141" t="s">
        <v>77</v>
      </c>
      <c r="AY148" s="18" t="s">
        <v>129</v>
      </c>
      <c r="BE148" s="142">
        <f t="shared" si="14"/>
        <v>0</v>
      </c>
      <c r="BF148" s="142">
        <f t="shared" si="15"/>
        <v>0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8" t="s">
        <v>77</v>
      </c>
      <c r="BK148" s="142">
        <f t="shared" si="19"/>
        <v>0</v>
      </c>
      <c r="BL148" s="18" t="s">
        <v>87</v>
      </c>
      <c r="BM148" s="141" t="s">
        <v>1027</v>
      </c>
    </row>
    <row r="149" spans="2:65" s="1" customFormat="1" ht="24.2" customHeight="1">
      <c r="B149" s="129"/>
      <c r="C149" s="130" t="s">
        <v>736</v>
      </c>
      <c r="D149" s="130" t="s">
        <v>131</v>
      </c>
      <c r="E149" s="131" t="s">
        <v>1730</v>
      </c>
      <c r="F149" s="132" t="s">
        <v>1731</v>
      </c>
      <c r="G149" s="133" t="s">
        <v>155</v>
      </c>
      <c r="H149" s="134">
        <v>3</v>
      </c>
      <c r="I149" s="135"/>
      <c r="J149" s="136">
        <f t="shared" si="10"/>
        <v>0</v>
      </c>
      <c r="K149" s="132" t="s">
        <v>1611</v>
      </c>
      <c r="L149" s="33"/>
      <c r="M149" s="137" t="s">
        <v>3</v>
      </c>
      <c r="N149" s="138" t="s">
        <v>43</v>
      </c>
      <c r="P149" s="139">
        <f t="shared" si="11"/>
        <v>0</v>
      </c>
      <c r="Q149" s="139">
        <v>0</v>
      </c>
      <c r="R149" s="139">
        <f t="shared" si="12"/>
        <v>0</v>
      </c>
      <c r="S149" s="139">
        <v>0</v>
      </c>
      <c r="T149" s="140">
        <f t="shared" si="13"/>
        <v>0</v>
      </c>
      <c r="AR149" s="141" t="s">
        <v>87</v>
      </c>
      <c r="AT149" s="141" t="s">
        <v>131</v>
      </c>
      <c r="AU149" s="141" t="s">
        <v>77</v>
      </c>
      <c r="AY149" s="18" t="s">
        <v>129</v>
      </c>
      <c r="BE149" s="142">
        <f t="shared" si="14"/>
        <v>0</v>
      </c>
      <c r="BF149" s="142">
        <f t="shared" si="15"/>
        <v>0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8" t="s">
        <v>77</v>
      </c>
      <c r="BK149" s="142">
        <f t="shared" si="19"/>
        <v>0</v>
      </c>
      <c r="BL149" s="18" t="s">
        <v>87</v>
      </c>
      <c r="BM149" s="141" t="s">
        <v>1036</v>
      </c>
    </row>
    <row r="150" spans="2:65" s="1" customFormat="1" ht="16.5" customHeight="1">
      <c r="B150" s="129"/>
      <c r="C150" s="130" t="s">
        <v>740</v>
      </c>
      <c r="D150" s="130" t="s">
        <v>131</v>
      </c>
      <c r="E150" s="131" t="s">
        <v>1732</v>
      </c>
      <c r="F150" s="132" t="s">
        <v>1733</v>
      </c>
      <c r="G150" s="133" t="s">
        <v>155</v>
      </c>
      <c r="H150" s="134">
        <v>14</v>
      </c>
      <c r="I150" s="135"/>
      <c r="J150" s="136">
        <f t="shared" si="10"/>
        <v>0</v>
      </c>
      <c r="K150" s="132" t="s">
        <v>1611</v>
      </c>
      <c r="L150" s="33"/>
      <c r="M150" s="137" t="s">
        <v>3</v>
      </c>
      <c r="N150" s="138" t="s">
        <v>43</v>
      </c>
      <c r="P150" s="139">
        <f t="shared" si="11"/>
        <v>0</v>
      </c>
      <c r="Q150" s="139">
        <v>0</v>
      </c>
      <c r="R150" s="139">
        <f t="shared" si="12"/>
        <v>0</v>
      </c>
      <c r="S150" s="139">
        <v>0</v>
      </c>
      <c r="T150" s="140">
        <f t="shared" si="13"/>
        <v>0</v>
      </c>
      <c r="AR150" s="141" t="s">
        <v>87</v>
      </c>
      <c r="AT150" s="141" t="s">
        <v>131</v>
      </c>
      <c r="AU150" s="141" t="s">
        <v>77</v>
      </c>
      <c r="AY150" s="18" t="s">
        <v>129</v>
      </c>
      <c r="BE150" s="142">
        <f t="shared" si="14"/>
        <v>0</v>
      </c>
      <c r="BF150" s="142">
        <f t="shared" si="15"/>
        <v>0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8" t="s">
        <v>77</v>
      </c>
      <c r="BK150" s="142">
        <f t="shared" si="19"/>
        <v>0</v>
      </c>
      <c r="BL150" s="18" t="s">
        <v>87</v>
      </c>
      <c r="BM150" s="141" t="s">
        <v>1048</v>
      </c>
    </row>
    <row r="151" spans="2:65" s="1" customFormat="1" ht="16.5" customHeight="1">
      <c r="B151" s="129"/>
      <c r="C151" s="130" t="s">
        <v>745</v>
      </c>
      <c r="D151" s="130" t="s">
        <v>131</v>
      </c>
      <c r="E151" s="131" t="s">
        <v>1734</v>
      </c>
      <c r="F151" s="132" t="s">
        <v>1735</v>
      </c>
      <c r="G151" s="133" t="s">
        <v>155</v>
      </c>
      <c r="H151" s="134">
        <v>14</v>
      </c>
      <c r="I151" s="135"/>
      <c r="J151" s="136">
        <f t="shared" si="10"/>
        <v>0</v>
      </c>
      <c r="K151" s="132" t="s">
        <v>1611</v>
      </c>
      <c r="L151" s="33"/>
      <c r="M151" s="137" t="s">
        <v>3</v>
      </c>
      <c r="N151" s="138" t="s">
        <v>43</v>
      </c>
      <c r="P151" s="139">
        <f t="shared" si="11"/>
        <v>0</v>
      </c>
      <c r="Q151" s="139">
        <v>0</v>
      </c>
      <c r="R151" s="139">
        <f t="shared" si="12"/>
        <v>0</v>
      </c>
      <c r="S151" s="139">
        <v>0</v>
      </c>
      <c r="T151" s="140">
        <f t="shared" si="13"/>
        <v>0</v>
      </c>
      <c r="AR151" s="141" t="s">
        <v>87</v>
      </c>
      <c r="AT151" s="141" t="s">
        <v>131</v>
      </c>
      <c r="AU151" s="141" t="s">
        <v>77</v>
      </c>
      <c r="AY151" s="18" t="s">
        <v>129</v>
      </c>
      <c r="BE151" s="142">
        <f t="shared" si="14"/>
        <v>0</v>
      </c>
      <c r="BF151" s="142">
        <f t="shared" si="15"/>
        <v>0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8" t="s">
        <v>77</v>
      </c>
      <c r="BK151" s="142">
        <f t="shared" si="19"/>
        <v>0</v>
      </c>
      <c r="BL151" s="18" t="s">
        <v>87</v>
      </c>
      <c r="BM151" s="141" t="s">
        <v>1061</v>
      </c>
    </row>
    <row r="152" spans="2:65" s="1" customFormat="1" ht="16.5" customHeight="1">
      <c r="B152" s="129"/>
      <c r="C152" s="130" t="s">
        <v>621</v>
      </c>
      <c r="D152" s="130" t="s">
        <v>131</v>
      </c>
      <c r="E152" s="131" t="s">
        <v>1736</v>
      </c>
      <c r="F152" s="132" t="s">
        <v>1737</v>
      </c>
      <c r="G152" s="133" t="s">
        <v>155</v>
      </c>
      <c r="H152" s="134">
        <v>42</v>
      </c>
      <c r="I152" s="135"/>
      <c r="J152" s="136">
        <f t="shared" si="10"/>
        <v>0</v>
      </c>
      <c r="K152" s="132" t="s">
        <v>1611</v>
      </c>
      <c r="L152" s="33"/>
      <c r="M152" s="137" t="s">
        <v>3</v>
      </c>
      <c r="N152" s="138" t="s">
        <v>43</v>
      </c>
      <c r="P152" s="139">
        <f t="shared" si="11"/>
        <v>0</v>
      </c>
      <c r="Q152" s="139">
        <v>0</v>
      </c>
      <c r="R152" s="139">
        <f t="shared" si="12"/>
        <v>0</v>
      </c>
      <c r="S152" s="139">
        <v>0</v>
      </c>
      <c r="T152" s="140">
        <f t="shared" si="13"/>
        <v>0</v>
      </c>
      <c r="AR152" s="141" t="s">
        <v>87</v>
      </c>
      <c r="AT152" s="141" t="s">
        <v>131</v>
      </c>
      <c r="AU152" s="141" t="s">
        <v>77</v>
      </c>
      <c r="AY152" s="18" t="s">
        <v>129</v>
      </c>
      <c r="BE152" s="142">
        <f t="shared" si="14"/>
        <v>0</v>
      </c>
      <c r="BF152" s="142">
        <f t="shared" si="15"/>
        <v>0</v>
      </c>
      <c r="BG152" s="142">
        <f t="shared" si="16"/>
        <v>0</v>
      </c>
      <c r="BH152" s="142">
        <f t="shared" si="17"/>
        <v>0</v>
      </c>
      <c r="BI152" s="142">
        <f t="shared" si="18"/>
        <v>0</v>
      </c>
      <c r="BJ152" s="18" t="s">
        <v>77</v>
      </c>
      <c r="BK152" s="142">
        <f t="shared" si="19"/>
        <v>0</v>
      </c>
      <c r="BL152" s="18" t="s">
        <v>87</v>
      </c>
      <c r="BM152" s="141" t="s">
        <v>1071</v>
      </c>
    </row>
    <row r="153" spans="2:65" s="1" customFormat="1" ht="24.2" customHeight="1">
      <c r="B153" s="129"/>
      <c r="C153" s="130" t="s">
        <v>758</v>
      </c>
      <c r="D153" s="130" t="s">
        <v>131</v>
      </c>
      <c r="E153" s="131" t="s">
        <v>1738</v>
      </c>
      <c r="F153" s="132" t="s">
        <v>1739</v>
      </c>
      <c r="G153" s="133" t="s">
        <v>155</v>
      </c>
      <c r="H153" s="134">
        <v>1</v>
      </c>
      <c r="I153" s="135"/>
      <c r="J153" s="136">
        <f t="shared" si="10"/>
        <v>0</v>
      </c>
      <c r="K153" s="132" t="s">
        <v>1611</v>
      </c>
      <c r="L153" s="33"/>
      <c r="M153" s="137" t="s">
        <v>3</v>
      </c>
      <c r="N153" s="138" t="s">
        <v>43</v>
      </c>
      <c r="P153" s="139">
        <f t="shared" si="11"/>
        <v>0</v>
      </c>
      <c r="Q153" s="139">
        <v>0</v>
      </c>
      <c r="R153" s="139">
        <f t="shared" si="12"/>
        <v>0</v>
      </c>
      <c r="S153" s="139">
        <v>0</v>
      </c>
      <c r="T153" s="140">
        <f t="shared" si="13"/>
        <v>0</v>
      </c>
      <c r="AR153" s="141" t="s">
        <v>87</v>
      </c>
      <c r="AT153" s="141" t="s">
        <v>131</v>
      </c>
      <c r="AU153" s="141" t="s">
        <v>77</v>
      </c>
      <c r="AY153" s="18" t="s">
        <v>129</v>
      </c>
      <c r="BE153" s="142">
        <f t="shared" si="14"/>
        <v>0</v>
      </c>
      <c r="BF153" s="142">
        <f t="shared" si="15"/>
        <v>0</v>
      </c>
      <c r="BG153" s="142">
        <f t="shared" si="16"/>
        <v>0</v>
      </c>
      <c r="BH153" s="142">
        <f t="shared" si="17"/>
        <v>0</v>
      </c>
      <c r="BI153" s="142">
        <f t="shared" si="18"/>
        <v>0</v>
      </c>
      <c r="BJ153" s="18" t="s">
        <v>77</v>
      </c>
      <c r="BK153" s="142">
        <f t="shared" si="19"/>
        <v>0</v>
      </c>
      <c r="BL153" s="18" t="s">
        <v>87</v>
      </c>
      <c r="BM153" s="141" t="s">
        <v>1051</v>
      </c>
    </row>
    <row r="154" spans="2:65" s="1" customFormat="1" ht="21.75" customHeight="1">
      <c r="B154" s="129"/>
      <c r="C154" s="130" t="s">
        <v>766</v>
      </c>
      <c r="D154" s="130" t="s">
        <v>131</v>
      </c>
      <c r="E154" s="131" t="s">
        <v>1740</v>
      </c>
      <c r="F154" s="132" t="s">
        <v>1741</v>
      </c>
      <c r="G154" s="133" t="s">
        <v>155</v>
      </c>
      <c r="H154" s="134">
        <v>2</v>
      </c>
      <c r="I154" s="135"/>
      <c r="J154" s="136">
        <f t="shared" si="10"/>
        <v>0</v>
      </c>
      <c r="K154" s="132" t="s">
        <v>1611</v>
      </c>
      <c r="L154" s="33"/>
      <c r="M154" s="137" t="s">
        <v>3</v>
      </c>
      <c r="N154" s="138" t="s">
        <v>43</v>
      </c>
      <c r="P154" s="139">
        <f t="shared" si="11"/>
        <v>0</v>
      </c>
      <c r="Q154" s="139">
        <v>0</v>
      </c>
      <c r="R154" s="139">
        <f t="shared" si="12"/>
        <v>0</v>
      </c>
      <c r="S154" s="139">
        <v>0</v>
      </c>
      <c r="T154" s="140">
        <f t="shared" si="13"/>
        <v>0</v>
      </c>
      <c r="AR154" s="141" t="s">
        <v>87</v>
      </c>
      <c r="AT154" s="141" t="s">
        <v>131</v>
      </c>
      <c r="AU154" s="141" t="s">
        <v>77</v>
      </c>
      <c r="AY154" s="18" t="s">
        <v>129</v>
      </c>
      <c r="BE154" s="142">
        <f t="shared" si="14"/>
        <v>0</v>
      </c>
      <c r="BF154" s="142">
        <f t="shared" si="15"/>
        <v>0</v>
      </c>
      <c r="BG154" s="142">
        <f t="shared" si="16"/>
        <v>0</v>
      </c>
      <c r="BH154" s="142">
        <f t="shared" si="17"/>
        <v>0</v>
      </c>
      <c r="BI154" s="142">
        <f t="shared" si="18"/>
        <v>0</v>
      </c>
      <c r="BJ154" s="18" t="s">
        <v>77</v>
      </c>
      <c r="BK154" s="142">
        <f t="shared" si="19"/>
        <v>0</v>
      </c>
      <c r="BL154" s="18" t="s">
        <v>87</v>
      </c>
      <c r="BM154" s="141" t="s">
        <v>1092</v>
      </c>
    </row>
    <row r="155" spans="2:65" s="1" customFormat="1" ht="24.2" customHeight="1">
      <c r="B155" s="129"/>
      <c r="C155" s="130" t="s">
        <v>772</v>
      </c>
      <c r="D155" s="130" t="s">
        <v>131</v>
      </c>
      <c r="E155" s="131" t="s">
        <v>1742</v>
      </c>
      <c r="F155" s="132" t="s">
        <v>1743</v>
      </c>
      <c r="G155" s="133" t="s">
        <v>155</v>
      </c>
      <c r="H155" s="134">
        <v>2</v>
      </c>
      <c r="I155" s="135"/>
      <c r="J155" s="136">
        <f t="shared" si="10"/>
        <v>0</v>
      </c>
      <c r="K155" s="132" t="s">
        <v>1611</v>
      </c>
      <c r="L155" s="33"/>
      <c r="M155" s="137" t="s">
        <v>3</v>
      </c>
      <c r="N155" s="138" t="s">
        <v>43</v>
      </c>
      <c r="P155" s="139">
        <f t="shared" si="11"/>
        <v>0</v>
      </c>
      <c r="Q155" s="139">
        <v>0</v>
      </c>
      <c r="R155" s="139">
        <f t="shared" si="12"/>
        <v>0</v>
      </c>
      <c r="S155" s="139">
        <v>0</v>
      </c>
      <c r="T155" s="140">
        <f t="shared" si="13"/>
        <v>0</v>
      </c>
      <c r="AR155" s="141" t="s">
        <v>87</v>
      </c>
      <c r="AT155" s="141" t="s">
        <v>131</v>
      </c>
      <c r="AU155" s="141" t="s">
        <v>77</v>
      </c>
      <c r="AY155" s="18" t="s">
        <v>129</v>
      </c>
      <c r="BE155" s="142">
        <f t="shared" si="14"/>
        <v>0</v>
      </c>
      <c r="BF155" s="142">
        <f t="shared" si="15"/>
        <v>0</v>
      </c>
      <c r="BG155" s="142">
        <f t="shared" si="16"/>
        <v>0</v>
      </c>
      <c r="BH155" s="142">
        <f t="shared" si="17"/>
        <v>0</v>
      </c>
      <c r="BI155" s="142">
        <f t="shared" si="18"/>
        <v>0</v>
      </c>
      <c r="BJ155" s="18" t="s">
        <v>77</v>
      </c>
      <c r="BK155" s="142">
        <f t="shared" si="19"/>
        <v>0</v>
      </c>
      <c r="BL155" s="18" t="s">
        <v>87</v>
      </c>
      <c r="BM155" s="141" t="s">
        <v>1100</v>
      </c>
    </row>
    <row r="156" spans="2:65" s="1" customFormat="1" ht="24.2" customHeight="1">
      <c r="B156" s="129"/>
      <c r="C156" s="130" t="s">
        <v>777</v>
      </c>
      <c r="D156" s="130" t="s">
        <v>131</v>
      </c>
      <c r="E156" s="131" t="s">
        <v>1744</v>
      </c>
      <c r="F156" s="132" t="s">
        <v>1745</v>
      </c>
      <c r="G156" s="133" t="s">
        <v>155</v>
      </c>
      <c r="H156" s="134">
        <v>1</v>
      </c>
      <c r="I156" s="135"/>
      <c r="J156" s="136">
        <f t="shared" si="10"/>
        <v>0</v>
      </c>
      <c r="K156" s="132" t="s">
        <v>1611</v>
      </c>
      <c r="L156" s="33"/>
      <c r="M156" s="137" t="s">
        <v>3</v>
      </c>
      <c r="N156" s="138" t="s">
        <v>43</v>
      </c>
      <c r="P156" s="139">
        <f t="shared" si="11"/>
        <v>0</v>
      </c>
      <c r="Q156" s="139">
        <v>0</v>
      </c>
      <c r="R156" s="139">
        <f t="shared" si="12"/>
        <v>0</v>
      </c>
      <c r="S156" s="139">
        <v>0</v>
      </c>
      <c r="T156" s="140">
        <f t="shared" si="13"/>
        <v>0</v>
      </c>
      <c r="AR156" s="141" t="s">
        <v>87</v>
      </c>
      <c r="AT156" s="141" t="s">
        <v>131</v>
      </c>
      <c r="AU156" s="141" t="s">
        <v>77</v>
      </c>
      <c r="AY156" s="18" t="s">
        <v>129</v>
      </c>
      <c r="BE156" s="142">
        <f t="shared" si="14"/>
        <v>0</v>
      </c>
      <c r="BF156" s="142">
        <f t="shared" si="15"/>
        <v>0</v>
      </c>
      <c r="BG156" s="142">
        <f t="shared" si="16"/>
        <v>0</v>
      </c>
      <c r="BH156" s="142">
        <f t="shared" si="17"/>
        <v>0</v>
      </c>
      <c r="BI156" s="142">
        <f t="shared" si="18"/>
        <v>0</v>
      </c>
      <c r="BJ156" s="18" t="s">
        <v>77</v>
      </c>
      <c r="BK156" s="142">
        <f t="shared" si="19"/>
        <v>0</v>
      </c>
      <c r="BL156" s="18" t="s">
        <v>87</v>
      </c>
      <c r="BM156" s="141" t="s">
        <v>1112</v>
      </c>
    </row>
    <row r="157" spans="2:65" s="1" customFormat="1" ht="21.75" customHeight="1">
      <c r="B157" s="129"/>
      <c r="C157" s="130" t="s">
        <v>786</v>
      </c>
      <c r="D157" s="130" t="s">
        <v>131</v>
      </c>
      <c r="E157" s="131" t="s">
        <v>1746</v>
      </c>
      <c r="F157" s="132" t="s">
        <v>1747</v>
      </c>
      <c r="G157" s="133" t="s">
        <v>155</v>
      </c>
      <c r="H157" s="134">
        <v>1</v>
      </c>
      <c r="I157" s="135"/>
      <c r="J157" s="136">
        <f t="shared" si="10"/>
        <v>0</v>
      </c>
      <c r="K157" s="132" t="s">
        <v>1611</v>
      </c>
      <c r="L157" s="33"/>
      <c r="M157" s="137" t="s">
        <v>3</v>
      </c>
      <c r="N157" s="138" t="s">
        <v>43</v>
      </c>
      <c r="P157" s="139">
        <f t="shared" si="11"/>
        <v>0</v>
      </c>
      <c r="Q157" s="139">
        <v>0</v>
      </c>
      <c r="R157" s="139">
        <f t="shared" si="12"/>
        <v>0</v>
      </c>
      <c r="S157" s="139">
        <v>0</v>
      </c>
      <c r="T157" s="140">
        <f t="shared" si="13"/>
        <v>0</v>
      </c>
      <c r="AR157" s="141" t="s">
        <v>87</v>
      </c>
      <c r="AT157" s="141" t="s">
        <v>131</v>
      </c>
      <c r="AU157" s="141" t="s">
        <v>77</v>
      </c>
      <c r="AY157" s="18" t="s">
        <v>129</v>
      </c>
      <c r="BE157" s="142">
        <f t="shared" si="14"/>
        <v>0</v>
      </c>
      <c r="BF157" s="142">
        <f t="shared" si="15"/>
        <v>0</v>
      </c>
      <c r="BG157" s="142">
        <f t="shared" si="16"/>
        <v>0</v>
      </c>
      <c r="BH157" s="142">
        <f t="shared" si="17"/>
        <v>0</v>
      </c>
      <c r="BI157" s="142">
        <f t="shared" si="18"/>
        <v>0</v>
      </c>
      <c r="BJ157" s="18" t="s">
        <v>77</v>
      </c>
      <c r="BK157" s="142">
        <f t="shared" si="19"/>
        <v>0</v>
      </c>
      <c r="BL157" s="18" t="s">
        <v>87</v>
      </c>
      <c r="BM157" s="141" t="s">
        <v>1124</v>
      </c>
    </row>
    <row r="158" spans="2:65" s="1" customFormat="1" ht="24.2" customHeight="1">
      <c r="B158" s="129"/>
      <c r="C158" s="130" t="s">
        <v>792</v>
      </c>
      <c r="D158" s="130" t="s">
        <v>131</v>
      </c>
      <c r="E158" s="131" t="s">
        <v>1748</v>
      </c>
      <c r="F158" s="132" t="s">
        <v>1749</v>
      </c>
      <c r="G158" s="133" t="s">
        <v>155</v>
      </c>
      <c r="H158" s="134">
        <v>1</v>
      </c>
      <c r="I158" s="135"/>
      <c r="J158" s="136">
        <f t="shared" si="10"/>
        <v>0</v>
      </c>
      <c r="K158" s="132" t="s">
        <v>1611</v>
      </c>
      <c r="L158" s="33"/>
      <c r="M158" s="137" t="s">
        <v>3</v>
      </c>
      <c r="N158" s="138" t="s">
        <v>43</v>
      </c>
      <c r="P158" s="139">
        <f t="shared" si="11"/>
        <v>0</v>
      </c>
      <c r="Q158" s="139">
        <v>0</v>
      </c>
      <c r="R158" s="139">
        <f t="shared" si="12"/>
        <v>0</v>
      </c>
      <c r="S158" s="139">
        <v>0</v>
      </c>
      <c r="T158" s="140">
        <f t="shared" si="13"/>
        <v>0</v>
      </c>
      <c r="AR158" s="141" t="s">
        <v>87</v>
      </c>
      <c r="AT158" s="141" t="s">
        <v>131</v>
      </c>
      <c r="AU158" s="141" t="s">
        <v>77</v>
      </c>
      <c r="AY158" s="18" t="s">
        <v>129</v>
      </c>
      <c r="BE158" s="142">
        <f t="shared" si="14"/>
        <v>0</v>
      </c>
      <c r="BF158" s="142">
        <f t="shared" si="15"/>
        <v>0</v>
      </c>
      <c r="BG158" s="142">
        <f t="shared" si="16"/>
        <v>0</v>
      </c>
      <c r="BH158" s="142">
        <f t="shared" si="17"/>
        <v>0</v>
      </c>
      <c r="BI158" s="142">
        <f t="shared" si="18"/>
        <v>0</v>
      </c>
      <c r="BJ158" s="18" t="s">
        <v>77</v>
      </c>
      <c r="BK158" s="142">
        <f t="shared" si="19"/>
        <v>0</v>
      </c>
      <c r="BL158" s="18" t="s">
        <v>87</v>
      </c>
      <c r="BM158" s="141" t="s">
        <v>1133</v>
      </c>
    </row>
    <row r="159" spans="2:65" s="1" customFormat="1" ht="24.2" customHeight="1">
      <c r="B159" s="129"/>
      <c r="C159" s="130" t="s">
        <v>797</v>
      </c>
      <c r="D159" s="130" t="s">
        <v>131</v>
      </c>
      <c r="E159" s="131" t="s">
        <v>1750</v>
      </c>
      <c r="F159" s="132" t="s">
        <v>1751</v>
      </c>
      <c r="G159" s="133" t="s">
        <v>155</v>
      </c>
      <c r="H159" s="134">
        <v>3</v>
      </c>
      <c r="I159" s="135"/>
      <c r="J159" s="136">
        <f t="shared" si="10"/>
        <v>0</v>
      </c>
      <c r="K159" s="132" t="s">
        <v>1611</v>
      </c>
      <c r="L159" s="33"/>
      <c r="M159" s="137" t="s">
        <v>3</v>
      </c>
      <c r="N159" s="138" t="s">
        <v>43</v>
      </c>
      <c r="P159" s="139">
        <f t="shared" si="11"/>
        <v>0</v>
      </c>
      <c r="Q159" s="139">
        <v>0</v>
      </c>
      <c r="R159" s="139">
        <f t="shared" si="12"/>
        <v>0</v>
      </c>
      <c r="S159" s="139">
        <v>0</v>
      </c>
      <c r="T159" s="140">
        <f t="shared" si="13"/>
        <v>0</v>
      </c>
      <c r="AR159" s="141" t="s">
        <v>87</v>
      </c>
      <c r="AT159" s="141" t="s">
        <v>131</v>
      </c>
      <c r="AU159" s="141" t="s">
        <v>77</v>
      </c>
      <c r="AY159" s="18" t="s">
        <v>129</v>
      </c>
      <c r="BE159" s="142">
        <f t="shared" si="14"/>
        <v>0</v>
      </c>
      <c r="BF159" s="142">
        <f t="shared" si="15"/>
        <v>0</v>
      </c>
      <c r="BG159" s="142">
        <f t="shared" si="16"/>
        <v>0</v>
      </c>
      <c r="BH159" s="142">
        <f t="shared" si="17"/>
        <v>0</v>
      </c>
      <c r="BI159" s="142">
        <f t="shared" si="18"/>
        <v>0</v>
      </c>
      <c r="BJ159" s="18" t="s">
        <v>77</v>
      </c>
      <c r="BK159" s="142">
        <f t="shared" si="19"/>
        <v>0</v>
      </c>
      <c r="BL159" s="18" t="s">
        <v>87</v>
      </c>
      <c r="BM159" s="141" t="s">
        <v>1141</v>
      </c>
    </row>
    <row r="160" spans="2:65" s="1" customFormat="1" ht="24.2" customHeight="1">
      <c r="B160" s="129"/>
      <c r="C160" s="130" t="s">
        <v>803</v>
      </c>
      <c r="D160" s="130" t="s">
        <v>131</v>
      </c>
      <c r="E160" s="131" t="s">
        <v>1752</v>
      </c>
      <c r="F160" s="132" t="s">
        <v>1753</v>
      </c>
      <c r="G160" s="133" t="s">
        <v>155</v>
      </c>
      <c r="H160" s="134">
        <v>3</v>
      </c>
      <c r="I160" s="135"/>
      <c r="J160" s="136">
        <f t="shared" si="10"/>
        <v>0</v>
      </c>
      <c r="K160" s="132" t="s">
        <v>1611</v>
      </c>
      <c r="L160" s="33"/>
      <c r="M160" s="137" t="s">
        <v>3</v>
      </c>
      <c r="N160" s="138" t="s">
        <v>43</v>
      </c>
      <c r="P160" s="139">
        <f t="shared" si="11"/>
        <v>0</v>
      </c>
      <c r="Q160" s="139">
        <v>0</v>
      </c>
      <c r="R160" s="139">
        <f t="shared" si="12"/>
        <v>0</v>
      </c>
      <c r="S160" s="139">
        <v>0</v>
      </c>
      <c r="T160" s="140">
        <f t="shared" si="13"/>
        <v>0</v>
      </c>
      <c r="AR160" s="141" t="s">
        <v>87</v>
      </c>
      <c r="AT160" s="141" t="s">
        <v>131</v>
      </c>
      <c r="AU160" s="141" t="s">
        <v>77</v>
      </c>
      <c r="AY160" s="18" t="s">
        <v>129</v>
      </c>
      <c r="BE160" s="142">
        <f t="shared" si="14"/>
        <v>0</v>
      </c>
      <c r="BF160" s="142">
        <f t="shared" si="15"/>
        <v>0</v>
      </c>
      <c r="BG160" s="142">
        <f t="shared" si="16"/>
        <v>0</v>
      </c>
      <c r="BH160" s="142">
        <f t="shared" si="17"/>
        <v>0</v>
      </c>
      <c r="BI160" s="142">
        <f t="shared" si="18"/>
        <v>0</v>
      </c>
      <c r="BJ160" s="18" t="s">
        <v>77</v>
      </c>
      <c r="BK160" s="142">
        <f t="shared" si="19"/>
        <v>0</v>
      </c>
      <c r="BL160" s="18" t="s">
        <v>87</v>
      </c>
      <c r="BM160" s="141" t="s">
        <v>1149</v>
      </c>
    </row>
    <row r="161" spans="2:65" s="1" customFormat="1" ht="24.2" customHeight="1">
      <c r="B161" s="129"/>
      <c r="C161" s="130" t="s">
        <v>809</v>
      </c>
      <c r="D161" s="130" t="s">
        <v>131</v>
      </c>
      <c r="E161" s="131" t="s">
        <v>1754</v>
      </c>
      <c r="F161" s="132" t="s">
        <v>1755</v>
      </c>
      <c r="G161" s="133" t="s">
        <v>155</v>
      </c>
      <c r="H161" s="134">
        <v>7</v>
      </c>
      <c r="I161" s="135"/>
      <c r="J161" s="136">
        <f t="shared" si="10"/>
        <v>0</v>
      </c>
      <c r="K161" s="132" t="s">
        <v>1611</v>
      </c>
      <c r="L161" s="33"/>
      <c r="M161" s="137" t="s">
        <v>3</v>
      </c>
      <c r="N161" s="138" t="s">
        <v>43</v>
      </c>
      <c r="P161" s="139">
        <f t="shared" si="11"/>
        <v>0</v>
      </c>
      <c r="Q161" s="139">
        <v>0</v>
      </c>
      <c r="R161" s="139">
        <f t="shared" si="12"/>
        <v>0</v>
      </c>
      <c r="S161" s="139">
        <v>0</v>
      </c>
      <c r="T161" s="140">
        <f t="shared" si="13"/>
        <v>0</v>
      </c>
      <c r="AR161" s="141" t="s">
        <v>87</v>
      </c>
      <c r="AT161" s="141" t="s">
        <v>131</v>
      </c>
      <c r="AU161" s="141" t="s">
        <v>77</v>
      </c>
      <c r="AY161" s="18" t="s">
        <v>129</v>
      </c>
      <c r="BE161" s="142">
        <f t="shared" si="14"/>
        <v>0</v>
      </c>
      <c r="BF161" s="142">
        <f t="shared" si="15"/>
        <v>0</v>
      </c>
      <c r="BG161" s="142">
        <f t="shared" si="16"/>
        <v>0</v>
      </c>
      <c r="BH161" s="142">
        <f t="shared" si="17"/>
        <v>0</v>
      </c>
      <c r="BI161" s="142">
        <f t="shared" si="18"/>
        <v>0</v>
      </c>
      <c r="BJ161" s="18" t="s">
        <v>77</v>
      </c>
      <c r="BK161" s="142">
        <f t="shared" si="19"/>
        <v>0</v>
      </c>
      <c r="BL161" s="18" t="s">
        <v>87</v>
      </c>
      <c r="BM161" s="141" t="s">
        <v>1157</v>
      </c>
    </row>
    <row r="162" spans="2:65" s="1" customFormat="1" ht="24.2" customHeight="1">
      <c r="B162" s="129"/>
      <c r="C162" s="130" t="s">
        <v>813</v>
      </c>
      <c r="D162" s="130" t="s">
        <v>131</v>
      </c>
      <c r="E162" s="131" t="s">
        <v>1756</v>
      </c>
      <c r="F162" s="132" t="s">
        <v>1757</v>
      </c>
      <c r="G162" s="133" t="s">
        <v>155</v>
      </c>
      <c r="H162" s="134">
        <v>6</v>
      </c>
      <c r="I162" s="135"/>
      <c r="J162" s="136">
        <f t="shared" si="10"/>
        <v>0</v>
      </c>
      <c r="K162" s="132" t="s">
        <v>1611</v>
      </c>
      <c r="L162" s="33"/>
      <c r="M162" s="137" t="s">
        <v>3</v>
      </c>
      <c r="N162" s="138" t="s">
        <v>43</v>
      </c>
      <c r="P162" s="139">
        <f t="shared" si="11"/>
        <v>0</v>
      </c>
      <c r="Q162" s="139">
        <v>0</v>
      </c>
      <c r="R162" s="139">
        <f t="shared" si="12"/>
        <v>0</v>
      </c>
      <c r="S162" s="139">
        <v>0</v>
      </c>
      <c r="T162" s="140">
        <f t="shared" si="13"/>
        <v>0</v>
      </c>
      <c r="AR162" s="141" t="s">
        <v>87</v>
      </c>
      <c r="AT162" s="141" t="s">
        <v>131</v>
      </c>
      <c r="AU162" s="141" t="s">
        <v>77</v>
      </c>
      <c r="AY162" s="18" t="s">
        <v>129</v>
      </c>
      <c r="BE162" s="142">
        <f t="shared" si="14"/>
        <v>0</v>
      </c>
      <c r="BF162" s="142">
        <f t="shared" si="15"/>
        <v>0</v>
      </c>
      <c r="BG162" s="142">
        <f t="shared" si="16"/>
        <v>0</v>
      </c>
      <c r="BH162" s="142">
        <f t="shared" si="17"/>
        <v>0</v>
      </c>
      <c r="BI162" s="142">
        <f t="shared" si="18"/>
        <v>0</v>
      </c>
      <c r="BJ162" s="18" t="s">
        <v>77</v>
      </c>
      <c r="BK162" s="142">
        <f t="shared" si="19"/>
        <v>0</v>
      </c>
      <c r="BL162" s="18" t="s">
        <v>87</v>
      </c>
      <c r="BM162" s="141" t="s">
        <v>1168</v>
      </c>
    </row>
    <row r="163" spans="2:65" s="1" customFormat="1" ht="16.5" customHeight="1">
      <c r="B163" s="129"/>
      <c r="C163" s="130" t="s">
        <v>820</v>
      </c>
      <c r="D163" s="130" t="s">
        <v>131</v>
      </c>
      <c r="E163" s="131" t="s">
        <v>1758</v>
      </c>
      <c r="F163" s="132" t="s">
        <v>1759</v>
      </c>
      <c r="G163" s="133" t="s">
        <v>155</v>
      </c>
      <c r="H163" s="134">
        <v>12</v>
      </c>
      <c r="I163" s="135"/>
      <c r="J163" s="136">
        <f t="shared" si="10"/>
        <v>0</v>
      </c>
      <c r="K163" s="132" t="s">
        <v>1611</v>
      </c>
      <c r="L163" s="33"/>
      <c r="M163" s="137" t="s">
        <v>3</v>
      </c>
      <c r="N163" s="138" t="s">
        <v>43</v>
      </c>
      <c r="P163" s="139">
        <f t="shared" si="11"/>
        <v>0</v>
      </c>
      <c r="Q163" s="139">
        <v>0</v>
      </c>
      <c r="R163" s="139">
        <f t="shared" si="12"/>
        <v>0</v>
      </c>
      <c r="S163" s="139">
        <v>0</v>
      </c>
      <c r="T163" s="140">
        <f t="shared" si="13"/>
        <v>0</v>
      </c>
      <c r="AR163" s="141" t="s">
        <v>87</v>
      </c>
      <c r="AT163" s="141" t="s">
        <v>131</v>
      </c>
      <c r="AU163" s="141" t="s">
        <v>77</v>
      </c>
      <c r="AY163" s="18" t="s">
        <v>129</v>
      </c>
      <c r="BE163" s="142">
        <f t="shared" si="14"/>
        <v>0</v>
      </c>
      <c r="BF163" s="142">
        <f t="shared" si="15"/>
        <v>0</v>
      </c>
      <c r="BG163" s="142">
        <f t="shared" si="16"/>
        <v>0</v>
      </c>
      <c r="BH163" s="142">
        <f t="shared" si="17"/>
        <v>0</v>
      </c>
      <c r="BI163" s="142">
        <f t="shared" si="18"/>
        <v>0</v>
      </c>
      <c r="BJ163" s="18" t="s">
        <v>77</v>
      </c>
      <c r="BK163" s="142">
        <f t="shared" si="19"/>
        <v>0</v>
      </c>
      <c r="BL163" s="18" t="s">
        <v>87</v>
      </c>
      <c r="BM163" s="141" t="s">
        <v>1176</v>
      </c>
    </row>
    <row r="164" spans="2:65" s="1" customFormat="1" ht="24.2" customHeight="1">
      <c r="B164" s="129"/>
      <c r="C164" s="130" t="s">
        <v>824</v>
      </c>
      <c r="D164" s="130" t="s">
        <v>131</v>
      </c>
      <c r="E164" s="131" t="s">
        <v>1760</v>
      </c>
      <c r="F164" s="132" t="s">
        <v>1761</v>
      </c>
      <c r="G164" s="133" t="s">
        <v>155</v>
      </c>
      <c r="H164" s="134">
        <v>12</v>
      </c>
      <c r="I164" s="135"/>
      <c r="J164" s="136">
        <f t="shared" si="10"/>
        <v>0</v>
      </c>
      <c r="K164" s="132" t="s">
        <v>1611</v>
      </c>
      <c r="L164" s="33"/>
      <c r="M164" s="137" t="s">
        <v>3</v>
      </c>
      <c r="N164" s="138" t="s">
        <v>43</v>
      </c>
      <c r="P164" s="139">
        <f t="shared" si="11"/>
        <v>0</v>
      </c>
      <c r="Q164" s="139">
        <v>0</v>
      </c>
      <c r="R164" s="139">
        <f t="shared" si="12"/>
        <v>0</v>
      </c>
      <c r="S164" s="139">
        <v>0</v>
      </c>
      <c r="T164" s="140">
        <f t="shared" si="13"/>
        <v>0</v>
      </c>
      <c r="AR164" s="141" t="s">
        <v>87</v>
      </c>
      <c r="AT164" s="141" t="s">
        <v>131</v>
      </c>
      <c r="AU164" s="141" t="s">
        <v>77</v>
      </c>
      <c r="AY164" s="18" t="s">
        <v>129</v>
      </c>
      <c r="BE164" s="142">
        <f t="shared" si="14"/>
        <v>0</v>
      </c>
      <c r="BF164" s="142">
        <f t="shared" si="15"/>
        <v>0</v>
      </c>
      <c r="BG164" s="142">
        <f t="shared" si="16"/>
        <v>0</v>
      </c>
      <c r="BH164" s="142">
        <f t="shared" si="17"/>
        <v>0</v>
      </c>
      <c r="BI164" s="142">
        <f t="shared" si="18"/>
        <v>0</v>
      </c>
      <c r="BJ164" s="18" t="s">
        <v>77</v>
      </c>
      <c r="BK164" s="142">
        <f t="shared" si="19"/>
        <v>0</v>
      </c>
      <c r="BL164" s="18" t="s">
        <v>87</v>
      </c>
      <c r="BM164" s="141" t="s">
        <v>1187</v>
      </c>
    </row>
    <row r="165" spans="2:65" s="1" customFormat="1" ht="16.5" customHeight="1">
      <c r="B165" s="129"/>
      <c r="C165" s="130" t="s">
        <v>827</v>
      </c>
      <c r="D165" s="130" t="s">
        <v>131</v>
      </c>
      <c r="E165" s="131" t="s">
        <v>1762</v>
      </c>
      <c r="F165" s="132" t="s">
        <v>1763</v>
      </c>
      <c r="G165" s="133" t="s">
        <v>155</v>
      </c>
      <c r="H165" s="134">
        <v>12</v>
      </c>
      <c r="I165" s="135"/>
      <c r="J165" s="136">
        <f t="shared" si="10"/>
        <v>0</v>
      </c>
      <c r="K165" s="132" t="s">
        <v>1611</v>
      </c>
      <c r="L165" s="33"/>
      <c r="M165" s="137" t="s">
        <v>3</v>
      </c>
      <c r="N165" s="138" t="s">
        <v>43</v>
      </c>
      <c r="P165" s="139">
        <f t="shared" si="11"/>
        <v>0</v>
      </c>
      <c r="Q165" s="139">
        <v>0</v>
      </c>
      <c r="R165" s="139">
        <f t="shared" si="12"/>
        <v>0</v>
      </c>
      <c r="S165" s="139">
        <v>0</v>
      </c>
      <c r="T165" s="140">
        <f t="shared" si="13"/>
        <v>0</v>
      </c>
      <c r="AR165" s="141" t="s">
        <v>87</v>
      </c>
      <c r="AT165" s="141" t="s">
        <v>131</v>
      </c>
      <c r="AU165" s="141" t="s">
        <v>77</v>
      </c>
      <c r="AY165" s="18" t="s">
        <v>129</v>
      </c>
      <c r="BE165" s="142">
        <f t="shared" si="14"/>
        <v>0</v>
      </c>
      <c r="BF165" s="142">
        <f t="shared" si="15"/>
        <v>0</v>
      </c>
      <c r="BG165" s="142">
        <f t="shared" si="16"/>
        <v>0</v>
      </c>
      <c r="BH165" s="142">
        <f t="shared" si="17"/>
        <v>0</v>
      </c>
      <c r="BI165" s="142">
        <f t="shared" si="18"/>
        <v>0</v>
      </c>
      <c r="BJ165" s="18" t="s">
        <v>77</v>
      </c>
      <c r="BK165" s="142">
        <f t="shared" si="19"/>
        <v>0</v>
      </c>
      <c r="BL165" s="18" t="s">
        <v>87</v>
      </c>
      <c r="BM165" s="141" t="s">
        <v>1198</v>
      </c>
    </row>
    <row r="166" spans="2:65" s="1" customFormat="1" ht="16.5" customHeight="1">
      <c r="B166" s="129"/>
      <c r="C166" s="130" t="s">
        <v>832</v>
      </c>
      <c r="D166" s="130" t="s">
        <v>131</v>
      </c>
      <c r="E166" s="131" t="s">
        <v>1764</v>
      </c>
      <c r="F166" s="132" t="s">
        <v>1765</v>
      </c>
      <c r="G166" s="133" t="s">
        <v>155</v>
      </c>
      <c r="H166" s="134">
        <v>12</v>
      </c>
      <c r="I166" s="135"/>
      <c r="J166" s="136">
        <f t="shared" si="10"/>
        <v>0</v>
      </c>
      <c r="K166" s="132" t="s">
        <v>1611</v>
      </c>
      <c r="L166" s="33"/>
      <c r="M166" s="137" t="s">
        <v>3</v>
      </c>
      <c r="N166" s="138" t="s">
        <v>43</v>
      </c>
      <c r="P166" s="139">
        <f t="shared" si="11"/>
        <v>0</v>
      </c>
      <c r="Q166" s="139">
        <v>0</v>
      </c>
      <c r="R166" s="139">
        <f t="shared" si="12"/>
        <v>0</v>
      </c>
      <c r="S166" s="139">
        <v>0</v>
      </c>
      <c r="T166" s="140">
        <f t="shared" si="13"/>
        <v>0</v>
      </c>
      <c r="AR166" s="141" t="s">
        <v>87</v>
      </c>
      <c r="AT166" s="141" t="s">
        <v>131</v>
      </c>
      <c r="AU166" s="141" t="s">
        <v>77</v>
      </c>
      <c r="AY166" s="18" t="s">
        <v>129</v>
      </c>
      <c r="BE166" s="142">
        <f t="shared" si="14"/>
        <v>0</v>
      </c>
      <c r="BF166" s="142">
        <f t="shared" si="15"/>
        <v>0</v>
      </c>
      <c r="BG166" s="142">
        <f t="shared" si="16"/>
        <v>0</v>
      </c>
      <c r="BH166" s="142">
        <f t="shared" si="17"/>
        <v>0</v>
      </c>
      <c r="BI166" s="142">
        <f t="shared" si="18"/>
        <v>0</v>
      </c>
      <c r="BJ166" s="18" t="s">
        <v>77</v>
      </c>
      <c r="BK166" s="142">
        <f t="shared" si="19"/>
        <v>0</v>
      </c>
      <c r="BL166" s="18" t="s">
        <v>87</v>
      </c>
      <c r="BM166" s="141" t="s">
        <v>1208</v>
      </c>
    </row>
    <row r="167" spans="2:65" s="1" customFormat="1" ht="16.5" customHeight="1">
      <c r="B167" s="129"/>
      <c r="C167" s="130" t="s">
        <v>839</v>
      </c>
      <c r="D167" s="130" t="s">
        <v>131</v>
      </c>
      <c r="E167" s="131" t="s">
        <v>1766</v>
      </c>
      <c r="F167" s="132" t="s">
        <v>1767</v>
      </c>
      <c r="G167" s="133" t="s">
        <v>155</v>
      </c>
      <c r="H167" s="134">
        <v>12</v>
      </c>
      <c r="I167" s="135"/>
      <c r="J167" s="136">
        <f t="shared" si="10"/>
        <v>0</v>
      </c>
      <c r="K167" s="132" t="s">
        <v>1611</v>
      </c>
      <c r="L167" s="33"/>
      <c r="M167" s="137" t="s">
        <v>3</v>
      </c>
      <c r="N167" s="138" t="s">
        <v>43</v>
      </c>
      <c r="P167" s="139">
        <f t="shared" si="11"/>
        <v>0</v>
      </c>
      <c r="Q167" s="139">
        <v>0</v>
      </c>
      <c r="R167" s="139">
        <f t="shared" si="12"/>
        <v>0</v>
      </c>
      <c r="S167" s="139">
        <v>0</v>
      </c>
      <c r="T167" s="140">
        <f t="shared" si="13"/>
        <v>0</v>
      </c>
      <c r="AR167" s="141" t="s">
        <v>87</v>
      </c>
      <c r="AT167" s="141" t="s">
        <v>131</v>
      </c>
      <c r="AU167" s="141" t="s">
        <v>77</v>
      </c>
      <c r="AY167" s="18" t="s">
        <v>129</v>
      </c>
      <c r="BE167" s="142">
        <f t="shared" si="14"/>
        <v>0</v>
      </c>
      <c r="BF167" s="142">
        <f t="shared" si="15"/>
        <v>0</v>
      </c>
      <c r="BG167" s="142">
        <f t="shared" si="16"/>
        <v>0</v>
      </c>
      <c r="BH167" s="142">
        <f t="shared" si="17"/>
        <v>0</v>
      </c>
      <c r="BI167" s="142">
        <f t="shared" si="18"/>
        <v>0</v>
      </c>
      <c r="BJ167" s="18" t="s">
        <v>77</v>
      </c>
      <c r="BK167" s="142">
        <f t="shared" si="19"/>
        <v>0</v>
      </c>
      <c r="BL167" s="18" t="s">
        <v>87</v>
      </c>
      <c r="BM167" s="141" t="s">
        <v>1218</v>
      </c>
    </row>
    <row r="168" spans="2:65" s="1" customFormat="1" ht="16.5" customHeight="1">
      <c r="B168" s="129"/>
      <c r="C168" s="130" t="s">
        <v>845</v>
      </c>
      <c r="D168" s="130" t="s">
        <v>131</v>
      </c>
      <c r="E168" s="131" t="s">
        <v>1768</v>
      </c>
      <c r="F168" s="132" t="s">
        <v>1769</v>
      </c>
      <c r="G168" s="133" t="s">
        <v>155</v>
      </c>
      <c r="H168" s="134">
        <v>12</v>
      </c>
      <c r="I168" s="135"/>
      <c r="J168" s="136">
        <f t="shared" si="10"/>
        <v>0</v>
      </c>
      <c r="K168" s="132" t="s">
        <v>1611</v>
      </c>
      <c r="L168" s="33"/>
      <c r="M168" s="137" t="s">
        <v>3</v>
      </c>
      <c r="N168" s="138" t="s">
        <v>43</v>
      </c>
      <c r="P168" s="139">
        <f t="shared" si="11"/>
        <v>0</v>
      </c>
      <c r="Q168" s="139">
        <v>0</v>
      </c>
      <c r="R168" s="139">
        <f t="shared" si="12"/>
        <v>0</v>
      </c>
      <c r="S168" s="139">
        <v>0</v>
      </c>
      <c r="T168" s="140">
        <f t="shared" si="13"/>
        <v>0</v>
      </c>
      <c r="AR168" s="141" t="s">
        <v>87</v>
      </c>
      <c r="AT168" s="141" t="s">
        <v>131</v>
      </c>
      <c r="AU168" s="141" t="s">
        <v>77</v>
      </c>
      <c r="AY168" s="18" t="s">
        <v>129</v>
      </c>
      <c r="BE168" s="142">
        <f t="shared" si="14"/>
        <v>0</v>
      </c>
      <c r="BF168" s="142">
        <f t="shared" si="15"/>
        <v>0</v>
      </c>
      <c r="BG168" s="142">
        <f t="shared" si="16"/>
        <v>0</v>
      </c>
      <c r="BH168" s="142">
        <f t="shared" si="17"/>
        <v>0</v>
      </c>
      <c r="BI168" s="142">
        <f t="shared" si="18"/>
        <v>0</v>
      </c>
      <c r="BJ168" s="18" t="s">
        <v>77</v>
      </c>
      <c r="BK168" s="142">
        <f t="shared" si="19"/>
        <v>0</v>
      </c>
      <c r="BL168" s="18" t="s">
        <v>87</v>
      </c>
      <c r="BM168" s="141" t="s">
        <v>1229</v>
      </c>
    </row>
    <row r="169" spans="2:65" s="1" customFormat="1" ht="16.5" customHeight="1">
      <c r="B169" s="129"/>
      <c r="C169" s="130" t="s">
        <v>850</v>
      </c>
      <c r="D169" s="130" t="s">
        <v>131</v>
      </c>
      <c r="E169" s="131" t="s">
        <v>1770</v>
      </c>
      <c r="F169" s="132" t="s">
        <v>1771</v>
      </c>
      <c r="G169" s="133" t="s">
        <v>155</v>
      </c>
      <c r="H169" s="134">
        <v>1</v>
      </c>
      <c r="I169" s="135"/>
      <c r="J169" s="136">
        <f t="shared" si="10"/>
        <v>0</v>
      </c>
      <c r="K169" s="132" t="s">
        <v>1611</v>
      </c>
      <c r="L169" s="33"/>
      <c r="M169" s="137" t="s">
        <v>3</v>
      </c>
      <c r="N169" s="138" t="s">
        <v>43</v>
      </c>
      <c r="P169" s="139">
        <f t="shared" si="11"/>
        <v>0</v>
      </c>
      <c r="Q169" s="139">
        <v>0</v>
      </c>
      <c r="R169" s="139">
        <f t="shared" si="12"/>
        <v>0</v>
      </c>
      <c r="S169" s="139">
        <v>0</v>
      </c>
      <c r="T169" s="140">
        <f t="shared" si="13"/>
        <v>0</v>
      </c>
      <c r="AR169" s="141" t="s">
        <v>87</v>
      </c>
      <c r="AT169" s="141" t="s">
        <v>131</v>
      </c>
      <c r="AU169" s="141" t="s">
        <v>77</v>
      </c>
      <c r="AY169" s="18" t="s">
        <v>129</v>
      </c>
      <c r="BE169" s="142">
        <f t="shared" si="14"/>
        <v>0</v>
      </c>
      <c r="BF169" s="142">
        <f t="shared" si="15"/>
        <v>0</v>
      </c>
      <c r="BG169" s="142">
        <f t="shared" si="16"/>
        <v>0</v>
      </c>
      <c r="BH169" s="142">
        <f t="shared" si="17"/>
        <v>0</v>
      </c>
      <c r="BI169" s="142">
        <f t="shared" si="18"/>
        <v>0</v>
      </c>
      <c r="BJ169" s="18" t="s">
        <v>77</v>
      </c>
      <c r="BK169" s="142">
        <f t="shared" si="19"/>
        <v>0</v>
      </c>
      <c r="BL169" s="18" t="s">
        <v>87</v>
      </c>
      <c r="BM169" s="141" t="s">
        <v>1239</v>
      </c>
    </row>
    <row r="170" spans="2:65" s="1" customFormat="1" ht="16.5" customHeight="1">
      <c r="B170" s="129"/>
      <c r="C170" s="130" t="s">
        <v>857</v>
      </c>
      <c r="D170" s="130" t="s">
        <v>131</v>
      </c>
      <c r="E170" s="131" t="s">
        <v>1772</v>
      </c>
      <c r="F170" s="132" t="s">
        <v>1773</v>
      </c>
      <c r="G170" s="133" t="s">
        <v>155</v>
      </c>
      <c r="H170" s="134">
        <v>3</v>
      </c>
      <c r="I170" s="135"/>
      <c r="J170" s="136">
        <f t="shared" si="10"/>
        <v>0</v>
      </c>
      <c r="K170" s="132" t="s">
        <v>1611</v>
      </c>
      <c r="L170" s="33"/>
      <c r="M170" s="137" t="s">
        <v>3</v>
      </c>
      <c r="N170" s="138" t="s">
        <v>43</v>
      </c>
      <c r="P170" s="139">
        <f t="shared" si="11"/>
        <v>0</v>
      </c>
      <c r="Q170" s="139">
        <v>0</v>
      </c>
      <c r="R170" s="139">
        <f t="shared" si="12"/>
        <v>0</v>
      </c>
      <c r="S170" s="139">
        <v>0</v>
      </c>
      <c r="T170" s="140">
        <f t="shared" si="13"/>
        <v>0</v>
      </c>
      <c r="AR170" s="141" t="s">
        <v>87</v>
      </c>
      <c r="AT170" s="141" t="s">
        <v>131</v>
      </c>
      <c r="AU170" s="141" t="s">
        <v>77</v>
      </c>
      <c r="AY170" s="18" t="s">
        <v>129</v>
      </c>
      <c r="BE170" s="142">
        <f t="shared" si="14"/>
        <v>0</v>
      </c>
      <c r="BF170" s="142">
        <f t="shared" si="15"/>
        <v>0</v>
      </c>
      <c r="BG170" s="142">
        <f t="shared" si="16"/>
        <v>0</v>
      </c>
      <c r="BH170" s="142">
        <f t="shared" si="17"/>
        <v>0</v>
      </c>
      <c r="BI170" s="142">
        <f t="shared" si="18"/>
        <v>0</v>
      </c>
      <c r="BJ170" s="18" t="s">
        <v>77</v>
      </c>
      <c r="BK170" s="142">
        <f t="shared" si="19"/>
        <v>0</v>
      </c>
      <c r="BL170" s="18" t="s">
        <v>87</v>
      </c>
      <c r="BM170" s="141" t="s">
        <v>1249</v>
      </c>
    </row>
    <row r="171" spans="2:65" s="1" customFormat="1" ht="16.5" customHeight="1">
      <c r="B171" s="129"/>
      <c r="C171" s="130" t="s">
        <v>861</v>
      </c>
      <c r="D171" s="130" t="s">
        <v>131</v>
      </c>
      <c r="E171" s="131" t="s">
        <v>1774</v>
      </c>
      <c r="F171" s="132" t="s">
        <v>1775</v>
      </c>
      <c r="G171" s="133" t="s">
        <v>155</v>
      </c>
      <c r="H171" s="134">
        <v>3</v>
      </c>
      <c r="I171" s="135"/>
      <c r="J171" s="136">
        <f t="shared" si="10"/>
        <v>0</v>
      </c>
      <c r="K171" s="132" t="s">
        <v>1611</v>
      </c>
      <c r="L171" s="33"/>
      <c r="M171" s="137" t="s">
        <v>3</v>
      </c>
      <c r="N171" s="138" t="s">
        <v>43</v>
      </c>
      <c r="P171" s="139">
        <f t="shared" si="11"/>
        <v>0</v>
      </c>
      <c r="Q171" s="139">
        <v>0</v>
      </c>
      <c r="R171" s="139">
        <f t="shared" si="12"/>
        <v>0</v>
      </c>
      <c r="S171" s="139">
        <v>0</v>
      </c>
      <c r="T171" s="140">
        <f t="shared" si="13"/>
        <v>0</v>
      </c>
      <c r="AR171" s="141" t="s">
        <v>87</v>
      </c>
      <c r="AT171" s="141" t="s">
        <v>131</v>
      </c>
      <c r="AU171" s="141" t="s">
        <v>77</v>
      </c>
      <c r="AY171" s="18" t="s">
        <v>129</v>
      </c>
      <c r="BE171" s="142">
        <f t="shared" si="14"/>
        <v>0</v>
      </c>
      <c r="BF171" s="142">
        <f t="shared" si="15"/>
        <v>0</v>
      </c>
      <c r="BG171" s="142">
        <f t="shared" si="16"/>
        <v>0</v>
      </c>
      <c r="BH171" s="142">
        <f t="shared" si="17"/>
        <v>0</v>
      </c>
      <c r="BI171" s="142">
        <f t="shared" si="18"/>
        <v>0</v>
      </c>
      <c r="BJ171" s="18" t="s">
        <v>77</v>
      </c>
      <c r="BK171" s="142">
        <f t="shared" si="19"/>
        <v>0</v>
      </c>
      <c r="BL171" s="18" t="s">
        <v>87</v>
      </c>
      <c r="BM171" s="141" t="s">
        <v>1259</v>
      </c>
    </row>
    <row r="172" spans="2:65" s="1" customFormat="1" ht="16.5" customHeight="1">
      <c r="B172" s="129"/>
      <c r="C172" s="130" t="s">
        <v>863</v>
      </c>
      <c r="D172" s="130" t="s">
        <v>131</v>
      </c>
      <c r="E172" s="131" t="s">
        <v>1776</v>
      </c>
      <c r="F172" s="132" t="s">
        <v>1777</v>
      </c>
      <c r="G172" s="133" t="s">
        <v>155</v>
      </c>
      <c r="H172" s="134">
        <v>16</v>
      </c>
      <c r="I172" s="135"/>
      <c r="J172" s="136">
        <f t="shared" si="10"/>
        <v>0</v>
      </c>
      <c r="K172" s="132" t="s">
        <v>1611</v>
      </c>
      <c r="L172" s="33"/>
      <c r="M172" s="137" t="s">
        <v>3</v>
      </c>
      <c r="N172" s="138" t="s">
        <v>43</v>
      </c>
      <c r="P172" s="139">
        <f t="shared" si="11"/>
        <v>0</v>
      </c>
      <c r="Q172" s="139">
        <v>0</v>
      </c>
      <c r="R172" s="139">
        <f t="shared" si="12"/>
        <v>0</v>
      </c>
      <c r="S172" s="139">
        <v>0</v>
      </c>
      <c r="T172" s="140">
        <f t="shared" si="13"/>
        <v>0</v>
      </c>
      <c r="AR172" s="141" t="s">
        <v>87</v>
      </c>
      <c r="AT172" s="141" t="s">
        <v>131</v>
      </c>
      <c r="AU172" s="141" t="s">
        <v>77</v>
      </c>
      <c r="AY172" s="18" t="s">
        <v>129</v>
      </c>
      <c r="BE172" s="142">
        <f t="shared" si="14"/>
        <v>0</v>
      </c>
      <c r="BF172" s="142">
        <f t="shared" si="15"/>
        <v>0</v>
      </c>
      <c r="BG172" s="142">
        <f t="shared" si="16"/>
        <v>0</v>
      </c>
      <c r="BH172" s="142">
        <f t="shared" si="17"/>
        <v>0</v>
      </c>
      <c r="BI172" s="142">
        <f t="shared" si="18"/>
        <v>0</v>
      </c>
      <c r="BJ172" s="18" t="s">
        <v>77</v>
      </c>
      <c r="BK172" s="142">
        <f t="shared" si="19"/>
        <v>0</v>
      </c>
      <c r="BL172" s="18" t="s">
        <v>87</v>
      </c>
      <c r="BM172" s="141" t="s">
        <v>1271</v>
      </c>
    </row>
    <row r="173" spans="2:65" s="1" customFormat="1" ht="21.75" customHeight="1">
      <c r="B173" s="129"/>
      <c r="C173" s="130" t="s">
        <v>870</v>
      </c>
      <c r="D173" s="130" t="s">
        <v>131</v>
      </c>
      <c r="E173" s="131" t="s">
        <v>1778</v>
      </c>
      <c r="F173" s="132" t="s">
        <v>1779</v>
      </c>
      <c r="G173" s="133" t="s">
        <v>155</v>
      </c>
      <c r="H173" s="134">
        <v>1</v>
      </c>
      <c r="I173" s="135"/>
      <c r="J173" s="136">
        <f t="shared" si="10"/>
        <v>0</v>
      </c>
      <c r="K173" s="132" t="s">
        <v>1611</v>
      </c>
      <c r="L173" s="33"/>
      <c r="M173" s="137" t="s">
        <v>3</v>
      </c>
      <c r="N173" s="138" t="s">
        <v>43</v>
      </c>
      <c r="P173" s="139">
        <f t="shared" si="11"/>
        <v>0</v>
      </c>
      <c r="Q173" s="139">
        <v>0</v>
      </c>
      <c r="R173" s="139">
        <f t="shared" si="12"/>
        <v>0</v>
      </c>
      <c r="S173" s="139">
        <v>0</v>
      </c>
      <c r="T173" s="140">
        <f t="shared" si="13"/>
        <v>0</v>
      </c>
      <c r="AR173" s="141" t="s">
        <v>87</v>
      </c>
      <c r="AT173" s="141" t="s">
        <v>131</v>
      </c>
      <c r="AU173" s="141" t="s">
        <v>77</v>
      </c>
      <c r="AY173" s="18" t="s">
        <v>129</v>
      </c>
      <c r="BE173" s="142">
        <f t="shared" si="14"/>
        <v>0</v>
      </c>
      <c r="BF173" s="142">
        <f t="shared" si="15"/>
        <v>0</v>
      </c>
      <c r="BG173" s="142">
        <f t="shared" si="16"/>
        <v>0</v>
      </c>
      <c r="BH173" s="142">
        <f t="shared" si="17"/>
        <v>0</v>
      </c>
      <c r="BI173" s="142">
        <f t="shared" si="18"/>
        <v>0</v>
      </c>
      <c r="BJ173" s="18" t="s">
        <v>77</v>
      </c>
      <c r="BK173" s="142">
        <f t="shared" si="19"/>
        <v>0</v>
      </c>
      <c r="BL173" s="18" t="s">
        <v>87</v>
      </c>
      <c r="BM173" s="141" t="s">
        <v>1283</v>
      </c>
    </row>
    <row r="174" spans="2:65" s="1" customFormat="1" ht="24.2" customHeight="1">
      <c r="B174" s="129"/>
      <c r="C174" s="130" t="s">
        <v>555</v>
      </c>
      <c r="D174" s="130" t="s">
        <v>131</v>
      </c>
      <c r="E174" s="131" t="s">
        <v>1780</v>
      </c>
      <c r="F174" s="132" t="s">
        <v>1643</v>
      </c>
      <c r="G174" s="133" t="s">
        <v>155</v>
      </c>
      <c r="H174" s="134">
        <v>1</v>
      </c>
      <c r="I174" s="135"/>
      <c r="J174" s="136">
        <f t="shared" si="10"/>
        <v>0</v>
      </c>
      <c r="K174" s="132" t="s">
        <v>1611</v>
      </c>
      <c r="L174" s="33"/>
      <c r="M174" s="137" t="s">
        <v>3</v>
      </c>
      <c r="N174" s="138" t="s">
        <v>43</v>
      </c>
      <c r="P174" s="139">
        <f t="shared" si="11"/>
        <v>0</v>
      </c>
      <c r="Q174" s="139">
        <v>0</v>
      </c>
      <c r="R174" s="139">
        <f t="shared" si="12"/>
        <v>0</v>
      </c>
      <c r="S174" s="139">
        <v>0</v>
      </c>
      <c r="T174" s="140">
        <f t="shared" si="13"/>
        <v>0</v>
      </c>
      <c r="AR174" s="141" t="s">
        <v>87</v>
      </c>
      <c r="AT174" s="141" t="s">
        <v>131</v>
      </c>
      <c r="AU174" s="141" t="s">
        <v>77</v>
      </c>
      <c r="AY174" s="18" t="s">
        <v>129</v>
      </c>
      <c r="BE174" s="142">
        <f t="shared" si="14"/>
        <v>0</v>
      </c>
      <c r="BF174" s="142">
        <f t="shared" si="15"/>
        <v>0</v>
      </c>
      <c r="BG174" s="142">
        <f t="shared" si="16"/>
        <v>0</v>
      </c>
      <c r="BH174" s="142">
        <f t="shared" si="17"/>
        <v>0</v>
      </c>
      <c r="BI174" s="142">
        <f t="shared" si="18"/>
        <v>0</v>
      </c>
      <c r="BJ174" s="18" t="s">
        <v>77</v>
      </c>
      <c r="BK174" s="142">
        <f t="shared" si="19"/>
        <v>0</v>
      </c>
      <c r="BL174" s="18" t="s">
        <v>87</v>
      </c>
      <c r="BM174" s="141" t="s">
        <v>1294</v>
      </c>
    </row>
    <row r="175" spans="2:65" s="1" customFormat="1" ht="21.75" customHeight="1">
      <c r="B175" s="129"/>
      <c r="C175" s="130" t="s">
        <v>881</v>
      </c>
      <c r="D175" s="130" t="s">
        <v>131</v>
      </c>
      <c r="E175" s="131" t="s">
        <v>1781</v>
      </c>
      <c r="F175" s="132" t="s">
        <v>1782</v>
      </c>
      <c r="G175" s="133" t="s">
        <v>155</v>
      </c>
      <c r="H175" s="134">
        <v>1</v>
      </c>
      <c r="I175" s="135"/>
      <c r="J175" s="136">
        <f t="shared" si="10"/>
        <v>0</v>
      </c>
      <c r="K175" s="132" t="s">
        <v>1611</v>
      </c>
      <c r="L175" s="33"/>
      <c r="M175" s="137" t="s">
        <v>3</v>
      </c>
      <c r="N175" s="138" t="s">
        <v>43</v>
      </c>
      <c r="P175" s="139">
        <f t="shared" si="11"/>
        <v>0</v>
      </c>
      <c r="Q175" s="139">
        <v>0</v>
      </c>
      <c r="R175" s="139">
        <f t="shared" si="12"/>
        <v>0</v>
      </c>
      <c r="S175" s="139">
        <v>0</v>
      </c>
      <c r="T175" s="140">
        <f t="shared" si="13"/>
        <v>0</v>
      </c>
      <c r="AR175" s="141" t="s">
        <v>87</v>
      </c>
      <c r="AT175" s="141" t="s">
        <v>131</v>
      </c>
      <c r="AU175" s="141" t="s">
        <v>77</v>
      </c>
      <c r="AY175" s="18" t="s">
        <v>129</v>
      </c>
      <c r="BE175" s="142">
        <f t="shared" si="14"/>
        <v>0</v>
      </c>
      <c r="BF175" s="142">
        <f t="shared" si="15"/>
        <v>0</v>
      </c>
      <c r="BG175" s="142">
        <f t="shared" si="16"/>
        <v>0</v>
      </c>
      <c r="BH175" s="142">
        <f t="shared" si="17"/>
        <v>0</v>
      </c>
      <c r="BI175" s="142">
        <f t="shared" si="18"/>
        <v>0</v>
      </c>
      <c r="BJ175" s="18" t="s">
        <v>77</v>
      </c>
      <c r="BK175" s="142">
        <f t="shared" si="19"/>
        <v>0</v>
      </c>
      <c r="BL175" s="18" t="s">
        <v>87</v>
      </c>
      <c r="BM175" s="141" t="s">
        <v>1306</v>
      </c>
    </row>
    <row r="176" spans="2:65" s="1" customFormat="1" ht="16.5" customHeight="1">
      <c r="B176" s="129"/>
      <c r="C176" s="130" t="s">
        <v>887</v>
      </c>
      <c r="D176" s="130" t="s">
        <v>131</v>
      </c>
      <c r="E176" s="131" t="s">
        <v>1783</v>
      </c>
      <c r="F176" s="132" t="s">
        <v>1784</v>
      </c>
      <c r="G176" s="133" t="s">
        <v>155</v>
      </c>
      <c r="H176" s="134">
        <v>12</v>
      </c>
      <c r="I176" s="135"/>
      <c r="J176" s="136">
        <f t="shared" si="10"/>
        <v>0</v>
      </c>
      <c r="K176" s="132" t="s">
        <v>1611</v>
      </c>
      <c r="L176" s="33"/>
      <c r="M176" s="137" t="s">
        <v>3</v>
      </c>
      <c r="N176" s="138" t="s">
        <v>43</v>
      </c>
      <c r="P176" s="139">
        <f t="shared" si="11"/>
        <v>0</v>
      </c>
      <c r="Q176" s="139">
        <v>0</v>
      </c>
      <c r="R176" s="139">
        <f t="shared" si="12"/>
        <v>0</v>
      </c>
      <c r="S176" s="139">
        <v>0</v>
      </c>
      <c r="T176" s="140">
        <f t="shared" si="13"/>
        <v>0</v>
      </c>
      <c r="AR176" s="141" t="s">
        <v>87</v>
      </c>
      <c r="AT176" s="141" t="s">
        <v>131</v>
      </c>
      <c r="AU176" s="141" t="s">
        <v>77</v>
      </c>
      <c r="AY176" s="18" t="s">
        <v>129</v>
      </c>
      <c r="BE176" s="142">
        <f t="shared" si="14"/>
        <v>0</v>
      </c>
      <c r="BF176" s="142">
        <f t="shared" si="15"/>
        <v>0</v>
      </c>
      <c r="BG176" s="142">
        <f t="shared" si="16"/>
        <v>0</v>
      </c>
      <c r="BH176" s="142">
        <f t="shared" si="17"/>
        <v>0</v>
      </c>
      <c r="BI176" s="142">
        <f t="shared" si="18"/>
        <v>0</v>
      </c>
      <c r="BJ176" s="18" t="s">
        <v>77</v>
      </c>
      <c r="BK176" s="142">
        <f t="shared" si="19"/>
        <v>0</v>
      </c>
      <c r="BL176" s="18" t="s">
        <v>87</v>
      </c>
      <c r="BM176" s="141" t="s">
        <v>1316</v>
      </c>
    </row>
    <row r="177" spans="2:65" s="1" customFormat="1" ht="24.2" customHeight="1">
      <c r="B177" s="129"/>
      <c r="C177" s="130" t="s">
        <v>889</v>
      </c>
      <c r="D177" s="130" t="s">
        <v>131</v>
      </c>
      <c r="E177" s="131" t="s">
        <v>1785</v>
      </c>
      <c r="F177" s="132" t="s">
        <v>1786</v>
      </c>
      <c r="G177" s="133" t="s">
        <v>155</v>
      </c>
      <c r="H177" s="134">
        <v>1</v>
      </c>
      <c r="I177" s="135"/>
      <c r="J177" s="136">
        <f t="shared" si="10"/>
        <v>0</v>
      </c>
      <c r="K177" s="132" t="s">
        <v>1611</v>
      </c>
      <c r="L177" s="33"/>
      <c r="M177" s="137" t="s">
        <v>3</v>
      </c>
      <c r="N177" s="138" t="s">
        <v>43</v>
      </c>
      <c r="P177" s="139">
        <f t="shared" si="11"/>
        <v>0</v>
      </c>
      <c r="Q177" s="139">
        <v>0</v>
      </c>
      <c r="R177" s="139">
        <f t="shared" si="12"/>
        <v>0</v>
      </c>
      <c r="S177" s="139">
        <v>0</v>
      </c>
      <c r="T177" s="140">
        <f t="shared" si="13"/>
        <v>0</v>
      </c>
      <c r="AR177" s="141" t="s">
        <v>87</v>
      </c>
      <c r="AT177" s="141" t="s">
        <v>131</v>
      </c>
      <c r="AU177" s="141" t="s">
        <v>77</v>
      </c>
      <c r="AY177" s="18" t="s">
        <v>129</v>
      </c>
      <c r="BE177" s="142">
        <f t="shared" si="14"/>
        <v>0</v>
      </c>
      <c r="BF177" s="142">
        <f t="shared" si="15"/>
        <v>0</v>
      </c>
      <c r="BG177" s="142">
        <f t="shared" si="16"/>
        <v>0</v>
      </c>
      <c r="BH177" s="142">
        <f t="shared" si="17"/>
        <v>0</v>
      </c>
      <c r="BI177" s="142">
        <f t="shared" si="18"/>
        <v>0</v>
      </c>
      <c r="BJ177" s="18" t="s">
        <v>77</v>
      </c>
      <c r="BK177" s="142">
        <f t="shared" si="19"/>
        <v>0</v>
      </c>
      <c r="BL177" s="18" t="s">
        <v>87</v>
      </c>
      <c r="BM177" s="141" t="s">
        <v>1517</v>
      </c>
    </row>
    <row r="178" spans="2:65" s="1" customFormat="1" ht="16.5" customHeight="1">
      <c r="B178" s="129"/>
      <c r="C178" s="130" t="s">
        <v>892</v>
      </c>
      <c r="D178" s="130" t="s">
        <v>131</v>
      </c>
      <c r="E178" s="131" t="s">
        <v>1787</v>
      </c>
      <c r="F178" s="132" t="s">
        <v>1788</v>
      </c>
      <c r="G178" s="133" t="s">
        <v>155</v>
      </c>
      <c r="H178" s="134">
        <v>1</v>
      </c>
      <c r="I178" s="135"/>
      <c r="J178" s="136">
        <f t="shared" si="10"/>
        <v>0</v>
      </c>
      <c r="K178" s="132" t="s">
        <v>1611</v>
      </c>
      <c r="L178" s="33"/>
      <c r="M178" s="137" t="s">
        <v>3</v>
      </c>
      <c r="N178" s="138" t="s">
        <v>43</v>
      </c>
      <c r="P178" s="139">
        <f t="shared" si="11"/>
        <v>0</v>
      </c>
      <c r="Q178" s="139">
        <v>0</v>
      </c>
      <c r="R178" s="139">
        <f t="shared" si="12"/>
        <v>0</v>
      </c>
      <c r="S178" s="139">
        <v>0</v>
      </c>
      <c r="T178" s="140">
        <f t="shared" si="13"/>
        <v>0</v>
      </c>
      <c r="AR178" s="141" t="s">
        <v>87</v>
      </c>
      <c r="AT178" s="141" t="s">
        <v>131</v>
      </c>
      <c r="AU178" s="141" t="s">
        <v>77</v>
      </c>
      <c r="AY178" s="18" t="s">
        <v>129</v>
      </c>
      <c r="BE178" s="142">
        <f t="shared" si="14"/>
        <v>0</v>
      </c>
      <c r="BF178" s="142">
        <f t="shared" si="15"/>
        <v>0</v>
      </c>
      <c r="BG178" s="142">
        <f t="shared" si="16"/>
        <v>0</v>
      </c>
      <c r="BH178" s="142">
        <f t="shared" si="17"/>
        <v>0</v>
      </c>
      <c r="BI178" s="142">
        <f t="shared" si="18"/>
        <v>0</v>
      </c>
      <c r="BJ178" s="18" t="s">
        <v>77</v>
      </c>
      <c r="BK178" s="142">
        <f t="shared" si="19"/>
        <v>0</v>
      </c>
      <c r="BL178" s="18" t="s">
        <v>87</v>
      </c>
      <c r="BM178" s="141" t="s">
        <v>1520</v>
      </c>
    </row>
    <row r="179" spans="2:65" s="1" customFormat="1" ht="55.5" customHeight="1">
      <c r="B179" s="129"/>
      <c r="C179" s="130" t="s">
        <v>898</v>
      </c>
      <c r="D179" s="130" t="s">
        <v>131</v>
      </c>
      <c r="E179" s="131" t="s">
        <v>1789</v>
      </c>
      <c r="F179" s="132" t="s">
        <v>1790</v>
      </c>
      <c r="G179" s="133" t="s">
        <v>1585</v>
      </c>
      <c r="H179" s="134">
        <v>1</v>
      </c>
      <c r="I179" s="135"/>
      <c r="J179" s="136">
        <f t="shared" si="10"/>
        <v>0</v>
      </c>
      <c r="K179" s="132" t="s">
        <v>1611</v>
      </c>
      <c r="L179" s="33"/>
      <c r="M179" s="137" t="s">
        <v>3</v>
      </c>
      <c r="N179" s="138" t="s">
        <v>43</v>
      </c>
      <c r="P179" s="139">
        <f t="shared" si="11"/>
        <v>0</v>
      </c>
      <c r="Q179" s="139">
        <v>0</v>
      </c>
      <c r="R179" s="139">
        <f t="shared" si="12"/>
        <v>0</v>
      </c>
      <c r="S179" s="139">
        <v>0</v>
      </c>
      <c r="T179" s="140">
        <f t="shared" si="13"/>
        <v>0</v>
      </c>
      <c r="AR179" s="141" t="s">
        <v>87</v>
      </c>
      <c r="AT179" s="141" t="s">
        <v>131</v>
      </c>
      <c r="AU179" s="141" t="s">
        <v>77</v>
      </c>
      <c r="AY179" s="18" t="s">
        <v>129</v>
      </c>
      <c r="BE179" s="142">
        <f t="shared" si="14"/>
        <v>0</v>
      </c>
      <c r="BF179" s="142">
        <f t="shared" si="15"/>
        <v>0</v>
      </c>
      <c r="BG179" s="142">
        <f t="shared" si="16"/>
        <v>0</v>
      </c>
      <c r="BH179" s="142">
        <f t="shared" si="17"/>
        <v>0</v>
      </c>
      <c r="BI179" s="142">
        <f t="shared" si="18"/>
        <v>0</v>
      </c>
      <c r="BJ179" s="18" t="s">
        <v>77</v>
      </c>
      <c r="BK179" s="142">
        <f t="shared" si="19"/>
        <v>0</v>
      </c>
      <c r="BL179" s="18" t="s">
        <v>87</v>
      </c>
      <c r="BM179" s="141" t="s">
        <v>1523</v>
      </c>
    </row>
    <row r="180" spans="2:63" s="11" customFormat="1" ht="25.9" customHeight="1">
      <c r="B180" s="117"/>
      <c r="D180" s="118" t="s">
        <v>71</v>
      </c>
      <c r="E180" s="119" t="s">
        <v>1381</v>
      </c>
      <c r="F180" s="119" t="s">
        <v>1791</v>
      </c>
      <c r="I180" s="120"/>
      <c r="J180" s="121">
        <f>BK180</f>
        <v>0</v>
      </c>
      <c r="L180" s="117"/>
      <c r="M180" s="122"/>
      <c r="P180" s="123">
        <f>SUM(P181:P193)</f>
        <v>0</v>
      </c>
      <c r="R180" s="123">
        <f>SUM(R181:R193)</f>
        <v>0</v>
      </c>
      <c r="T180" s="124">
        <f>SUM(T181:T193)</f>
        <v>0</v>
      </c>
      <c r="AR180" s="118" t="s">
        <v>77</v>
      </c>
      <c r="AT180" s="125" t="s">
        <v>71</v>
      </c>
      <c r="AU180" s="125" t="s">
        <v>72</v>
      </c>
      <c r="AY180" s="118" t="s">
        <v>129</v>
      </c>
      <c r="BK180" s="126">
        <f>SUM(BK181:BK193)</f>
        <v>0</v>
      </c>
    </row>
    <row r="181" spans="2:65" s="1" customFormat="1" ht="24.2" customHeight="1">
      <c r="B181" s="129"/>
      <c r="C181" s="130" t="s">
        <v>904</v>
      </c>
      <c r="D181" s="130" t="s">
        <v>131</v>
      </c>
      <c r="E181" s="131" t="s">
        <v>1792</v>
      </c>
      <c r="F181" s="132" t="s">
        <v>1793</v>
      </c>
      <c r="G181" s="133" t="s">
        <v>155</v>
      </c>
      <c r="H181" s="134">
        <v>1</v>
      </c>
      <c r="I181" s="135"/>
      <c r="J181" s="136">
        <f aca="true" t="shared" si="20" ref="J181:J190">ROUND(I181*H181,2)</f>
        <v>0</v>
      </c>
      <c r="K181" s="132" t="s">
        <v>1611</v>
      </c>
      <c r="L181" s="33"/>
      <c r="M181" s="137" t="s">
        <v>3</v>
      </c>
      <c r="N181" s="138" t="s">
        <v>43</v>
      </c>
      <c r="P181" s="139">
        <f aca="true" t="shared" si="21" ref="P181:P190">O181*H181</f>
        <v>0</v>
      </c>
      <c r="Q181" s="139">
        <v>0</v>
      </c>
      <c r="R181" s="139">
        <f aca="true" t="shared" si="22" ref="R181:R190">Q181*H181</f>
        <v>0</v>
      </c>
      <c r="S181" s="139">
        <v>0</v>
      </c>
      <c r="T181" s="140">
        <f aca="true" t="shared" si="23" ref="T181:T190">S181*H181</f>
        <v>0</v>
      </c>
      <c r="AR181" s="141" t="s">
        <v>87</v>
      </c>
      <c r="AT181" s="141" t="s">
        <v>131</v>
      </c>
      <c r="AU181" s="141" t="s">
        <v>77</v>
      </c>
      <c r="AY181" s="18" t="s">
        <v>129</v>
      </c>
      <c r="BE181" s="142">
        <f aca="true" t="shared" si="24" ref="BE181:BE190">IF(N181="základní",J181,0)</f>
        <v>0</v>
      </c>
      <c r="BF181" s="142">
        <f aca="true" t="shared" si="25" ref="BF181:BF190">IF(N181="snížená",J181,0)</f>
        <v>0</v>
      </c>
      <c r="BG181" s="142">
        <f aca="true" t="shared" si="26" ref="BG181:BG190">IF(N181="zákl. přenesená",J181,0)</f>
        <v>0</v>
      </c>
      <c r="BH181" s="142">
        <f aca="true" t="shared" si="27" ref="BH181:BH190">IF(N181="sníž. přenesená",J181,0)</f>
        <v>0</v>
      </c>
      <c r="BI181" s="142">
        <f aca="true" t="shared" si="28" ref="BI181:BI190">IF(N181="nulová",J181,0)</f>
        <v>0</v>
      </c>
      <c r="BJ181" s="18" t="s">
        <v>77</v>
      </c>
      <c r="BK181" s="142">
        <f aca="true" t="shared" si="29" ref="BK181:BK190">ROUND(I181*H181,2)</f>
        <v>0</v>
      </c>
      <c r="BL181" s="18" t="s">
        <v>87</v>
      </c>
      <c r="BM181" s="141" t="s">
        <v>1526</v>
      </c>
    </row>
    <row r="182" spans="2:65" s="1" customFormat="1" ht="21.75" customHeight="1">
      <c r="B182" s="129"/>
      <c r="C182" s="130" t="s">
        <v>907</v>
      </c>
      <c r="D182" s="130" t="s">
        <v>131</v>
      </c>
      <c r="E182" s="131" t="s">
        <v>1794</v>
      </c>
      <c r="F182" s="132" t="s">
        <v>1795</v>
      </c>
      <c r="G182" s="133" t="s">
        <v>155</v>
      </c>
      <c r="H182" s="134">
        <v>1</v>
      </c>
      <c r="I182" s="135"/>
      <c r="J182" s="136">
        <f t="shared" si="20"/>
        <v>0</v>
      </c>
      <c r="K182" s="132" t="s">
        <v>1611</v>
      </c>
      <c r="L182" s="33"/>
      <c r="M182" s="137" t="s">
        <v>3</v>
      </c>
      <c r="N182" s="138" t="s">
        <v>43</v>
      </c>
      <c r="P182" s="139">
        <f t="shared" si="21"/>
        <v>0</v>
      </c>
      <c r="Q182" s="139">
        <v>0</v>
      </c>
      <c r="R182" s="139">
        <f t="shared" si="22"/>
        <v>0</v>
      </c>
      <c r="S182" s="139">
        <v>0</v>
      </c>
      <c r="T182" s="140">
        <f t="shared" si="23"/>
        <v>0</v>
      </c>
      <c r="AR182" s="141" t="s">
        <v>87</v>
      </c>
      <c r="AT182" s="141" t="s">
        <v>131</v>
      </c>
      <c r="AU182" s="141" t="s">
        <v>77</v>
      </c>
      <c r="AY182" s="18" t="s">
        <v>129</v>
      </c>
      <c r="BE182" s="142">
        <f t="shared" si="24"/>
        <v>0</v>
      </c>
      <c r="BF182" s="142">
        <f t="shared" si="25"/>
        <v>0</v>
      </c>
      <c r="BG182" s="142">
        <f t="shared" si="26"/>
        <v>0</v>
      </c>
      <c r="BH182" s="142">
        <f t="shared" si="27"/>
        <v>0</v>
      </c>
      <c r="BI182" s="142">
        <f t="shared" si="28"/>
        <v>0</v>
      </c>
      <c r="BJ182" s="18" t="s">
        <v>77</v>
      </c>
      <c r="BK182" s="142">
        <f t="shared" si="29"/>
        <v>0</v>
      </c>
      <c r="BL182" s="18" t="s">
        <v>87</v>
      </c>
      <c r="BM182" s="141" t="s">
        <v>1529</v>
      </c>
    </row>
    <row r="183" spans="2:65" s="1" customFormat="1" ht="21.75" customHeight="1">
      <c r="B183" s="129"/>
      <c r="C183" s="130" t="s">
        <v>917</v>
      </c>
      <c r="D183" s="130" t="s">
        <v>131</v>
      </c>
      <c r="E183" s="131" t="s">
        <v>1796</v>
      </c>
      <c r="F183" s="132" t="s">
        <v>1797</v>
      </c>
      <c r="G183" s="133" t="s">
        <v>155</v>
      </c>
      <c r="H183" s="134">
        <v>2</v>
      </c>
      <c r="I183" s="135"/>
      <c r="J183" s="136">
        <f t="shared" si="20"/>
        <v>0</v>
      </c>
      <c r="K183" s="132" t="s">
        <v>1611</v>
      </c>
      <c r="L183" s="33"/>
      <c r="M183" s="137" t="s">
        <v>3</v>
      </c>
      <c r="N183" s="138" t="s">
        <v>43</v>
      </c>
      <c r="P183" s="139">
        <f t="shared" si="21"/>
        <v>0</v>
      </c>
      <c r="Q183" s="139">
        <v>0</v>
      </c>
      <c r="R183" s="139">
        <f t="shared" si="22"/>
        <v>0</v>
      </c>
      <c r="S183" s="139">
        <v>0</v>
      </c>
      <c r="T183" s="140">
        <f t="shared" si="23"/>
        <v>0</v>
      </c>
      <c r="AR183" s="141" t="s">
        <v>87</v>
      </c>
      <c r="AT183" s="141" t="s">
        <v>131</v>
      </c>
      <c r="AU183" s="141" t="s">
        <v>77</v>
      </c>
      <c r="AY183" s="18" t="s">
        <v>129</v>
      </c>
      <c r="BE183" s="142">
        <f t="shared" si="24"/>
        <v>0</v>
      </c>
      <c r="BF183" s="142">
        <f t="shared" si="25"/>
        <v>0</v>
      </c>
      <c r="BG183" s="142">
        <f t="shared" si="26"/>
        <v>0</v>
      </c>
      <c r="BH183" s="142">
        <f t="shared" si="27"/>
        <v>0</v>
      </c>
      <c r="BI183" s="142">
        <f t="shared" si="28"/>
        <v>0</v>
      </c>
      <c r="BJ183" s="18" t="s">
        <v>77</v>
      </c>
      <c r="BK183" s="142">
        <f t="shared" si="29"/>
        <v>0</v>
      </c>
      <c r="BL183" s="18" t="s">
        <v>87</v>
      </c>
      <c r="BM183" s="141" t="s">
        <v>1532</v>
      </c>
    </row>
    <row r="184" spans="2:65" s="1" customFormat="1" ht="21.75" customHeight="1">
      <c r="B184" s="129"/>
      <c r="C184" s="130" t="s">
        <v>711</v>
      </c>
      <c r="D184" s="130" t="s">
        <v>131</v>
      </c>
      <c r="E184" s="131" t="s">
        <v>1658</v>
      </c>
      <c r="F184" s="132" t="s">
        <v>1659</v>
      </c>
      <c r="G184" s="133" t="s">
        <v>155</v>
      </c>
      <c r="H184" s="134">
        <v>4</v>
      </c>
      <c r="I184" s="135"/>
      <c r="J184" s="136">
        <f t="shared" si="20"/>
        <v>0</v>
      </c>
      <c r="K184" s="132" t="s">
        <v>1611</v>
      </c>
      <c r="L184" s="33"/>
      <c r="M184" s="137" t="s">
        <v>3</v>
      </c>
      <c r="N184" s="138" t="s">
        <v>43</v>
      </c>
      <c r="P184" s="139">
        <f t="shared" si="21"/>
        <v>0</v>
      </c>
      <c r="Q184" s="139">
        <v>0</v>
      </c>
      <c r="R184" s="139">
        <f t="shared" si="22"/>
        <v>0</v>
      </c>
      <c r="S184" s="139">
        <v>0</v>
      </c>
      <c r="T184" s="140">
        <f t="shared" si="23"/>
        <v>0</v>
      </c>
      <c r="AR184" s="141" t="s">
        <v>87</v>
      </c>
      <c r="AT184" s="141" t="s">
        <v>131</v>
      </c>
      <c r="AU184" s="141" t="s">
        <v>77</v>
      </c>
      <c r="AY184" s="18" t="s">
        <v>129</v>
      </c>
      <c r="BE184" s="142">
        <f t="shared" si="24"/>
        <v>0</v>
      </c>
      <c r="BF184" s="142">
        <f t="shared" si="25"/>
        <v>0</v>
      </c>
      <c r="BG184" s="142">
        <f t="shared" si="26"/>
        <v>0</v>
      </c>
      <c r="BH184" s="142">
        <f t="shared" si="27"/>
        <v>0</v>
      </c>
      <c r="BI184" s="142">
        <f t="shared" si="28"/>
        <v>0</v>
      </c>
      <c r="BJ184" s="18" t="s">
        <v>77</v>
      </c>
      <c r="BK184" s="142">
        <f t="shared" si="29"/>
        <v>0</v>
      </c>
      <c r="BL184" s="18" t="s">
        <v>87</v>
      </c>
      <c r="BM184" s="141" t="s">
        <v>1535</v>
      </c>
    </row>
    <row r="185" spans="2:65" s="1" customFormat="1" ht="16.5" customHeight="1">
      <c r="B185" s="129"/>
      <c r="C185" s="130" t="s">
        <v>928</v>
      </c>
      <c r="D185" s="130" t="s">
        <v>131</v>
      </c>
      <c r="E185" s="131" t="s">
        <v>1632</v>
      </c>
      <c r="F185" s="132" t="s">
        <v>1633</v>
      </c>
      <c r="G185" s="133" t="s">
        <v>155</v>
      </c>
      <c r="H185" s="134">
        <v>1</v>
      </c>
      <c r="I185" s="135"/>
      <c r="J185" s="136">
        <f t="shared" si="20"/>
        <v>0</v>
      </c>
      <c r="K185" s="132" t="s">
        <v>1611</v>
      </c>
      <c r="L185" s="33"/>
      <c r="M185" s="137" t="s">
        <v>3</v>
      </c>
      <c r="N185" s="138" t="s">
        <v>43</v>
      </c>
      <c r="P185" s="139">
        <f t="shared" si="21"/>
        <v>0</v>
      </c>
      <c r="Q185" s="139">
        <v>0</v>
      </c>
      <c r="R185" s="139">
        <f t="shared" si="22"/>
        <v>0</v>
      </c>
      <c r="S185" s="139">
        <v>0</v>
      </c>
      <c r="T185" s="140">
        <f t="shared" si="23"/>
        <v>0</v>
      </c>
      <c r="AR185" s="141" t="s">
        <v>87</v>
      </c>
      <c r="AT185" s="141" t="s">
        <v>131</v>
      </c>
      <c r="AU185" s="141" t="s">
        <v>77</v>
      </c>
      <c r="AY185" s="18" t="s">
        <v>129</v>
      </c>
      <c r="BE185" s="142">
        <f t="shared" si="24"/>
        <v>0</v>
      </c>
      <c r="BF185" s="142">
        <f t="shared" si="25"/>
        <v>0</v>
      </c>
      <c r="BG185" s="142">
        <f t="shared" si="26"/>
        <v>0</v>
      </c>
      <c r="BH185" s="142">
        <f t="shared" si="27"/>
        <v>0</v>
      </c>
      <c r="BI185" s="142">
        <f t="shared" si="28"/>
        <v>0</v>
      </c>
      <c r="BJ185" s="18" t="s">
        <v>77</v>
      </c>
      <c r="BK185" s="142">
        <f t="shared" si="29"/>
        <v>0</v>
      </c>
      <c r="BL185" s="18" t="s">
        <v>87</v>
      </c>
      <c r="BM185" s="141" t="s">
        <v>1538</v>
      </c>
    </row>
    <row r="186" spans="2:65" s="1" customFormat="1" ht="16.5" customHeight="1">
      <c r="B186" s="129"/>
      <c r="C186" s="130" t="s">
        <v>935</v>
      </c>
      <c r="D186" s="130" t="s">
        <v>131</v>
      </c>
      <c r="E186" s="131" t="s">
        <v>1798</v>
      </c>
      <c r="F186" s="132" t="s">
        <v>1777</v>
      </c>
      <c r="G186" s="133" t="s">
        <v>155</v>
      </c>
      <c r="H186" s="134">
        <v>4</v>
      </c>
      <c r="I186" s="135"/>
      <c r="J186" s="136">
        <f t="shared" si="20"/>
        <v>0</v>
      </c>
      <c r="K186" s="132" t="s">
        <v>1611</v>
      </c>
      <c r="L186" s="33"/>
      <c r="M186" s="137" t="s">
        <v>3</v>
      </c>
      <c r="N186" s="138" t="s">
        <v>43</v>
      </c>
      <c r="P186" s="139">
        <f t="shared" si="21"/>
        <v>0</v>
      </c>
      <c r="Q186" s="139">
        <v>0</v>
      </c>
      <c r="R186" s="139">
        <f t="shared" si="22"/>
        <v>0</v>
      </c>
      <c r="S186" s="139">
        <v>0</v>
      </c>
      <c r="T186" s="140">
        <f t="shared" si="23"/>
        <v>0</v>
      </c>
      <c r="AR186" s="141" t="s">
        <v>87</v>
      </c>
      <c r="AT186" s="141" t="s">
        <v>131</v>
      </c>
      <c r="AU186" s="141" t="s">
        <v>77</v>
      </c>
      <c r="AY186" s="18" t="s">
        <v>129</v>
      </c>
      <c r="BE186" s="142">
        <f t="shared" si="24"/>
        <v>0</v>
      </c>
      <c r="BF186" s="142">
        <f t="shared" si="25"/>
        <v>0</v>
      </c>
      <c r="BG186" s="142">
        <f t="shared" si="26"/>
        <v>0</v>
      </c>
      <c r="BH186" s="142">
        <f t="shared" si="27"/>
        <v>0</v>
      </c>
      <c r="BI186" s="142">
        <f t="shared" si="28"/>
        <v>0</v>
      </c>
      <c r="BJ186" s="18" t="s">
        <v>77</v>
      </c>
      <c r="BK186" s="142">
        <f t="shared" si="29"/>
        <v>0</v>
      </c>
      <c r="BL186" s="18" t="s">
        <v>87</v>
      </c>
      <c r="BM186" s="141" t="s">
        <v>1542</v>
      </c>
    </row>
    <row r="187" spans="2:65" s="1" customFormat="1" ht="21.75" customHeight="1">
      <c r="B187" s="129"/>
      <c r="C187" s="130" t="s">
        <v>941</v>
      </c>
      <c r="D187" s="130" t="s">
        <v>131</v>
      </c>
      <c r="E187" s="131" t="s">
        <v>1634</v>
      </c>
      <c r="F187" s="132" t="s">
        <v>1635</v>
      </c>
      <c r="G187" s="133" t="s">
        <v>155</v>
      </c>
      <c r="H187" s="134">
        <v>1</v>
      </c>
      <c r="I187" s="135"/>
      <c r="J187" s="136">
        <f t="shared" si="20"/>
        <v>0</v>
      </c>
      <c r="K187" s="132" t="s">
        <v>1611</v>
      </c>
      <c r="L187" s="33"/>
      <c r="M187" s="137" t="s">
        <v>3</v>
      </c>
      <c r="N187" s="138" t="s">
        <v>43</v>
      </c>
      <c r="P187" s="139">
        <f t="shared" si="21"/>
        <v>0</v>
      </c>
      <c r="Q187" s="139">
        <v>0</v>
      </c>
      <c r="R187" s="139">
        <f t="shared" si="22"/>
        <v>0</v>
      </c>
      <c r="S187" s="139">
        <v>0</v>
      </c>
      <c r="T187" s="140">
        <f t="shared" si="23"/>
        <v>0</v>
      </c>
      <c r="AR187" s="141" t="s">
        <v>87</v>
      </c>
      <c r="AT187" s="141" t="s">
        <v>131</v>
      </c>
      <c r="AU187" s="141" t="s">
        <v>77</v>
      </c>
      <c r="AY187" s="18" t="s">
        <v>129</v>
      </c>
      <c r="BE187" s="142">
        <f t="shared" si="24"/>
        <v>0</v>
      </c>
      <c r="BF187" s="142">
        <f t="shared" si="25"/>
        <v>0</v>
      </c>
      <c r="BG187" s="142">
        <f t="shared" si="26"/>
        <v>0</v>
      </c>
      <c r="BH187" s="142">
        <f t="shared" si="27"/>
        <v>0</v>
      </c>
      <c r="BI187" s="142">
        <f t="shared" si="28"/>
        <v>0</v>
      </c>
      <c r="BJ187" s="18" t="s">
        <v>77</v>
      </c>
      <c r="BK187" s="142">
        <f t="shared" si="29"/>
        <v>0</v>
      </c>
      <c r="BL187" s="18" t="s">
        <v>87</v>
      </c>
      <c r="BM187" s="141" t="s">
        <v>1545</v>
      </c>
    </row>
    <row r="188" spans="2:65" s="1" customFormat="1" ht="21.75" customHeight="1">
      <c r="B188" s="129"/>
      <c r="C188" s="130" t="s">
        <v>946</v>
      </c>
      <c r="D188" s="130" t="s">
        <v>131</v>
      </c>
      <c r="E188" s="131" t="s">
        <v>1636</v>
      </c>
      <c r="F188" s="132" t="s">
        <v>1637</v>
      </c>
      <c r="G188" s="133" t="s">
        <v>155</v>
      </c>
      <c r="H188" s="134">
        <v>1</v>
      </c>
      <c r="I188" s="135"/>
      <c r="J188" s="136">
        <f t="shared" si="20"/>
        <v>0</v>
      </c>
      <c r="K188" s="132" t="s">
        <v>1611</v>
      </c>
      <c r="L188" s="33"/>
      <c r="M188" s="137" t="s">
        <v>3</v>
      </c>
      <c r="N188" s="138" t="s">
        <v>43</v>
      </c>
      <c r="P188" s="139">
        <f t="shared" si="21"/>
        <v>0</v>
      </c>
      <c r="Q188" s="139">
        <v>0</v>
      </c>
      <c r="R188" s="139">
        <f t="shared" si="22"/>
        <v>0</v>
      </c>
      <c r="S188" s="139">
        <v>0</v>
      </c>
      <c r="T188" s="140">
        <f t="shared" si="23"/>
        <v>0</v>
      </c>
      <c r="AR188" s="141" t="s">
        <v>87</v>
      </c>
      <c r="AT188" s="141" t="s">
        <v>131</v>
      </c>
      <c r="AU188" s="141" t="s">
        <v>77</v>
      </c>
      <c r="AY188" s="18" t="s">
        <v>129</v>
      </c>
      <c r="BE188" s="142">
        <f t="shared" si="24"/>
        <v>0</v>
      </c>
      <c r="BF188" s="142">
        <f t="shared" si="25"/>
        <v>0</v>
      </c>
      <c r="BG188" s="142">
        <f t="shared" si="26"/>
        <v>0</v>
      </c>
      <c r="BH188" s="142">
        <f t="shared" si="27"/>
        <v>0</v>
      </c>
      <c r="BI188" s="142">
        <f t="shared" si="28"/>
        <v>0</v>
      </c>
      <c r="BJ188" s="18" t="s">
        <v>77</v>
      </c>
      <c r="BK188" s="142">
        <f t="shared" si="29"/>
        <v>0</v>
      </c>
      <c r="BL188" s="18" t="s">
        <v>87</v>
      </c>
      <c r="BM188" s="141" t="s">
        <v>1548</v>
      </c>
    </row>
    <row r="189" spans="2:65" s="1" customFormat="1" ht="16.5" customHeight="1">
      <c r="B189" s="129"/>
      <c r="C189" s="130" t="s">
        <v>951</v>
      </c>
      <c r="D189" s="130" t="s">
        <v>131</v>
      </c>
      <c r="E189" s="131" t="s">
        <v>1660</v>
      </c>
      <c r="F189" s="132" t="s">
        <v>1661</v>
      </c>
      <c r="G189" s="133" t="s">
        <v>155</v>
      </c>
      <c r="H189" s="134">
        <v>8</v>
      </c>
      <c r="I189" s="135"/>
      <c r="J189" s="136">
        <f t="shared" si="20"/>
        <v>0</v>
      </c>
      <c r="K189" s="132" t="s">
        <v>1611</v>
      </c>
      <c r="L189" s="33"/>
      <c r="M189" s="137" t="s">
        <v>3</v>
      </c>
      <c r="N189" s="138" t="s">
        <v>43</v>
      </c>
      <c r="P189" s="139">
        <f t="shared" si="21"/>
        <v>0</v>
      </c>
      <c r="Q189" s="139">
        <v>0</v>
      </c>
      <c r="R189" s="139">
        <f t="shared" si="22"/>
        <v>0</v>
      </c>
      <c r="S189" s="139">
        <v>0</v>
      </c>
      <c r="T189" s="140">
        <f t="shared" si="23"/>
        <v>0</v>
      </c>
      <c r="AR189" s="141" t="s">
        <v>87</v>
      </c>
      <c r="AT189" s="141" t="s">
        <v>131</v>
      </c>
      <c r="AU189" s="141" t="s">
        <v>77</v>
      </c>
      <c r="AY189" s="18" t="s">
        <v>129</v>
      </c>
      <c r="BE189" s="142">
        <f t="shared" si="24"/>
        <v>0</v>
      </c>
      <c r="BF189" s="142">
        <f t="shared" si="25"/>
        <v>0</v>
      </c>
      <c r="BG189" s="142">
        <f t="shared" si="26"/>
        <v>0</v>
      </c>
      <c r="BH189" s="142">
        <f t="shared" si="27"/>
        <v>0</v>
      </c>
      <c r="BI189" s="142">
        <f t="shared" si="28"/>
        <v>0</v>
      </c>
      <c r="BJ189" s="18" t="s">
        <v>77</v>
      </c>
      <c r="BK189" s="142">
        <f t="shared" si="29"/>
        <v>0</v>
      </c>
      <c r="BL189" s="18" t="s">
        <v>87</v>
      </c>
      <c r="BM189" s="141" t="s">
        <v>1551</v>
      </c>
    </row>
    <row r="190" spans="2:65" s="1" customFormat="1" ht="16.5" customHeight="1">
      <c r="B190" s="129"/>
      <c r="C190" s="130" t="s">
        <v>957</v>
      </c>
      <c r="D190" s="130" t="s">
        <v>131</v>
      </c>
      <c r="E190" s="131" t="s">
        <v>1703</v>
      </c>
      <c r="F190" s="132" t="s">
        <v>1704</v>
      </c>
      <c r="G190" s="133" t="s">
        <v>213</v>
      </c>
      <c r="H190" s="134">
        <v>85</v>
      </c>
      <c r="I190" s="135"/>
      <c r="J190" s="136">
        <f t="shared" si="20"/>
        <v>0</v>
      </c>
      <c r="K190" s="132" t="s">
        <v>1611</v>
      </c>
      <c r="L190" s="33"/>
      <c r="M190" s="137" t="s">
        <v>3</v>
      </c>
      <c r="N190" s="138" t="s">
        <v>43</v>
      </c>
      <c r="P190" s="139">
        <f t="shared" si="21"/>
        <v>0</v>
      </c>
      <c r="Q190" s="139">
        <v>0</v>
      </c>
      <c r="R190" s="139">
        <f t="shared" si="22"/>
        <v>0</v>
      </c>
      <c r="S190" s="139">
        <v>0</v>
      </c>
      <c r="T190" s="140">
        <f t="shared" si="23"/>
        <v>0</v>
      </c>
      <c r="AR190" s="141" t="s">
        <v>87</v>
      </c>
      <c r="AT190" s="141" t="s">
        <v>131</v>
      </c>
      <c r="AU190" s="141" t="s">
        <v>77</v>
      </c>
      <c r="AY190" s="18" t="s">
        <v>129</v>
      </c>
      <c r="BE190" s="142">
        <f t="shared" si="24"/>
        <v>0</v>
      </c>
      <c r="BF190" s="142">
        <f t="shared" si="25"/>
        <v>0</v>
      </c>
      <c r="BG190" s="142">
        <f t="shared" si="26"/>
        <v>0</v>
      </c>
      <c r="BH190" s="142">
        <f t="shared" si="27"/>
        <v>0</v>
      </c>
      <c r="BI190" s="142">
        <f t="shared" si="28"/>
        <v>0</v>
      </c>
      <c r="BJ190" s="18" t="s">
        <v>77</v>
      </c>
      <c r="BK190" s="142">
        <f t="shared" si="29"/>
        <v>0</v>
      </c>
      <c r="BL190" s="18" t="s">
        <v>87</v>
      </c>
      <c r="BM190" s="141" t="s">
        <v>1554</v>
      </c>
    </row>
    <row r="191" spans="2:47" s="1" customFormat="1" ht="19.5">
      <c r="B191" s="33"/>
      <c r="D191" s="148" t="s">
        <v>222</v>
      </c>
      <c r="F191" s="171" t="s">
        <v>1713</v>
      </c>
      <c r="I191" s="145"/>
      <c r="L191" s="33"/>
      <c r="M191" s="146"/>
      <c r="T191" s="54"/>
      <c r="AT191" s="18" t="s">
        <v>222</v>
      </c>
      <c r="AU191" s="18" t="s">
        <v>77</v>
      </c>
    </row>
    <row r="192" spans="2:65" s="1" customFormat="1" ht="246" customHeight="1">
      <c r="B192" s="129"/>
      <c r="C192" s="130" t="s">
        <v>965</v>
      </c>
      <c r="D192" s="130" t="s">
        <v>131</v>
      </c>
      <c r="E192" s="131" t="s">
        <v>1799</v>
      </c>
      <c r="F192" s="132" t="s">
        <v>1800</v>
      </c>
      <c r="G192" s="133" t="s">
        <v>155</v>
      </c>
      <c r="H192" s="134">
        <v>1</v>
      </c>
      <c r="I192" s="135"/>
      <c r="J192" s="136">
        <f>ROUND(I192*H192,2)</f>
        <v>0</v>
      </c>
      <c r="K192" s="132" t="s">
        <v>1611</v>
      </c>
      <c r="L192" s="33"/>
      <c r="M192" s="137" t="s">
        <v>3</v>
      </c>
      <c r="N192" s="138" t="s">
        <v>43</v>
      </c>
      <c r="P192" s="139">
        <f>O192*H192</f>
        <v>0</v>
      </c>
      <c r="Q192" s="139">
        <v>0</v>
      </c>
      <c r="R192" s="139">
        <f>Q192*H192</f>
        <v>0</v>
      </c>
      <c r="S192" s="139">
        <v>0</v>
      </c>
      <c r="T192" s="140">
        <f>S192*H192</f>
        <v>0</v>
      </c>
      <c r="AR192" s="141" t="s">
        <v>87</v>
      </c>
      <c r="AT192" s="141" t="s">
        <v>131</v>
      </c>
      <c r="AU192" s="141" t="s">
        <v>77</v>
      </c>
      <c r="AY192" s="18" t="s">
        <v>129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8" t="s">
        <v>77</v>
      </c>
      <c r="BK192" s="142">
        <f>ROUND(I192*H192,2)</f>
        <v>0</v>
      </c>
      <c r="BL192" s="18" t="s">
        <v>87</v>
      </c>
      <c r="BM192" s="141" t="s">
        <v>1557</v>
      </c>
    </row>
    <row r="193" spans="2:65" s="1" customFormat="1" ht="76.35" customHeight="1">
      <c r="B193" s="129"/>
      <c r="C193" s="130" t="s">
        <v>971</v>
      </c>
      <c r="D193" s="130" t="s">
        <v>131</v>
      </c>
      <c r="E193" s="131" t="s">
        <v>1801</v>
      </c>
      <c r="F193" s="132" t="s">
        <v>1802</v>
      </c>
      <c r="G193" s="133" t="s">
        <v>155</v>
      </c>
      <c r="H193" s="134">
        <v>1</v>
      </c>
      <c r="I193" s="135"/>
      <c r="J193" s="136">
        <f>ROUND(I193*H193,2)</f>
        <v>0</v>
      </c>
      <c r="K193" s="132" t="s">
        <v>1611</v>
      </c>
      <c r="L193" s="33"/>
      <c r="M193" s="137" t="s">
        <v>3</v>
      </c>
      <c r="N193" s="138" t="s">
        <v>43</v>
      </c>
      <c r="P193" s="139">
        <f>O193*H193</f>
        <v>0</v>
      </c>
      <c r="Q193" s="139">
        <v>0</v>
      </c>
      <c r="R193" s="139">
        <f>Q193*H193</f>
        <v>0</v>
      </c>
      <c r="S193" s="139">
        <v>0</v>
      </c>
      <c r="T193" s="140">
        <f>S193*H193</f>
        <v>0</v>
      </c>
      <c r="AR193" s="141" t="s">
        <v>87</v>
      </c>
      <c r="AT193" s="141" t="s">
        <v>131</v>
      </c>
      <c r="AU193" s="141" t="s">
        <v>77</v>
      </c>
      <c r="AY193" s="18" t="s">
        <v>129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8" t="s">
        <v>77</v>
      </c>
      <c r="BK193" s="142">
        <f>ROUND(I193*H193,2)</f>
        <v>0</v>
      </c>
      <c r="BL193" s="18" t="s">
        <v>87</v>
      </c>
      <c r="BM193" s="141" t="s">
        <v>1562</v>
      </c>
    </row>
    <row r="194" spans="2:63" s="11" customFormat="1" ht="25.9" customHeight="1">
      <c r="B194" s="117"/>
      <c r="D194" s="118" t="s">
        <v>71</v>
      </c>
      <c r="E194" s="119" t="s">
        <v>1451</v>
      </c>
      <c r="F194" s="119" t="s">
        <v>1803</v>
      </c>
      <c r="I194" s="120"/>
      <c r="J194" s="121">
        <f>BK194</f>
        <v>0</v>
      </c>
      <c r="L194" s="117"/>
      <c r="M194" s="122"/>
      <c r="P194" s="123">
        <f>SUM(P195:P197)</f>
        <v>0</v>
      </c>
      <c r="R194" s="123">
        <f>SUM(R195:R197)</f>
        <v>0</v>
      </c>
      <c r="T194" s="124">
        <f>SUM(T195:T197)</f>
        <v>0</v>
      </c>
      <c r="AR194" s="118" t="s">
        <v>77</v>
      </c>
      <c r="AT194" s="125" t="s">
        <v>71</v>
      </c>
      <c r="AU194" s="125" t="s">
        <v>72</v>
      </c>
      <c r="AY194" s="118" t="s">
        <v>129</v>
      </c>
      <c r="BK194" s="126">
        <f>SUM(BK195:BK197)</f>
        <v>0</v>
      </c>
    </row>
    <row r="195" spans="2:65" s="1" customFormat="1" ht="33" customHeight="1">
      <c r="B195" s="129"/>
      <c r="C195" s="130" t="s">
        <v>975</v>
      </c>
      <c r="D195" s="130" t="s">
        <v>131</v>
      </c>
      <c r="E195" s="131" t="s">
        <v>1804</v>
      </c>
      <c r="F195" s="132" t="s">
        <v>1805</v>
      </c>
      <c r="G195" s="133" t="s">
        <v>155</v>
      </c>
      <c r="H195" s="134">
        <v>1</v>
      </c>
      <c r="I195" s="135"/>
      <c r="J195" s="136">
        <f>ROUND(I195*H195,2)</f>
        <v>0</v>
      </c>
      <c r="K195" s="132" t="s">
        <v>1611</v>
      </c>
      <c r="L195" s="33"/>
      <c r="M195" s="137" t="s">
        <v>3</v>
      </c>
      <c r="N195" s="138" t="s">
        <v>43</v>
      </c>
      <c r="P195" s="139">
        <f>O195*H195</f>
        <v>0</v>
      </c>
      <c r="Q195" s="139">
        <v>0</v>
      </c>
      <c r="R195" s="139">
        <f>Q195*H195</f>
        <v>0</v>
      </c>
      <c r="S195" s="139">
        <v>0</v>
      </c>
      <c r="T195" s="140">
        <f>S195*H195</f>
        <v>0</v>
      </c>
      <c r="AR195" s="141" t="s">
        <v>87</v>
      </c>
      <c r="AT195" s="141" t="s">
        <v>131</v>
      </c>
      <c r="AU195" s="141" t="s">
        <v>77</v>
      </c>
      <c r="AY195" s="18" t="s">
        <v>129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8" t="s">
        <v>77</v>
      </c>
      <c r="BK195" s="142">
        <f>ROUND(I195*H195,2)</f>
        <v>0</v>
      </c>
      <c r="BL195" s="18" t="s">
        <v>87</v>
      </c>
      <c r="BM195" s="141" t="s">
        <v>1565</v>
      </c>
    </row>
    <row r="196" spans="2:65" s="1" customFormat="1" ht="33" customHeight="1">
      <c r="B196" s="129"/>
      <c r="C196" s="130" t="s">
        <v>979</v>
      </c>
      <c r="D196" s="130" t="s">
        <v>131</v>
      </c>
      <c r="E196" s="131" t="s">
        <v>1806</v>
      </c>
      <c r="F196" s="132" t="s">
        <v>1807</v>
      </c>
      <c r="G196" s="133" t="s">
        <v>155</v>
      </c>
      <c r="H196" s="134">
        <v>8</v>
      </c>
      <c r="I196" s="135"/>
      <c r="J196" s="136">
        <f>ROUND(I196*H196,2)</f>
        <v>0</v>
      </c>
      <c r="K196" s="132" t="s">
        <v>1611</v>
      </c>
      <c r="L196" s="33"/>
      <c r="M196" s="137" t="s">
        <v>3</v>
      </c>
      <c r="N196" s="138" t="s">
        <v>43</v>
      </c>
      <c r="P196" s="139">
        <f>O196*H196</f>
        <v>0</v>
      </c>
      <c r="Q196" s="139">
        <v>0</v>
      </c>
      <c r="R196" s="139">
        <f>Q196*H196</f>
        <v>0</v>
      </c>
      <c r="S196" s="139">
        <v>0</v>
      </c>
      <c r="T196" s="140">
        <f>S196*H196</f>
        <v>0</v>
      </c>
      <c r="AR196" s="141" t="s">
        <v>87</v>
      </c>
      <c r="AT196" s="141" t="s">
        <v>131</v>
      </c>
      <c r="AU196" s="141" t="s">
        <v>77</v>
      </c>
      <c r="AY196" s="18" t="s">
        <v>129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8" t="s">
        <v>77</v>
      </c>
      <c r="BK196" s="142">
        <f>ROUND(I196*H196,2)</f>
        <v>0</v>
      </c>
      <c r="BL196" s="18" t="s">
        <v>87</v>
      </c>
      <c r="BM196" s="141" t="s">
        <v>1568</v>
      </c>
    </row>
    <row r="197" spans="2:65" s="1" customFormat="1" ht="33" customHeight="1">
      <c r="B197" s="129"/>
      <c r="C197" s="130" t="s">
        <v>983</v>
      </c>
      <c r="D197" s="130" t="s">
        <v>131</v>
      </c>
      <c r="E197" s="131" t="s">
        <v>1808</v>
      </c>
      <c r="F197" s="132" t="s">
        <v>1809</v>
      </c>
      <c r="G197" s="133" t="s">
        <v>155</v>
      </c>
      <c r="H197" s="134">
        <v>1</v>
      </c>
      <c r="I197" s="135"/>
      <c r="J197" s="136">
        <f>ROUND(I197*H197,2)</f>
        <v>0</v>
      </c>
      <c r="K197" s="132" t="s">
        <v>1611</v>
      </c>
      <c r="L197" s="33"/>
      <c r="M197" s="137" t="s">
        <v>3</v>
      </c>
      <c r="N197" s="138" t="s">
        <v>43</v>
      </c>
      <c r="P197" s="139">
        <f>O197*H197</f>
        <v>0</v>
      </c>
      <c r="Q197" s="139">
        <v>0</v>
      </c>
      <c r="R197" s="139">
        <f>Q197*H197</f>
        <v>0</v>
      </c>
      <c r="S197" s="139">
        <v>0</v>
      </c>
      <c r="T197" s="140">
        <f>S197*H197</f>
        <v>0</v>
      </c>
      <c r="AR197" s="141" t="s">
        <v>87</v>
      </c>
      <c r="AT197" s="141" t="s">
        <v>131</v>
      </c>
      <c r="AU197" s="141" t="s">
        <v>77</v>
      </c>
      <c r="AY197" s="18" t="s">
        <v>129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8" t="s">
        <v>77</v>
      </c>
      <c r="BK197" s="142">
        <f>ROUND(I197*H197,2)</f>
        <v>0</v>
      </c>
      <c r="BL197" s="18" t="s">
        <v>87</v>
      </c>
      <c r="BM197" s="141" t="s">
        <v>1571</v>
      </c>
    </row>
    <row r="198" spans="2:63" s="11" customFormat="1" ht="25.9" customHeight="1">
      <c r="B198" s="117"/>
      <c r="D198" s="118" t="s">
        <v>71</v>
      </c>
      <c r="E198" s="119" t="s">
        <v>1459</v>
      </c>
      <c r="F198" s="119" t="s">
        <v>1810</v>
      </c>
      <c r="I198" s="120"/>
      <c r="J198" s="121">
        <f>BK198</f>
        <v>0</v>
      </c>
      <c r="L198" s="117"/>
      <c r="M198" s="122"/>
      <c r="P198" s="123">
        <f>SUM(P199:P240)</f>
        <v>0</v>
      </c>
      <c r="R198" s="123">
        <f>SUM(R199:R240)</f>
        <v>0</v>
      </c>
      <c r="T198" s="124">
        <f>SUM(T199:T240)</f>
        <v>0</v>
      </c>
      <c r="AR198" s="118" t="s">
        <v>77</v>
      </c>
      <c r="AT198" s="125" t="s">
        <v>71</v>
      </c>
      <c r="AU198" s="125" t="s">
        <v>72</v>
      </c>
      <c r="AY198" s="118" t="s">
        <v>129</v>
      </c>
      <c r="BK198" s="126">
        <f>SUM(BK199:BK240)</f>
        <v>0</v>
      </c>
    </row>
    <row r="199" spans="2:65" s="1" customFormat="1" ht="21.75" customHeight="1">
      <c r="B199" s="129"/>
      <c r="C199" s="130" t="s">
        <v>987</v>
      </c>
      <c r="D199" s="130" t="s">
        <v>131</v>
      </c>
      <c r="E199" s="131" t="s">
        <v>1811</v>
      </c>
      <c r="F199" s="132" t="s">
        <v>1812</v>
      </c>
      <c r="G199" s="133" t="s">
        <v>155</v>
      </c>
      <c r="H199" s="134">
        <v>4</v>
      </c>
      <c r="I199" s="135"/>
      <c r="J199" s="136">
        <f>ROUND(I199*H199,2)</f>
        <v>0</v>
      </c>
      <c r="K199" s="132" t="s">
        <v>1611</v>
      </c>
      <c r="L199" s="33"/>
      <c r="M199" s="137" t="s">
        <v>3</v>
      </c>
      <c r="N199" s="138" t="s">
        <v>43</v>
      </c>
      <c r="P199" s="139">
        <f>O199*H199</f>
        <v>0</v>
      </c>
      <c r="Q199" s="139">
        <v>0</v>
      </c>
      <c r="R199" s="139">
        <f>Q199*H199</f>
        <v>0</v>
      </c>
      <c r="S199" s="139">
        <v>0</v>
      </c>
      <c r="T199" s="140">
        <f>S199*H199</f>
        <v>0</v>
      </c>
      <c r="AR199" s="141" t="s">
        <v>87</v>
      </c>
      <c r="AT199" s="141" t="s">
        <v>131</v>
      </c>
      <c r="AU199" s="141" t="s">
        <v>77</v>
      </c>
      <c r="AY199" s="18" t="s">
        <v>129</v>
      </c>
      <c r="BE199" s="142">
        <f>IF(N199="základní",J199,0)</f>
        <v>0</v>
      </c>
      <c r="BF199" s="142">
        <f>IF(N199="snížená",J199,0)</f>
        <v>0</v>
      </c>
      <c r="BG199" s="142">
        <f>IF(N199="zákl. přenesená",J199,0)</f>
        <v>0</v>
      </c>
      <c r="BH199" s="142">
        <f>IF(N199="sníž. přenesená",J199,0)</f>
        <v>0</v>
      </c>
      <c r="BI199" s="142">
        <f>IF(N199="nulová",J199,0)</f>
        <v>0</v>
      </c>
      <c r="BJ199" s="18" t="s">
        <v>77</v>
      </c>
      <c r="BK199" s="142">
        <f>ROUND(I199*H199,2)</f>
        <v>0</v>
      </c>
      <c r="BL199" s="18" t="s">
        <v>87</v>
      </c>
      <c r="BM199" s="141" t="s">
        <v>1574</v>
      </c>
    </row>
    <row r="200" spans="2:47" s="1" customFormat="1" ht="19.5">
      <c r="B200" s="33"/>
      <c r="D200" s="148" t="s">
        <v>222</v>
      </c>
      <c r="F200" s="171" t="s">
        <v>1813</v>
      </c>
      <c r="I200" s="145"/>
      <c r="L200" s="33"/>
      <c r="M200" s="146"/>
      <c r="T200" s="54"/>
      <c r="AT200" s="18" t="s">
        <v>222</v>
      </c>
      <c r="AU200" s="18" t="s">
        <v>77</v>
      </c>
    </row>
    <row r="201" spans="2:65" s="1" customFormat="1" ht="16.5" customHeight="1">
      <c r="B201" s="129"/>
      <c r="C201" s="130" t="s">
        <v>994</v>
      </c>
      <c r="D201" s="130" t="s">
        <v>131</v>
      </c>
      <c r="E201" s="131" t="s">
        <v>1814</v>
      </c>
      <c r="F201" s="132" t="s">
        <v>1815</v>
      </c>
      <c r="G201" s="133" t="s">
        <v>213</v>
      </c>
      <c r="H201" s="134">
        <v>120</v>
      </c>
      <c r="I201" s="135"/>
      <c r="J201" s="136">
        <f>ROUND(I201*H201,2)</f>
        <v>0</v>
      </c>
      <c r="K201" s="132" t="s">
        <v>1611</v>
      </c>
      <c r="L201" s="33"/>
      <c r="M201" s="137" t="s">
        <v>3</v>
      </c>
      <c r="N201" s="138" t="s">
        <v>43</v>
      </c>
      <c r="P201" s="139">
        <f>O201*H201</f>
        <v>0</v>
      </c>
      <c r="Q201" s="139">
        <v>0</v>
      </c>
      <c r="R201" s="139">
        <f>Q201*H201</f>
        <v>0</v>
      </c>
      <c r="S201" s="139">
        <v>0</v>
      </c>
      <c r="T201" s="140">
        <f>S201*H201</f>
        <v>0</v>
      </c>
      <c r="AR201" s="141" t="s">
        <v>87</v>
      </c>
      <c r="AT201" s="141" t="s">
        <v>131</v>
      </c>
      <c r="AU201" s="141" t="s">
        <v>77</v>
      </c>
      <c r="AY201" s="18" t="s">
        <v>129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8" t="s">
        <v>77</v>
      </c>
      <c r="BK201" s="142">
        <f>ROUND(I201*H201,2)</f>
        <v>0</v>
      </c>
      <c r="BL201" s="18" t="s">
        <v>87</v>
      </c>
      <c r="BM201" s="141" t="s">
        <v>1579</v>
      </c>
    </row>
    <row r="202" spans="2:47" s="1" customFormat="1" ht="19.5">
      <c r="B202" s="33"/>
      <c r="D202" s="148" t="s">
        <v>222</v>
      </c>
      <c r="F202" s="171" t="s">
        <v>1816</v>
      </c>
      <c r="I202" s="145"/>
      <c r="L202" s="33"/>
      <c r="M202" s="146"/>
      <c r="T202" s="54"/>
      <c r="AT202" s="18" t="s">
        <v>222</v>
      </c>
      <c r="AU202" s="18" t="s">
        <v>77</v>
      </c>
    </row>
    <row r="203" spans="2:65" s="1" customFormat="1" ht="16.5" customHeight="1">
      <c r="B203" s="129"/>
      <c r="C203" s="130" t="s">
        <v>997</v>
      </c>
      <c r="D203" s="130" t="s">
        <v>131</v>
      </c>
      <c r="E203" s="131" t="s">
        <v>1817</v>
      </c>
      <c r="F203" s="132" t="s">
        <v>1818</v>
      </c>
      <c r="G203" s="133" t="s">
        <v>213</v>
      </c>
      <c r="H203" s="134">
        <v>235</v>
      </c>
      <c r="I203" s="135"/>
      <c r="J203" s="136">
        <f>ROUND(I203*H203,2)</f>
        <v>0</v>
      </c>
      <c r="K203" s="132" t="s">
        <v>1611</v>
      </c>
      <c r="L203" s="33"/>
      <c r="M203" s="137" t="s">
        <v>3</v>
      </c>
      <c r="N203" s="138" t="s">
        <v>43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87</v>
      </c>
      <c r="AT203" s="141" t="s">
        <v>131</v>
      </c>
      <c r="AU203" s="141" t="s">
        <v>77</v>
      </c>
      <c r="AY203" s="18" t="s">
        <v>129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8" t="s">
        <v>77</v>
      </c>
      <c r="BK203" s="142">
        <f>ROUND(I203*H203,2)</f>
        <v>0</v>
      </c>
      <c r="BL203" s="18" t="s">
        <v>87</v>
      </c>
      <c r="BM203" s="141" t="s">
        <v>1582</v>
      </c>
    </row>
    <row r="204" spans="2:65" s="1" customFormat="1" ht="16.5" customHeight="1">
      <c r="B204" s="129"/>
      <c r="C204" s="130" t="s">
        <v>999</v>
      </c>
      <c r="D204" s="130" t="s">
        <v>131</v>
      </c>
      <c r="E204" s="131" t="s">
        <v>1819</v>
      </c>
      <c r="F204" s="132" t="s">
        <v>1820</v>
      </c>
      <c r="G204" s="133" t="s">
        <v>213</v>
      </c>
      <c r="H204" s="134">
        <v>40</v>
      </c>
      <c r="I204" s="135"/>
      <c r="J204" s="136">
        <f>ROUND(I204*H204,2)</f>
        <v>0</v>
      </c>
      <c r="K204" s="132" t="s">
        <v>1611</v>
      </c>
      <c r="L204" s="33"/>
      <c r="M204" s="137" t="s">
        <v>3</v>
      </c>
      <c r="N204" s="138" t="s">
        <v>43</v>
      </c>
      <c r="P204" s="139">
        <f>O204*H204</f>
        <v>0</v>
      </c>
      <c r="Q204" s="139">
        <v>0</v>
      </c>
      <c r="R204" s="139">
        <f>Q204*H204</f>
        <v>0</v>
      </c>
      <c r="S204" s="139">
        <v>0</v>
      </c>
      <c r="T204" s="140">
        <f>S204*H204</f>
        <v>0</v>
      </c>
      <c r="AR204" s="141" t="s">
        <v>87</v>
      </c>
      <c r="AT204" s="141" t="s">
        <v>131</v>
      </c>
      <c r="AU204" s="141" t="s">
        <v>77</v>
      </c>
      <c r="AY204" s="18" t="s">
        <v>129</v>
      </c>
      <c r="BE204" s="142">
        <f>IF(N204="základní",J204,0)</f>
        <v>0</v>
      </c>
      <c r="BF204" s="142">
        <f>IF(N204="snížená",J204,0)</f>
        <v>0</v>
      </c>
      <c r="BG204" s="142">
        <f>IF(N204="zákl. přenesená",J204,0)</f>
        <v>0</v>
      </c>
      <c r="BH204" s="142">
        <f>IF(N204="sníž. přenesená",J204,0)</f>
        <v>0</v>
      </c>
      <c r="BI204" s="142">
        <f>IF(N204="nulová",J204,0)</f>
        <v>0</v>
      </c>
      <c r="BJ204" s="18" t="s">
        <v>77</v>
      </c>
      <c r="BK204" s="142">
        <f>ROUND(I204*H204,2)</f>
        <v>0</v>
      </c>
      <c r="BL204" s="18" t="s">
        <v>87</v>
      </c>
      <c r="BM204" s="141" t="s">
        <v>1586</v>
      </c>
    </row>
    <row r="205" spans="2:65" s="1" customFormat="1" ht="16.5" customHeight="1">
      <c r="B205" s="129"/>
      <c r="C205" s="130" t="s">
        <v>1002</v>
      </c>
      <c r="D205" s="130" t="s">
        <v>131</v>
      </c>
      <c r="E205" s="131" t="s">
        <v>1821</v>
      </c>
      <c r="F205" s="132" t="s">
        <v>1822</v>
      </c>
      <c r="G205" s="133" t="s">
        <v>213</v>
      </c>
      <c r="H205" s="134">
        <v>16</v>
      </c>
      <c r="I205" s="135"/>
      <c r="J205" s="136">
        <f>ROUND(I205*H205,2)</f>
        <v>0</v>
      </c>
      <c r="K205" s="132" t="s">
        <v>1611</v>
      </c>
      <c r="L205" s="33"/>
      <c r="M205" s="137" t="s">
        <v>3</v>
      </c>
      <c r="N205" s="138" t="s">
        <v>43</v>
      </c>
      <c r="P205" s="139">
        <f>O205*H205</f>
        <v>0</v>
      </c>
      <c r="Q205" s="139">
        <v>0</v>
      </c>
      <c r="R205" s="139">
        <f>Q205*H205</f>
        <v>0</v>
      </c>
      <c r="S205" s="139">
        <v>0</v>
      </c>
      <c r="T205" s="140">
        <f>S205*H205</f>
        <v>0</v>
      </c>
      <c r="AR205" s="141" t="s">
        <v>87</v>
      </c>
      <c r="AT205" s="141" t="s">
        <v>131</v>
      </c>
      <c r="AU205" s="141" t="s">
        <v>77</v>
      </c>
      <c r="AY205" s="18" t="s">
        <v>129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8" t="s">
        <v>77</v>
      </c>
      <c r="BK205" s="142">
        <f>ROUND(I205*H205,2)</f>
        <v>0</v>
      </c>
      <c r="BL205" s="18" t="s">
        <v>87</v>
      </c>
      <c r="BM205" s="141" t="s">
        <v>1589</v>
      </c>
    </row>
    <row r="206" spans="2:65" s="1" customFormat="1" ht="16.5" customHeight="1">
      <c r="B206" s="129"/>
      <c r="C206" s="130" t="s">
        <v>1004</v>
      </c>
      <c r="D206" s="130" t="s">
        <v>131</v>
      </c>
      <c r="E206" s="131" t="s">
        <v>1823</v>
      </c>
      <c r="F206" s="132" t="s">
        <v>1824</v>
      </c>
      <c r="G206" s="133" t="s">
        <v>213</v>
      </c>
      <c r="H206" s="134">
        <v>80</v>
      </c>
      <c r="I206" s="135"/>
      <c r="J206" s="136">
        <f>ROUND(I206*H206,2)</f>
        <v>0</v>
      </c>
      <c r="K206" s="132" t="s">
        <v>1611</v>
      </c>
      <c r="L206" s="33"/>
      <c r="M206" s="137" t="s">
        <v>3</v>
      </c>
      <c r="N206" s="138" t="s">
        <v>43</v>
      </c>
      <c r="P206" s="139">
        <f>O206*H206</f>
        <v>0</v>
      </c>
      <c r="Q206" s="139">
        <v>0</v>
      </c>
      <c r="R206" s="139">
        <f>Q206*H206</f>
        <v>0</v>
      </c>
      <c r="S206" s="139">
        <v>0</v>
      </c>
      <c r="T206" s="140">
        <f>S206*H206</f>
        <v>0</v>
      </c>
      <c r="AR206" s="141" t="s">
        <v>87</v>
      </c>
      <c r="AT206" s="141" t="s">
        <v>131</v>
      </c>
      <c r="AU206" s="141" t="s">
        <v>77</v>
      </c>
      <c r="AY206" s="18" t="s">
        <v>129</v>
      </c>
      <c r="BE206" s="142">
        <f>IF(N206="základní",J206,0)</f>
        <v>0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8" t="s">
        <v>77</v>
      </c>
      <c r="BK206" s="142">
        <f>ROUND(I206*H206,2)</f>
        <v>0</v>
      </c>
      <c r="BL206" s="18" t="s">
        <v>87</v>
      </c>
      <c r="BM206" s="141" t="s">
        <v>1592</v>
      </c>
    </row>
    <row r="207" spans="2:47" s="1" customFormat="1" ht="19.5">
      <c r="B207" s="33"/>
      <c r="D207" s="148" t="s">
        <v>222</v>
      </c>
      <c r="F207" s="171" t="s">
        <v>1825</v>
      </c>
      <c r="I207" s="145"/>
      <c r="L207" s="33"/>
      <c r="M207" s="146"/>
      <c r="T207" s="54"/>
      <c r="AT207" s="18" t="s">
        <v>222</v>
      </c>
      <c r="AU207" s="18" t="s">
        <v>77</v>
      </c>
    </row>
    <row r="208" spans="2:65" s="1" customFormat="1" ht="16.5" customHeight="1">
      <c r="B208" s="129"/>
      <c r="C208" s="130" t="s">
        <v>1006</v>
      </c>
      <c r="D208" s="130" t="s">
        <v>131</v>
      </c>
      <c r="E208" s="131" t="s">
        <v>1826</v>
      </c>
      <c r="F208" s="132" t="s">
        <v>1827</v>
      </c>
      <c r="G208" s="133" t="s">
        <v>213</v>
      </c>
      <c r="H208" s="134">
        <v>145</v>
      </c>
      <c r="I208" s="135"/>
      <c r="J208" s="136">
        <f>ROUND(I208*H208,2)</f>
        <v>0</v>
      </c>
      <c r="K208" s="132" t="s">
        <v>1611</v>
      </c>
      <c r="L208" s="33"/>
      <c r="M208" s="137" t="s">
        <v>3</v>
      </c>
      <c r="N208" s="138" t="s">
        <v>43</v>
      </c>
      <c r="P208" s="139">
        <f>O208*H208</f>
        <v>0</v>
      </c>
      <c r="Q208" s="139">
        <v>0</v>
      </c>
      <c r="R208" s="139">
        <f>Q208*H208</f>
        <v>0</v>
      </c>
      <c r="S208" s="139">
        <v>0</v>
      </c>
      <c r="T208" s="140">
        <f>S208*H208</f>
        <v>0</v>
      </c>
      <c r="AR208" s="141" t="s">
        <v>87</v>
      </c>
      <c r="AT208" s="141" t="s">
        <v>131</v>
      </c>
      <c r="AU208" s="141" t="s">
        <v>77</v>
      </c>
      <c r="AY208" s="18" t="s">
        <v>129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8" t="s">
        <v>77</v>
      </c>
      <c r="BK208" s="142">
        <f>ROUND(I208*H208,2)</f>
        <v>0</v>
      </c>
      <c r="BL208" s="18" t="s">
        <v>87</v>
      </c>
      <c r="BM208" s="141" t="s">
        <v>1595</v>
      </c>
    </row>
    <row r="209" spans="2:47" s="1" customFormat="1" ht="19.5">
      <c r="B209" s="33"/>
      <c r="D209" s="148" t="s">
        <v>222</v>
      </c>
      <c r="F209" s="171" t="s">
        <v>1828</v>
      </c>
      <c r="I209" s="145"/>
      <c r="L209" s="33"/>
      <c r="M209" s="146"/>
      <c r="T209" s="54"/>
      <c r="AT209" s="18" t="s">
        <v>222</v>
      </c>
      <c r="AU209" s="18" t="s">
        <v>77</v>
      </c>
    </row>
    <row r="210" spans="2:65" s="1" customFormat="1" ht="16.5" customHeight="1">
      <c r="B210" s="129"/>
      <c r="C210" s="130" t="s">
        <v>1012</v>
      </c>
      <c r="D210" s="130" t="s">
        <v>131</v>
      </c>
      <c r="E210" s="131" t="s">
        <v>1829</v>
      </c>
      <c r="F210" s="132" t="s">
        <v>1830</v>
      </c>
      <c r="G210" s="133" t="s">
        <v>213</v>
      </c>
      <c r="H210" s="134">
        <v>350</v>
      </c>
      <c r="I210" s="135"/>
      <c r="J210" s="136">
        <f>ROUND(I210*H210,2)</f>
        <v>0</v>
      </c>
      <c r="K210" s="132" t="s">
        <v>1611</v>
      </c>
      <c r="L210" s="33"/>
      <c r="M210" s="137" t="s">
        <v>3</v>
      </c>
      <c r="N210" s="138" t="s">
        <v>43</v>
      </c>
      <c r="P210" s="139">
        <f>O210*H210</f>
        <v>0</v>
      </c>
      <c r="Q210" s="139">
        <v>0</v>
      </c>
      <c r="R210" s="139">
        <f>Q210*H210</f>
        <v>0</v>
      </c>
      <c r="S210" s="139">
        <v>0</v>
      </c>
      <c r="T210" s="140">
        <f>S210*H210</f>
        <v>0</v>
      </c>
      <c r="AR210" s="141" t="s">
        <v>87</v>
      </c>
      <c r="AT210" s="141" t="s">
        <v>131</v>
      </c>
      <c r="AU210" s="141" t="s">
        <v>77</v>
      </c>
      <c r="AY210" s="18" t="s">
        <v>129</v>
      </c>
      <c r="BE210" s="142">
        <f>IF(N210="základní",J210,0)</f>
        <v>0</v>
      </c>
      <c r="BF210" s="142">
        <f>IF(N210="snížená",J210,0)</f>
        <v>0</v>
      </c>
      <c r="BG210" s="142">
        <f>IF(N210="zákl. přenesená",J210,0)</f>
        <v>0</v>
      </c>
      <c r="BH210" s="142">
        <f>IF(N210="sníž. přenesená",J210,0)</f>
        <v>0</v>
      </c>
      <c r="BI210" s="142">
        <f>IF(N210="nulová",J210,0)</f>
        <v>0</v>
      </c>
      <c r="BJ210" s="18" t="s">
        <v>77</v>
      </c>
      <c r="BK210" s="142">
        <f>ROUND(I210*H210,2)</f>
        <v>0</v>
      </c>
      <c r="BL210" s="18" t="s">
        <v>87</v>
      </c>
      <c r="BM210" s="141" t="s">
        <v>1598</v>
      </c>
    </row>
    <row r="211" spans="2:65" s="1" customFormat="1" ht="24.2" customHeight="1">
      <c r="B211" s="129"/>
      <c r="C211" s="130" t="s">
        <v>1014</v>
      </c>
      <c r="D211" s="130" t="s">
        <v>131</v>
      </c>
      <c r="E211" s="131" t="s">
        <v>1831</v>
      </c>
      <c r="F211" s="132" t="s">
        <v>1832</v>
      </c>
      <c r="G211" s="133" t="s">
        <v>213</v>
      </c>
      <c r="H211" s="134">
        <v>380</v>
      </c>
      <c r="I211" s="135"/>
      <c r="J211" s="136">
        <f>ROUND(I211*H211,2)</f>
        <v>0</v>
      </c>
      <c r="K211" s="132" t="s">
        <v>1611</v>
      </c>
      <c r="L211" s="33"/>
      <c r="M211" s="137" t="s">
        <v>3</v>
      </c>
      <c r="N211" s="138" t="s">
        <v>43</v>
      </c>
      <c r="P211" s="139">
        <f>O211*H211</f>
        <v>0</v>
      </c>
      <c r="Q211" s="139">
        <v>0</v>
      </c>
      <c r="R211" s="139">
        <f>Q211*H211</f>
        <v>0</v>
      </c>
      <c r="S211" s="139">
        <v>0</v>
      </c>
      <c r="T211" s="140">
        <f>S211*H211</f>
        <v>0</v>
      </c>
      <c r="AR211" s="141" t="s">
        <v>87</v>
      </c>
      <c r="AT211" s="141" t="s">
        <v>131</v>
      </c>
      <c r="AU211" s="141" t="s">
        <v>77</v>
      </c>
      <c r="AY211" s="18" t="s">
        <v>129</v>
      </c>
      <c r="BE211" s="142">
        <f>IF(N211="základní",J211,0)</f>
        <v>0</v>
      </c>
      <c r="BF211" s="142">
        <f>IF(N211="snížená",J211,0)</f>
        <v>0</v>
      </c>
      <c r="BG211" s="142">
        <f>IF(N211="zákl. přenesená",J211,0)</f>
        <v>0</v>
      </c>
      <c r="BH211" s="142">
        <f>IF(N211="sníž. přenesená",J211,0)</f>
        <v>0</v>
      </c>
      <c r="BI211" s="142">
        <f>IF(N211="nulová",J211,0)</f>
        <v>0</v>
      </c>
      <c r="BJ211" s="18" t="s">
        <v>77</v>
      </c>
      <c r="BK211" s="142">
        <f>ROUND(I211*H211,2)</f>
        <v>0</v>
      </c>
      <c r="BL211" s="18" t="s">
        <v>87</v>
      </c>
      <c r="BM211" s="141" t="s">
        <v>1833</v>
      </c>
    </row>
    <row r="212" spans="2:47" s="1" customFormat="1" ht="19.5">
      <c r="B212" s="33"/>
      <c r="D212" s="148" t="s">
        <v>222</v>
      </c>
      <c r="F212" s="171" t="s">
        <v>1702</v>
      </c>
      <c r="I212" s="145"/>
      <c r="L212" s="33"/>
      <c r="M212" s="146"/>
      <c r="T212" s="54"/>
      <c r="AT212" s="18" t="s">
        <v>222</v>
      </c>
      <c r="AU212" s="18" t="s">
        <v>77</v>
      </c>
    </row>
    <row r="213" spans="2:65" s="1" customFormat="1" ht="16.5" customHeight="1">
      <c r="B213" s="129"/>
      <c r="C213" s="130" t="s">
        <v>1016</v>
      </c>
      <c r="D213" s="130" t="s">
        <v>131</v>
      </c>
      <c r="E213" s="131" t="s">
        <v>1834</v>
      </c>
      <c r="F213" s="132" t="s">
        <v>1835</v>
      </c>
      <c r="G213" s="133" t="s">
        <v>213</v>
      </c>
      <c r="H213" s="134">
        <v>40</v>
      </c>
      <c r="I213" s="135"/>
      <c r="J213" s="136">
        <f>ROUND(I213*H213,2)</f>
        <v>0</v>
      </c>
      <c r="K213" s="132" t="s">
        <v>1611</v>
      </c>
      <c r="L213" s="33"/>
      <c r="M213" s="137" t="s">
        <v>3</v>
      </c>
      <c r="N213" s="138" t="s">
        <v>43</v>
      </c>
      <c r="P213" s="139">
        <f>O213*H213</f>
        <v>0</v>
      </c>
      <c r="Q213" s="139">
        <v>0</v>
      </c>
      <c r="R213" s="139">
        <f>Q213*H213</f>
        <v>0</v>
      </c>
      <c r="S213" s="139">
        <v>0</v>
      </c>
      <c r="T213" s="140">
        <f>S213*H213</f>
        <v>0</v>
      </c>
      <c r="AR213" s="141" t="s">
        <v>87</v>
      </c>
      <c r="AT213" s="141" t="s">
        <v>131</v>
      </c>
      <c r="AU213" s="141" t="s">
        <v>77</v>
      </c>
      <c r="AY213" s="18" t="s">
        <v>129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8" t="s">
        <v>77</v>
      </c>
      <c r="BK213" s="142">
        <f>ROUND(I213*H213,2)</f>
        <v>0</v>
      </c>
      <c r="BL213" s="18" t="s">
        <v>87</v>
      </c>
      <c r="BM213" s="141" t="s">
        <v>1836</v>
      </c>
    </row>
    <row r="214" spans="2:65" s="1" customFormat="1" ht="16.5" customHeight="1">
      <c r="B214" s="129"/>
      <c r="C214" s="130" t="s">
        <v>1019</v>
      </c>
      <c r="D214" s="130" t="s">
        <v>131</v>
      </c>
      <c r="E214" s="131" t="s">
        <v>1837</v>
      </c>
      <c r="F214" s="132" t="s">
        <v>1838</v>
      </c>
      <c r="G214" s="133" t="s">
        <v>213</v>
      </c>
      <c r="H214" s="134">
        <v>80</v>
      </c>
      <c r="I214" s="135"/>
      <c r="J214" s="136">
        <f>ROUND(I214*H214,2)</f>
        <v>0</v>
      </c>
      <c r="K214" s="132" t="s">
        <v>1611</v>
      </c>
      <c r="L214" s="33"/>
      <c r="M214" s="137" t="s">
        <v>3</v>
      </c>
      <c r="N214" s="138" t="s">
        <v>43</v>
      </c>
      <c r="P214" s="139">
        <f>O214*H214</f>
        <v>0</v>
      </c>
      <c r="Q214" s="139">
        <v>0</v>
      </c>
      <c r="R214" s="139">
        <f>Q214*H214</f>
        <v>0</v>
      </c>
      <c r="S214" s="139">
        <v>0</v>
      </c>
      <c r="T214" s="140">
        <f>S214*H214</f>
        <v>0</v>
      </c>
      <c r="AR214" s="141" t="s">
        <v>87</v>
      </c>
      <c r="AT214" s="141" t="s">
        <v>131</v>
      </c>
      <c r="AU214" s="141" t="s">
        <v>77</v>
      </c>
      <c r="AY214" s="18" t="s">
        <v>129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8" t="s">
        <v>77</v>
      </c>
      <c r="BK214" s="142">
        <f>ROUND(I214*H214,2)</f>
        <v>0</v>
      </c>
      <c r="BL214" s="18" t="s">
        <v>87</v>
      </c>
      <c r="BM214" s="141" t="s">
        <v>1839</v>
      </c>
    </row>
    <row r="215" spans="2:47" s="1" customFormat="1" ht="29.25">
      <c r="B215" s="33"/>
      <c r="D215" s="148" t="s">
        <v>222</v>
      </c>
      <c r="F215" s="171" t="s">
        <v>1840</v>
      </c>
      <c r="I215" s="145"/>
      <c r="L215" s="33"/>
      <c r="M215" s="146"/>
      <c r="T215" s="54"/>
      <c r="AT215" s="18" t="s">
        <v>222</v>
      </c>
      <c r="AU215" s="18" t="s">
        <v>77</v>
      </c>
    </row>
    <row r="216" spans="2:65" s="1" customFormat="1" ht="16.5" customHeight="1">
      <c r="B216" s="129"/>
      <c r="C216" s="130" t="s">
        <v>1024</v>
      </c>
      <c r="D216" s="130" t="s">
        <v>131</v>
      </c>
      <c r="E216" s="131" t="s">
        <v>1841</v>
      </c>
      <c r="F216" s="132" t="s">
        <v>1842</v>
      </c>
      <c r="G216" s="133" t="s">
        <v>213</v>
      </c>
      <c r="H216" s="134">
        <v>65</v>
      </c>
      <c r="I216" s="135"/>
      <c r="J216" s="136">
        <f>ROUND(I216*H216,2)</f>
        <v>0</v>
      </c>
      <c r="K216" s="132" t="s">
        <v>1611</v>
      </c>
      <c r="L216" s="33"/>
      <c r="M216" s="137" t="s">
        <v>3</v>
      </c>
      <c r="N216" s="138" t="s">
        <v>43</v>
      </c>
      <c r="P216" s="139">
        <f>O216*H216</f>
        <v>0</v>
      </c>
      <c r="Q216" s="139">
        <v>0</v>
      </c>
      <c r="R216" s="139">
        <f>Q216*H216</f>
        <v>0</v>
      </c>
      <c r="S216" s="139">
        <v>0</v>
      </c>
      <c r="T216" s="140">
        <f>S216*H216</f>
        <v>0</v>
      </c>
      <c r="AR216" s="141" t="s">
        <v>87</v>
      </c>
      <c r="AT216" s="141" t="s">
        <v>131</v>
      </c>
      <c r="AU216" s="141" t="s">
        <v>77</v>
      </c>
      <c r="AY216" s="18" t="s">
        <v>129</v>
      </c>
      <c r="BE216" s="142">
        <f>IF(N216="základní",J216,0)</f>
        <v>0</v>
      </c>
      <c r="BF216" s="142">
        <f>IF(N216="snížená",J216,0)</f>
        <v>0</v>
      </c>
      <c r="BG216" s="142">
        <f>IF(N216="zákl. přenesená",J216,0)</f>
        <v>0</v>
      </c>
      <c r="BH216" s="142">
        <f>IF(N216="sníž. přenesená",J216,0)</f>
        <v>0</v>
      </c>
      <c r="BI216" s="142">
        <f>IF(N216="nulová",J216,0)</f>
        <v>0</v>
      </c>
      <c r="BJ216" s="18" t="s">
        <v>77</v>
      </c>
      <c r="BK216" s="142">
        <f>ROUND(I216*H216,2)</f>
        <v>0</v>
      </c>
      <c r="BL216" s="18" t="s">
        <v>87</v>
      </c>
      <c r="BM216" s="141" t="s">
        <v>1843</v>
      </c>
    </row>
    <row r="217" spans="2:65" s="1" customFormat="1" ht="16.5" customHeight="1">
      <c r="B217" s="129"/>
      <c r="C217" s="130" t="s">
        <v>1027</v>
      </c>
      <c r="D217" s="130" t="s">
        <v>131</v>
      </c>
      <c r="E217" s="131" t="s">
        <v>1844</v>
      </c>
      <c r="F217" s="132" t="s">
        <v>1845</v>
      </c>
      <c r="G217" s="133" t="s">
        <v>213</v>
      </c>
      <c r="H217" s="134">
        <v>65</v>
      </c>
      <c r="I217" s="135"/>
      <c r="J217" s="136">
        <f>ROUND(I217*H217,2)</f>
        <v>0</v>
      </c>
      <c r="K217" s="132" t="s">
        <v>1611</v>
      </c>
      <c r="L217" s="33"/>
      <c r="M217" s="137" t="s">
        <v>3</v>
      </c>
      <c r="N217" s="138" t="s">
        <v>43</v>
      </c>
      <c r="P217" s="139">
        <f>O217*H217</f>
        <v>0</v>
      </c>
      <c r="Q217" s="139">
        <v>0</v>
      </c>
      <c r="R217" s="139">
        <f>Q217*H217</f>
        <v>0</v>
      </c>
      <c r="S217" s="139">
        <v>0</v>
      </c>
      <c r="T217" s="140">
        <f>S217*H217</f>
        <v>0</v>
      </c>
      <c r="AR217" s="141" t="s">
        <v>87</v>
      </c>
      <c r="AT217" s="141" t="s">
        <v>131</v>
      </c>
      <c r="AU217" s="141" t="s">
        <v>77</v>
      </c>
      <c r="AY217" s="18" t="s">
        <v>129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18" t="s">
        <v>77</v>
      </c>
      <c r="BK217" s="142">
        <f>ROUND(I217*H217,2)</f>
        <v>0</v>
      </c>
      <c r="BL217" s="18" t="s">
        <v>87</v>
      </c>
      <c r="BM217" s="141" t="s">
        <v>1846</v>
      </c>
    </row>
    <row r="218" spans="2:47" s="1" customFormat="1" ht="19.5">
      <c r="B218" s="33"/>
      <c r="D218" s="148" t="s">
        <v>222</v>
      </c>
      <c r="F218" s="171" t="s">
        <v>1847</v>
      </c>
      <c r="I218" s="145"/>
      <c r="L218" s="33"/>
      <c r="M218" s="146"/>
      <c r="T218" s="54"/>
      <c r="AT218" s="18" t="s">
        <v>222</v>
      </c>
      <c r="AU218" s="18" t="s">
        <v>77</v>
      </c>
    </row>
    <row r="219" spans="2:65" s="1" customFormat="1" ht="16.5" customHeight="1">
      <c r="B219" s="129"/>
      <c r="C219" s="130" t="s">
        <v>1032</v>
      </c>
      <c r="D219" s="130" t="s">
        <v>131</v>
      </c>
      <c r="E219" s="131" t="s">
        <v>1848</v>
      </c>
      <c r="F219" s="132" t="s">
        <v>1849</v>
      </c>
      <c r="G219" s="133" t="s">
        <v>213</v>
      </c>
      <c r="H219" s="134">
        <v>90</v>
      </c>
      <c r="I219" s="135"/>
      <c r="J219" s="136">
        <f>ROUND(I219*H219,2)</f>
        <v>0</v>
      </c>
      <c r="K219" s="132" t="s">
        <v>1611</v>
      </c>
      <c r="L219" s="33"/>
      <c r="M219" s="137" t="s">
        <v>3</v>
      </c>
      <c r="N219" s="138" t="s">
        <v>43</v>
      </c>
      <c r="P219" s="139">
        <f>O219*H219</f>
        <v>0</v>
      </c>
      <c r="Q219" s="139">
        <v>0</v>
      </c>
      <c r="R219" s="139">
        <f>Q219*H219</f>
        <v>0</v>
      </c>
      <c r="S219" s="139">
        <v>0</v>
      </c>
      <c r="T219" s="140">
        <f>S219*H219</f>
        <v>0</v>
      </c>
      <c r="AR219" s="141" t="s">
        <v>87</v>
      </c>
      <c r="AT219" s="141" t="s">
        <v>131</v>
      </c>
      <c r="AU219" s="141" t="s">
        <v>77</v>
      </c>
      <c r="AY219" s="18" t="s">
        <v>129</v>
      </c>
      <c r="BE219" s="142">
        <f>IF(N219="základní",J219,0)</f>
        <v>0</v>
      </c>
      <c r="BF219" s="142">
        <f>IF(N219="snížená",J219,0)</f>
        <v>0</v>
      </c>
      <c r="BG219" s="142">
        <f>IF(N219="zákl. přenesená",J219,0)</f>
        <v>0</v>
      </c>
      <c r="BH219" s="142">
        <f>IF(N219="sníž. přenesená",J219,0)</f>
        <v>0</v>
      </c>
      <c r="BI219" s="142">
        <f>IF(N219="nulová",J219,0)</f>
        <v>0</v>
      </c>
      <c r="BJ219" s="18" t="s">
        <v>77</v>
      </c>
      <c r="BK219" s="142">
        <f>ROUND(I219*H219,2)</f>
        <v>0</v>
      </c>
      <c r="BL219" s="18" t="s">
        <v>87</v>
      </c>
      <c r="BM219" s="141" t="s">
        <v>1850</v>
      </c>
    </row>
    <row r="220" spans="2:65" s="1" customFormat="1" ht="16.5" customHeight="1">
      <c r="B220" s="129"/>
      <c r="C220" s="130" t="s">
        <v>1036</v>
      </c>
      <c r="D220" s="130" t="s">
        <v>131</v>
      </c>
      <c r="E220" s="131" t="s">
        <v>1851</v>
      </c>
      <c r="F220" s="132" t="s">
        <v>1852</v>
      </c>
      <c r="G220" s="133" t="s">
        <v>213</v>
      </c>
      <c r="H220" s="134">
        <v>160</v>
      </c>
      <c r="I220" s="135"/>
      <c r="J220" s="136">
        <f>ROUND(I220*H220,2)</f>
        <v>0</v>
      </c>
      <c r="K220" s="132" t="s">
        <v>1611</v>
      </c>
      <c r="L220" s="33"/>
      <c r="M220" s="137" t="s">
        <v>3</v>
      </c>
      <c r="N220" s="138" t="s">
        <v>43</v>
      </c>
      <c r="P220" s="139">
        <f>O220*H220</f>
        <v>0</v>
      </c>
      <c r="Q220" s="139">
        <v>0</v>
      </c>
      <c r="R220" s="139">
        <f>Q220*H220</f>
        <v>0</v>
      </c>
      <c r="S220" s="139">
        <v>0</v>
      </c>
      <c r="T220" s="140">
        <f>S220*H220</f>
        <v>0</v>
      </c>
      <c r="AR220" s="141" t="s">
        <v>87</v>
      </c>
      <c r="AT220" s="141" t="s">
        <v>131</v>
      </c>
      <c r="AU220" s="141" t="s">
        <v>77</v>
      </c>
      <c r="AY220" s="18" t="s">
        <v>129</v>
      </c>
      <c r="BE220" s="142">
        <f>IF(N220="základní",J220,0)</f>
        <v>0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18" t="s">
        <v>77</v>
      </c>
      <c r="BK220" s="142">
        <f>ROUND(I220*H220,2)</f>
        <v>0</v>
      </c>
      <c r="BL220" s="18" t="s">
        <v>87</v>
      </c>
      <c r="BM220" s="141" t="s">
        <v>1853</v>
      </c>
    </row>
    <row r="221" spans="2:47" s="1" customFormat="1" ht="19.5">
      <c r="B221" s="33"/>
      <c r="D221" s="148" t="s">
        <v>222</v>
      </c>
      <c r="F221" s="171" t="s">
        <v>1854</v>
      </c>
      <c r="I221" s="145"/>
      <c r="L221" s="33"/>
      <c r="M221" s="146"/>
      <c r="T221" s="54"/>
      <c r="AT221" s="18" t="s">
        <v>222</v>
      </c>
      <c r="AU221" s="18" t="s">
        <v>77</v>
      </c>
    </row>
    <row r="222" spans="2:65" s="1" customFormat="1" ht="16.5" customHeight="1">
      <c r="B222" s="129"/>
      <c r="C222" s="130" t="s">
        <v>1042</v>
      </c>
      <c r="D222" s="130" t="s">
        <v>131</v>
      </c>
      <c r="E222" s="131" t="s">
        <v>1855</v>
      </c>
      <c r="F222" s="132" t="s">
        <v>1856</v>
      </c>
      <c r="G222" s="133" t="s">
        <v>213</v>
      </c>
      <c r="H222" s="134">
        <v>100</v>
      </c>
      <c r="I222" s="135"/>
      <c r="J222" s="136">
        <f>ROUND(I222*H222,2)</f>
        <v>0</v>
      </c>
      <c r="K222" s="132" t="s">
        <v>1611</v>
      </c>
      <c r="L222" s="33"/>
      <c r="M222" s="137" t="s">
        <v>3</v>
      </c>
      <c r="N222" s="138" t="s">
        <v>43</v>
      </c>
      <c r="P222" s="139">
        <f>O222*H222</f>
        <v>0</v>
      </c>
      <c r="Q222" s="139">
        <v>0</v>
      </c>
      <c r="R222" s="139">
        <f>Q222*H222</f>
        <v>0</v>
      </c>
      <c r="S222" s="139">
        <v>0</v>
      </c>
      <c r="T222" s="140">
        <f>S222*H222</f>
        <v>0</v>
      </c>
      <c r="AR222" s="141" t="s">
        <v>87</v>
      </c>
      <c r="AT222" s="141" t="s">
        <v>131</v>
      </c>
      <c r="AU222" s="141" t="s">
        <v>77</v>
      </c>
      <c r="AY222" s="18" t="s">
        <v>129</v>
      </c>
      <c r="BE222" s="142">
        <f>IF(N222="základní",J222,0)</f>
        <v>0</v>
      </c>
      <c r="BF222" s="142">
        <f>IF(N222="snížená",J222,0)</f>
        <v>0</v>
      </c>
      <c r="BG222" s="142">
        <f>IF(N222="zákl. přenesená",J222,0)</f>
        <v>0</v>
      </c>
      <c r="BH222" s="142">
        <f>IF(N222="sníž. přenesená",J222,0)</f>
        <v>0</v>
      </c>
      <c r="BI222" s="142">
        <f>IF(N222="nulová",J222,0)</f>
        <v>0</v>
      </c>
      <c r="BJ222" s="18" t="s">
        <v>77</v>
      </c>
      <c r="BK222" s="142">
        <f>ROUND(I222*H222,2)</f>
        <v>0</v>
      </c>
      <c r="BL222" s="18" t="s">
        <v>87</v>
      </c>
      <c r="BM222" s="141" t="s">
        <v>1857</v>
      </c>
    </row>
    <row r="223" spans="2:65" s="1" customFormat="1" ht="16.5" customHeight="1">
      <c r="B223" s="129"/>
      <c r="C223" s="130" t="s">
        <v>1048</v>
      </c>
      <c r="D223" s="130" t="s">
        <v>131</v>
      </c>
      <c r="E223" s="131" t="s">
        <v>1858</v>
      </c>
      <c r="F223" s="132" t="s">
        <v>1859</v>
      </c>
      <c r="G223" s="133" t="s">
        <v>213</v>
      </c>
      <c r="H223" s="134">
        <v>45</v>
      </c>
      <c r="I223" s="135"/>
      <c r="J223" s="136">
        <f>ROUND(I223*H223,2)</f>
        <v>0</v>
      </c>
      <c r="K223" s="132" t="s">
        <v>1611</v>
      </c>
      <c r="L223" s="33"/>
      <c r="M223" s="137" t="s">
        <v>3</v>
      </c>
      <c r="N223" s="138" t="s">
        <v>43</v>
      </c>
      <c r="P223" s="139">
        <f>O223*H223</f>
        <v>0</v>
      </c>
      <c r="Q223" s="139">
        <v>0</v>
      </c>
      <c r="R223" s="139">
        <f>Q223*H223</f>
        <v>0</v>
      </c>
      <c r="S223" s="139">
        <v>0</v>
      </c>
      <c r="T223" s="140">
        <f>S223*H223</f>
        <v>0</v>
      </c>
      <c r="AR223" s="141" t="s">
        <v>87</v>
      </c>
      <c r="AT223" s="141" t="s">
        <v>131</v>
      </c>
      <c r="AU223" s="141" t="s">
        <v>77</v>
      </c>
      <c r="AY223" s="18" t="s">
        <v>129</v>
      </c>
      <c r="BE223" s="142">
        <f>IF(N223="základní",J223,0)</f>
        <v>0</v>
      </c>
      <c r="BF223" s="142">
        <f>IF(N223="snížená",J223,0)</f>
        <v>0</v>
      </c>
      <c r="BG223" s="142">
        <f>IF(N223="zákl. přenesená",J223,0)</f>
        <v>0</v>
      </c>
      <c r="BH223" s="142">
        <f>IF(N223="sníž. přenesená",J223,0)</f>
        <v>0</v>
      </c>
      <c r="BI223" s="142">
        <f>IF(N223="nulová",J223,0)</f>
        <v>0</v>
      </c>
      <c r="BJ223" s="18" t="s">
        <v>77</v>
      </c>
      <c r="BK223" s="142">
        <f>ROUND(I223*H223,2)</f>
        <v>0</v>
      </c>
      <c r="BL223" s="18" t="s">
        <v>87</v>
      </c>
      <c r="BM223" s="141" t="s">
        <v>1860</v>
      </c>
    </row>
    <row r="224" spans="2:47" s="1" customFormat="1" ht="19.5">
      <c r="B224" s="33"/>
      <c r="D224" s="148" t="s">
        <v>222</v>
      </c>
      <c r="F224" s="171" t="s">
        <v>1861</v>
      </c>
      <c r="I224" s="145"/>
      <c r="L224" s="33"/>
      <c r="M224" s="146"/>
      <c r="T224" s="54"/>
      <c r="AT224" s="18" t="s">
        <v>222</v>
      </c>
      <c r="AU224" s="18" t="s">
        <v>77</v>
      </c>
    </row>
    <row r="225" spans="2:65" s="1" customFormat="1" ht="16.5" customHeight="1">
      <c r="B225" s="129"/>
      <c r="C225" s="130" t="s">
        <v>1054</v>
      </c>
      <c r="D225" s="130" t="s">
        <v>131</v>
      </c>
      <c r="E225" s="131" t="s">
        <v>1862</v>
      </c>
      <c r="F225" s="132" t="s">
        <v>1863</v>
      </c>
      <c r="G225" s="133" t="s">
        <v>155</v>
      </c>
      <c r="H225" s="134">
        <v>20</v>
      </c>
      <c r="I225" s="135"/>
      <c r="J225" s="136">
        <f aca="true" t="shared" si="30" ref="J225:J230">ROUND(I225*H225,2)</f>
        <v>0</v>
      </c>
      <c r="K225" s="132" t="s">
        <v>1611</v>
      </c>
      <c r="L225" s="33"/>
      <c r="M225" s="137" t="s">
        <v>3</v>
      </c>
      <c r="N225" s="138" t="s">
        <v>43</v>
      </c>
      <c r="P225" s="139">
        <f aca="true" t="shared" si="31" ref="P225:P230">O225*H225</f>
        <v>0</v>
      </c>
      <c r="Q225" s="139">
        <v>0</v>
      </c>
      <c r="R225" s="139">
        <f aca="true" t="shared" si="32" ref="R225:R230">Q225*H225</f>
        <v>0</v>
      </c>
      <c r="S225" s="139">
        <v>0</v>
      </c>
      <c r="T225" s="140">
        <f aca="true" t="shared" si="33" ref="T225:T230">S225*H225</f>
        <v>0</v>
      </c>
      <c r="AR225" s="141" t="s">
        <v>87</v>
      </c>
      <c r="AT225" s="141" t="s">
        <v>131</v>
      </c>
      <c r="AU225" s="141" t="s">
        <v>77</v>
      </c>
      <c r="AY225" s="18" t="s">
        <v>129</v>
      </c>
      <c r="BE225" s="142">
        <f aca="true" t="shared" si="34" ref="BE225:BE230">IF(N225="základní",J225,0)</f>
        <v>0</v>
      </c>
      <c r="BF225" s="142">
        <f aca="true" t="shared" si="35" ref="BF225:BF230">IF(N225="snížená",J225,0)</f>
        <v>0</v>
      </c>
      <c r="BG225" s="142">
        <f aca="true" t="shared" si="36" ref="BG225:BG230">IF(N225="zákl. přenesená",J225,0)</f>
        <v>0</v>
      </c>
      <c r="BH225" s="142">
        <f aca="true" t="shared" si="37" ref="BH225:BH230">IF(N225="sníž. přenesená",J225,0)</f>
        <v>0</v>
      </c>
      <c r="BI225" s="142">
        <f aca="true" t="shared" si="38" ref="BI225:BI230">IF(N225="nulová",J225,0)</f>
        <v>0</v>
      </c>
      <c r="BJ225" s="18" t="s">
        <v>77</v>
      </c>
      <c r="BK225" s="142">
        <f aca="true" t="shared" si="39" ref="BK225:BK230">ROUND(I225*H225,2)</f>
        <v>0</v>
      </c>
      <c r="BL225" s="18" t="s">
        <v>87</v>
      </c>
      <c r="BM225" s="141" t="s">
        <v>1864</v>
      </c>
    </row>
    <row r="226" spans="2:65" s="1" customFormat="1" ht="16.5" customHeight="1">
      <c r="B226" s="129"/>
      <c r="C226" s="130" t="s">
        <v>1061</v>
      </c>
      <c r="D226" s="130" t="s">
        <v>131</v>
      </c>
      <c r="E226" s="131" t="s">
        <v>1865</v>
      </c>
      <c r="F226" s="132" t="s">
        <v>1866</v>
      </c>
      <c r="G226" s="133" t="s">
        <v>155</v>
      </c>
      <c r="H226" s="134">
        <v>20</v>
      </c>
      <c r="I226" s="135"/>
      <c r="J226" s="136">
        <f t="shared" si="30"/>
        <v>0</v>
      </c>
      <c r="K226" s="132" t="s">
        <v>1611</v>
      </c>
      <c r="L226" s="33"/>
      <c r="M226" s="137" t="s">
        <v>3</v>
      </c>
      <c r="N226" s="138" t="s">
        <v>43</v>
      </c>
      <c r="P226" s="139">
        <f t="shared" si="31"/>
        <v>0</v>
      </c>
      <c r="Q226" s="139">
        <v>0</v>
      </c>
      <c r="R226" s="139">
        <f t="shared" si="32"/>
        <v>0</v>
      </c>
      <c r="S226" s="139">
        <v>0</v>
      </c>
      <c r="T226" s="140">
        <f t="shared" si="33"/>
        <v>0</v>
      </c>
      <c r="AR226" s="141" t="s">
        <v>87</v>
      </c>
      <c r="AT226" s="141" t="s">
        <v>131</v>
      </c>
      <c r="AU226" s="141" t="s">
        <v>77</v>
      </c>
      <c r="AY226" s="18" t="s">
        <v>129</v>
      </c>
      <c r="BE226" s="142">
        <f t="shared" si="34"/>
        <v>0</v>
      </c>
      <c r="BF226" s="142">
        <f t="shared" si="35"/>
        <v>0</v>
      </c>
      <c r="BG226" s="142">
        <f t="shared" si="36"/>
        <v>0</v>
      </c>
      <c r="BH226" s="142">
        <f t="shared" si="37"/>
        <v>0</v>
      </c>
      <c r="BI226" s="142">
        <f t="shared" si="38"/>
        <v>0</v>
      </c>
      <c r="BJ226" s="18" t="s">
        <v>77</v>
      </c>
      <c r="BK226" s="142">
        <f t="shared" si="39"/>
        <v>0</v>
      </c>
      <c r="BL226" s="18" t="s">
        <v>87</v>
      </c>
      <c r="BM226" s="141" t="s">
        <v>1867</v>
      </c>
    </row>
    <row r="227" spans="2:65" s="1" customFormat="1" ht="16.5" customHeight="1">
      <c r="B227" s="129"/>
      <c r="C227" s="130" t="s">
        <v>1066</v>
      </c>
      <c r="D227" s="130" t="s">
        <v>131</v>
      </c>
      <c r="E227" s="131" t="s">
        <v>1868</v>
      </c>
      <c r="F227" s="132" t="s">
        <v>1869</v>
      </c>
      <c r="G227" s="133" t="s">
        <v>155</v>
      </c>
      <c r="H227" s="134">
        <v>20</v>
      </c>
      <c r="I227" s="135"/>
      <c r="J227" s="136">
        <f t="shared" si="30"/>
        <v>0</v>
      </c>
      <c r="K227" s="132" t="s">
        <v>1611</v>
      </c>
      <c r="L227" s="33"/>
      <c r="M227" s="137" t="s">
        <v>3</v>
      </c>
      <c r="N227" s="138" t="s">
        <v>43</v>
      </c>
      <c r="P227" s="139">
        <f t="shared" si="31"/>
        <v>0</v>
      </c>
      <c r="Q227" s="139">
        <v>0</v>
      </c>
      <c r="R227" s="139">
        <f t="shared" si="32"/>
        <v>0</v>
      </c>
      <c r="S227" s="139">
        <v>0</v>
      </c>
      <c r="T227" s="140">
        <f t="shared" si="33"/>
        <v>0</v>
      </c>
      <c r="AR227" s="141" t="s">
        <v>87</v>
      </c>
      <c r="AT227" s="141" t="s">
        <v>131</v>
      </c>
      <c r="AU227" s="141" t="s">
        <v>77</v>
      </c>
      <c r="AY227" s="18" t="s">
        <v>129</v>
      </c>
      <c r="BE227" s="142">
        <f t="shared" si="34"/>
        <v>0</v>
      </c>
      <c r="BF227" s="142">
        <f t="shared" si="35"/>
        <v>0</v>
      </c>
      <c r="BG227" s="142">
        <f t="shared" si="36"/>
        <v>0</v>
      </c>
      <c r="BH227" s="142">
        <f t="shared" si="37"/>
        <v>0</v>
      </c>
      <c r="BI227" s="142">
        <f t="shared" si="38"/>
        <v>0</v>
      </c>
      <c r="BJ227" s="18" t="s">
        <v>77</v>
      </c>
      <c r="BK227" s="142">
        <f t="shared" si="39"/>
        <v>0</v>
      </c>
      <c r="BL227" s="18" t="s">
        <v>87</v>
      </c>
      <c r="BM227" s="141" t="s">
        <v>1870</v>
      </c>
    </row>
    <row r="228" spans="2:65" s="1" customFormat="1" ht="16.5" customHeight="1">
      <c r="B228" s="129"/>
      <c r="C228" s="130" t="s">
        <v>1071</v>
      </c>
      <c r="D228" s="130" t="s">
        <v>131</v>
      </c>
      <c r="E228" s="131" t="s">
        <v>1871</v>
      </c>
      <c r="F228" s="132" t="s">
        <v>1872</v>
      </c>
      <c r="G228" s="133" t="s">
        <v>155</v>
      </c>
      <c r="H228" s="134">
        <v>20</v>
      </c>
      <c r="I228" s="135"/>
      <c r="J228" s="136">
        <f t="shared" si="30"/>
        <v>0</v>
      </c>
      <c r="K228" s="132" t="s">
        <v>1611</v>
      </c>
      <c r="L228" s="33"/>
      <c r="M228" s="137" t="s">
        <v>3</v>
      </c>
      <c r="N228" s="138" t="s">
        <v>43</v>
      </c>
      <c r="P228" s="139">
        <f t="shared" si="31"/>
        <v>0</v>
      </c>
      <c r="Q228" s="139">
        <v>0</v>
      </c>
      <c r="R228" s="139">
        <f t="shared" si="32"/>
        <v>0</v>
      </c>
      <c r="S228" s="139">
        <v>0</v>
      </c>
      <c r="T228" s="140">
        <f t="shared" si="33"/>
        <v>0</v>
      </c>
      <c r="AR228" s="141" t="s">
        <v>87</v>
      </c>
      <c r="AT228" s="141" t="s">
        <v>131</v>
      </c>
      <c r="AU228" s="141" t="s">
        <v>77</v>
      </c>
      <c r="AY228" s="18" t="s">
        <v>129</v>
      </c>
      <c r="BE228" s="142">
        <f t="shared" si="34"/>
        <v>0</v>
      </c>
      <c r="BF228" s="142">
        <f t="shared" si="35"/>
        <v>0</v>
      </c>
      <c r="BG228" s="142">
        <f t="shared" si="36"/>
        <v>0</v>
      </c>
      <c r="BH228" s="142">
        <f t="shared" si="37"/>
        <v>0</v>
      </c>
      <c r="BI228" s="142">
        <f t="shared" si="38"/>
        <v>0</v>
      </c>
      <c r="BJ228" s="18" t="s">
        <v>77</v>
      </c>
      <c r="BK228" s="142">
        <f t="shared" si="39"/>
        <v>0</v>
      </c>
      <c r="BL228" s="18" t="s">
        <v>87</v>
      </c>
      <c r="BM228" s="141" t="s">
        <v>1873</v>
      </c>
    </row>
    <row r="229" spans="2:65" s="1" customFormat="1" ht="21.75" customHeight="1">
      <c r="B229" s="129"/>
      <c r="C229" s="130" t="s">
        <v>1076</v>
      </c>
      <c r="D229" s="130" t="s">
        <v>131</v>
      </c>
      <c r="E229" s="131" t="s">
        <v>1874</v>
      </c>
      <c r="F229" s="132" t="s">
        <v>1875</v>
      </c>
      <c r="G229" s="133" t="s">
        <v>155</v>
      </c>
      <c r="H229" s="134">
        <v>55</v>
      </c>
      <c r="I229" s="135"/>
      <c r="J229" s="136">
        <f t="shared" si="30"/>
        <v>0</v>
      </c>
      <c r="K229" s="132" t="s">
        <v>1611</v>
      </c>
      <c r="L229" s="33"/>
      <c r="M229" s="137" t="s">
        <v>3</v>
      </c>
      <c r="N229" s="138" t="s">
        <v>43</v>
      </c>
      <c r="P229" s="139">
        <f t="shared" si="31"/>
        <v>0</v>
      </c>
      <c r="Q229" s="139">
        <v>0</v>
      </c>
      <c r="R229" s="139">
        <f t="shared" si="32"/>
        <v>0</v>
      </c>
      <c r="S229" s="139">
        <v>0</v>
      </c>
      <c r="T229" s="140">
        <f t="shared" si="33"/>
        <v>0</v>
      </c>
      <c r="AR229" s="141" t="s">
        <v>87</v>
      </c>
      <c r="AT229" s="141" t="s">
        <v>131</v>
      </c>
      <c r="AU229" s="141" t="s">
        <v>77</v>
      </c>
      <c r="AY229" s="18" t="s">
        <v>129</v>
      </c>
      <c r="BE229" s="142">
        <f t="shared" si="34"/>
        <v>0</v>
      </c>
      <c r="BF229" s="142">
        <f t="shared" si="35"/>
        <v>0</v>
      </c>
      <c r="BG229" s="142">
        <f t="shared" si="36"/>
        <v>0</v>
      </c>
      <c r="BH229" s="142">
        <f t="shared" si="37"/>
        <v>0</v>
      </c>
      <c r="BI229" s="142">
        <f t="shared" si="38"/>
        <v>0</v>
      </c>
      <c r="BJ229" s="18" t="s">
        <v>77</v>
      </c>
      <c r="BK229" s="142">
        <f t="shared" si="39"/>
        <v>0</v>
      </c>
      <c r="BL229" s="18" t="s">
        <v>87</v>
      </c>
      <c r="BM229" s="141" t="s">
        <v>1876</v>
      </c>
    </row>
    <row r="230" spans="2:65" s="1" customFormat="1" ht="16.5" customHeight="1">
      <c r="B230" s="129"/>
      <c r="C230" s="130" t="s">
        <v>1051</v>
      </c>
      <c r="D230" s="130" t="s">
        <v>131</v>
      </c>
      <c r="E230" s="131" t="s">
        <v>1877</v>
      </c>
      <c r="F230" s="132" t="s">
        <v>1878</v>
      </c>
      <c r="G230" s="133" t="s">
        <v>155</v>
      </c>
      <c r="H230" s="134">
        <v>55</v>
      </c>
      <c r="I230" s="135"/>
      <c r="J230" s="136">
        <f t="shared" si="30"/>
        <v>0</v>
      </c>
      <c r="K230" s="132" t="s">
        <v>1611</v>
      </c>
      <c r="L230" s="33"/>
      <c r="M230" s="137" t="s">
        <v>3</v>
      </c>
      <c r="N230" s="138" t="s">
        <v>43</v>
      </c>
      <c r="P230" s="139">
        <f t="shared" si="31"/>
        <v>0</v>
      </c>
      <c r="Q230" s="139">
        <v>0</v>
      </c>
      <c r="R230" s="139">
        <f t="shared" si="32"/>
        <v>0</v>
      </c>
      <c r="S230" s="139">
        <v>0</v>
      </c>
      <c r="T230" s="140">
        <f t="shared" si="33"/>
        <v>0</v>
      </c>
      <c r="AR230" s="141" t="s">
        <v>87</v>
      </c>
      <c r="AT230" s="141" t="s">
        <v>131</v>
      </c>
      <c r="AU230" s="141" t="s">
        <v>77</v>
      </c>
      <c r="AY230" s="18" t="s">
        <v>129</v>
      </c>
      <c r="BE230" s="142">
        <f t="shared" si="34"/>
        <v>0</v>
      </c>
      <c r="BF230" s="142">
        <f t="shared" si="35"/>
        <v>0</v>
      </c>
      <c r="BG230" s="142">
        <f t="shared" si="36"/>
        <v>0</v>
      </c>
      <c r="BH230" s="142">
        <f t="shared" si="37"/>
        <v>0</v>
      </c>
      <c r="BI230" s="142">
        <f t="shared" si="38"/>
        <v>0</v>
      </c>
      <c r="BJ230" s="18" t="s">
        <v>77</v>
      </c>
      <c r="BK230" s="142">
        <f t="shared" si="39"/>
        <v>0</v>
      </c>
      <c r="BL230" s="18" t="s">
        <v>87</v>
      </c>
      <c r="BM230" s="141" t="s">
        <v>1879</v>
      </c>
    </row>
    <row r="231" spans="2:47" s="1" customFormat="1" ht="19.5">
      <c r="B231" s="33"/>
      <c r="D231" s="148" t="s">
        <v>222</v>
      </c>
      <c r="F231" s="171" t="s">
        <v>1880</v>
      </c>
      <c r="I231" s="145"/>
      <c r="L231" s="33"/>
      <c r="M231" s="146"/>
      <c r="T231" s="54"/>
      <c r="AT231" s="18" t="s">
        <v>222</v>
      </c>
      <c r="AU231" s="18" t="s">
        <v>77</v>
      </c>
    </row>
    <row r="232" spans="2:65" s="1" customFormat="1" ht="16.5" customHeight="1">
      <c r="B232" s="129"/>
      <c r="C232" s="130" t="s">
        <v>1087</v>
      </c>
      <c r="D232" s="130" t="s">
        <v>131</v>
      </c>
      <c r="E232" s="131" t="s">
        <v>1881</v>
      </c>
      <c r="F232" s="132" t="s">
        <v>1882</v>
      </c>
      <c r="G232" s="133" t="s">
        <v>155</v>
      </c>
      <c r="H232" s="134">
        <v>350</v>
      </c>
      <c r="I232" s="135"/>
      <c r="J232" s="136">
        <f>ROUND(I232*H232,2)</f>
        <v>0</v>
      </c>
      <c r="K232" s="132" t="s">
        <v>1611</v>
      </c>
      <c r="L232" s="33"/>
      <c r="M232" s="137" t="s">
        <v>3</v>
      </c>
      <c r="N232" s="138" t="s">
        <v>43</v>
      </c>
      <c r="P232" s="139">
        <f>O232*H232</f>
        <v>0</v>
      </c>
      <c r="Q232" s="139">
        <v>0</v>
      </c>
      <c r="R232" s="139">
        <f>Q232*H232</f>
        <v>0</v>
      </c>
      <c r="S232" s="139">
        <v>0</v>
      </c>
      <c r="T232" s="140">
        <f>S232*H232</f>
        <v>0</v>
      </c>
      <c r="AR232" s="141" t="s">
        <v>87</v>
      </c>
      <c r="AT232" s="141" t="s">
        <v>131</v>
      </c>
      <c r="AU232" s="141" t="s">
        <v>77</v>
      </c>
      <c r="AY232" s="18" t="s">
        <v>129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18" t="s">
        <v>77</v>
      </c>
      <c r="BK232" s="142">
        <f>ROUND(I232*H232,2)</f>
        <v>0</v>
      </c>
      <c r="BL232" s="18" t="s">
        <v>87</v>
      </c>
      <c r="BM232" s="141" t="s">
        <v>1883</v>
      </c>
    </row>
    <row r="233" spans="2:65" s="1" customFormat="1" ht="24.2" customHeight="1">
      <c r="B233" s="129"/>
      <c r="C233" s="130" t="s">
        <v>1092</v>
      </c>
      <c r="D233" s="130" t="s">
        <v>131</v>
      </c>
      <c r="E233" s="131" t="s">
        <v>1884</v>
      </c>
      <c r="F233" s="132" t="s">
        <v>1885</v>
      </c>
      <c r="G233" s="133" t="s">
        <v>155</v>
      </c>
      <c r="H233" s="134">
        <v>10</v>
      </c>
      <c r="I233" s="135"/>
      <c r="J233" s="136">
        <f>ROUND(I233*H233,2)</f>
        <v>0</v>
      </c>
      <c r="K233" s="132" t="s">
        <v>1611</v>
      </c>
      <c r="L233" s="33"/>
      <c r="M233" s="137" t="s">
        <v>3</v>
      </c>
      <c r="N233" s="138" t="s">
        <v>43</v>
      </c>
      <c r="P233" s="139">
        <f>O233*H233</f>
        <v>0</v>
      </c>
      <c r="Q233" s="139">
        <v>0</v>
      </c>
      <c r="R233" s="139">
        <f>Q233*H233</f>
        <v>0</v>
      </c>
      <c r="S233" s="139">
        <v>0</v>
      </c>
      <c r="T233" s="140">
        <f>S233*H233</f>
        <v>0</v>
      </c>
      <c r="AR233" s="141" t="s">
        <v>87</v>
      </c>
      <c r="AT233" s="141" t="s">
        <v>131</v>
      </c>
      <c r="AU233" s="141" t="s">
        <v>77</v>
      </c>
      <c r="AY233" s="18" t="s">
        <v>129</v>
      </c>
      <c r="BE233" s="142">
        <f>IF(N233="základní",J233,0)</f>
        <v>0</v>
      </c>
      <c r="BF233" s="142">
        <f>IF(N233="snížená",J233,0)</f>
        <v>0</v>
      </c>
      <c r="BG233" s="142">
        <f>IF(N233="zákl. přenesená",J233,0)</f>
        <v>0</v>
      </c>
      <c r="BH233" s="142">
        <f>IF(N233="sníž. přenesená",J233,0)</f>
        <v>0</v>
      </c>
      <c r="BI233" s="142">
        <f>IF(N233="nulová",J233,0)</f>
        <v>0</v>
      </c>
      <c r="BJ233" s="18" t="s">
        <v>77</v>
      </c>
      <c r="BK233" s="142">
        <f>ROUND(I233*H233,2)</f>
        <v>0</v>
      </c>
      <c r="BL233" s="18" t="s">
        <v>87</v>
      </c>
      <c r="BM233" s="141" t="s">
        <v>1886</v>
      </c>
    </row>
    <row r="234" spans="2:47" s="1" customFormat="1" ht="19.5">
      <c r="B234" s="33"/>
      <c r="D234" s="148" t="s">
        <v>222</v>
      </c>
      <c r="F234" s="171" t="s">
        <v>1887</v>
      </c>
      <c r="I234" s="145"/>
      <c r="L234" s="33"/>
      <c r="M234" s="146"/>
      <c r="T234" s="54"/>
      <c r="AT234" s="18" t="s">
        <v>222</v>
      </c>
      <c r="AU234" s="18" t="s">
        <v>77</v>
      </c>
    </row>
    <row r="235" spans="2:65" s="1" customFormat="1" ht="24.2" customHeight="1">
      <c r="B235" s="129"/>
      <c r="C235" s="130" t="s">
        <v>1096</v>
      </c>
      <c r="D235" s="130" t="s">
        <v>131</v>
      </c>
      <c r="E235" s="131" t="s">
        <v>1888</v>
      </c>
      <c r="F235" s="132" t="s">
        <v>1889</v>
      </c>
      <c r="G235" s="133" t="s">
        <v>155</v>
      </c>
      <c r="H235" s="134">
        <v>11</v>
      </c>
      <c r="I235" s="135"/>
      <c r="J235" s="136">
        <f>ROUND(I235*H235,2)</f>
        <v>0</v>
      </c>
      <c r="K235" s="132" t="s">
        <v>1611</v>
      </c>
      <c r="L235" s="33"/>
      <c r="M235" s="137" t="s">
        <v>3</v>
      </c>
      <c r="N235" s="138" t="s">
        <v>43</v>
      </c>
      <c r="P235" s="139">
        <f>O235*H235</f>
        <v>0</v>
      </c>
      <c r="Q235" s="139">
        <v>0</v>
      </c>
      <c r="R235" s="139">
        <f>Q235*H235</f>
        <v>0</v>
      </c>
      <c r="S235" s="139">
        <v>0</v>
      </c>
      <c r="T235" s="140">
        <f>S235*H235</f>
        <v>0</v>
      </c>
      <c r="AR235" s="141" t="s">
        <v>87</v>
      </c>
      <c r="AT235" s="141" t="s">
        <v>131</v>
      </c>
      <c r="AU235" s="141" t="s">
        <v>77</v>
      </c>
      <c r="AY235" s="18" t="s">
        <v>129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8" t="s">
        <v>77</v>
      </c>
      <c r="BK235" s="142">
        <f>ROUND(I235*H235,2)</f>
        <v>0</v>
      </c>
      <c r="BL235" s="18" t="s">
        <v>87</v>
      </c>
      <c r="BM235" s="141" t="s">
        <v>1890</v>
      </c>
    </row>
    <row r="236" spans="2:47" s="1" customFormat="1" ht="19.5">
      <c r="B236" s="33"/>
      <c r="D236" s="148" t="s">
        <v>222</v>
      </c>
      <c r="F236" s="171" t="s">
        <v>1891</v>
      </c>
      <c r="I236" s="145"/>
      <c r="L236" s="33"/>
      <c r="M236" s="146"/>
      <c r="T236" s="54"/>
      <c r="AT236" s="18" t="s">
        <v>222</v>
      </c>
      <c r="AU236" s="18" t="s">
        <v>77</v>
      </c>
    </row>
    <row r="237" spans="2:65" s="1" customFormat="1" ht="37.9" customHeight="1">
      <c r="B237" s="129"/>
      <c r="C237" s="130" t="s">
        <v>1100</v>
      </c>
      <c r="D237" s="130" t="s">
        <v>131</v>
      </c>
      <c r="E237" s="131" t="s">
        <v>1892</v>
      </c>
      <c r="F237" s="132" t="s">
        <v>1893</v>
      </c>
      <c r="G237" s="133" t="s">
        <v>155</v>
      </c>
      <c r="H237" s="134">
        <v>4</v>
      </c>
      <c r="I237" s="135"/>
      <c r="J237" s="136">
        <f>ROUND(I237*H237,2)</f>
        <v>0</v>
      </c>
      <c r="K237" s="132" t="s">
        <v>1611</v>
      </c>
      <c r="L237" s="33"/>
      <c r="M237" s="137" t="s">
        <v>3</v>
      </c>
      <c r="N237" s="138" t="s">
        <v>43</v>
      </c>
      <c r="P237" s="139">
        <f>O237*H237</f>
        <v>0</v>
      </c>
      <c r="Q237" s="139">
        <v>0</v>
      </c>
      <c r="R237" s="139">
        <f>Q237*H237</f>
        <v>0</v>
      </c>
      <c r="S237" s="139">
        <v>0</v>
      </c>
      <c r="T237" s="140">
        <f>S237*H237</f>
        <v>0</v>
      </c>
      <c r="AR237" s="141" t="s">
        <v>87</v>
      </c>
      <c r="AT237" s="141" t="s">
        <v>131</v>
      </c>
      <c r="AU237" s="141" t="s">
        <v>77</v>
      </c>
      <c r="AY237" s="18" t="s">
        <v>129</v>
      </c>
      <c r="BE237" s="142">
        <f>IF(N237="základní",J237,0)</f>
        <v>0</v>
      </c>
      <c r="BF237" s="142">
        <f>IF(N237="snížená",J237,0)</f>
        <v>0</v>
      </c>
      <c r="BG237" s="142">
        <f>IF(N237="zákl. přenesená",J237,0)</f>
        <v>0</v>
      </c>
      <c r="BH237" s="142">
        <f>IF(N237="sníž. přenesená",J237,0)</f>
        <v>0</v>
      </c>
      <c r="BI237" s="142">
        <f>IF(N237="nulová",J237,0)</f>
        <v>0</v>
      </c>
      <c r="BJ237" s="18" t="s">
        <v>77</v>
      </c>
      <c r="BK237" s="142">
        <f>ROUND(I237*H237,2)</f>
        <v>0</v>
      </c>
      <c r="BL237" s="18" t="s">
        <v>87</v>
      </c>
      <c r="BM237" s="141" t="s">
        <v>1894</v>
      </c>
    </row>
    <row r="238" spans="2:65" s="1" customFormat="1" ht="24.2" customHeight="1">
      <c r="B238" s="129"/>
      <c r="C238" s="130" t="s">
        <v>1107</v>
      </c>
      <c r="D238" s="130" t="s">
        <v>131</v>
      </c>
      <c r="E238" s="131" t="s">
        <v>1895</v>
      </c>
      <c r="F238" s="132" t="s">
        <v>1896</v>
      </c>
      <c r="G238" s="133" t="s">
        <v>155</v>
      </c>
      <c r="H238" s="134">
        <v>2</v>
      </c>
      <c r="I238" s="135"/>
      <c r="J238" s="136">
        <f>ROUND(I238*H238,2)</f>
        <v>0</v>
      </c>
      <c r="K238" s="132" t="s">
        <v>1611</v>
      </c>
      <c r="L238" s="33"/>
      <c r="M238" s="137" t="s">
        <v>3</v>
      </c>
      <c r="N238" s="138" t="s">
        <v>43</v>
      </c>
      <c r="P238" s="139">
        <f>O238*H238</f>
        <v>0</v>
      </c>
      <c r="Q238" s="139">
        <v>0</v>
      </c>
      <c r="R238" s="139">
        <f>Q238*H238</f>
        <v>0</v>
      </c>
      <c r="S238" s="139">
        <v>0</v>
      </c>
      <c r="T238" s="140">
        <f>S238*H238</f>
        <v>0</v>
      </c>
      <c r="AR238" s="141" t="s">
        <v>87</v>
      </c>
      <c r="AT238" s="141" t="s">
        <v>131</v>
      </c>
      <c r="AU238" s="141" t="s">
        <v>77</v>
      </c>
      <c r="AY238" s="18" t="s">
        <v>129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18" t="s">
        <v>77</v>
      </c>
      <c r="BK238" s="142">
        <f>ROUND(I238*H238,2)</f>
        <v>0</v>
      </c>
      <c r="BL238" s="18" t="s">
        <v>87</v>
      </c>
      <c r="BM238" s="141" t="s">
        <v>1897</v>
      </c>
    </row>
    <row r="239" spans="2:47" s="1" customFormat="1" ht="19.5">
      <c r="B239" s="33"/>
      <c r="D239" s="148" t="s">
        <v>222</v>
      </c>
      <c r="F239" s="171" t="s">
        <v>1898</v>
      </c>
      <c r="I239" s="145"/>
      <c r="L239" s="33"/>
      <c r="M239" s="146"/>
      <c r="T239" s="54"/>
      <c r="AT239" s="18" t="s">
        <v>222</v>
      </c>
      <c r="AU239" s="18" t="s">
        <v>77</v>
      </c>
    </row>
    <row r="240" spans="2:65" s="1" customFormat="1" ht="16.5" customHeight="1">
      <c r="B240" s="129"/>
      <c r="C240" s="130" t="s">
        <v>1112</v>
      </c>
      <c r="D240" s="130" t="s">
        <v>131</v>
      </c>
      <c r="E240" s="131" t="s">
        <v>1899</v>
      </c>
      <c r="F240" s="132" t="s">
        <v>1900</v>
      </c>
      <c r="G240" s="133" t="s">
        <v>155</v>
      </c>
      <c r="H240" s="134">
        <v>1</v>
      </c>
      <c r="I240" s="135"/>
      <c r="J240" s="136">
        <f>ROUND(I240*H240,2)</f>
        <v>0</v>
      </c>
      <c r="K240" s="132" t="s">
        <v>1611</v>
      </c>
      <c r="L240" s="33"/>
      <c r="M240" s="137" t="s">
        <v>3</v>
      </c>
      <c r="N240" s="138" t="s">
        <v>43</v>
      </c>
      <c r="P240" s="139">
        <f>O240*H240</f>
        <v>0</v>
      </c>
      <c r="Q240" s="139">
        <v>0</v>
      </c>
      <c r="R240" s="139">
        <f>Q240*H240</f>
        <v>0</v>
      </c>
      <c r="S240" s="139">
        <v>0</v>
      </c>
      <c r="T240" s="140">
        <f>S240*H240</f>
        <v>0</v>
      </c>
      <c r="AR240" s="141" t="s">
        <v>87</v>
      </c>
      <c r="AT240" s="141" t="s">
        <v>131</v>
      </c>
      <c r="AU240" s="141" t="s">
        <v>77</v>
      </c>
      <c r="AY240" s="18" t="s">
        <v>129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8" t="s">
        <v>77</v>
      </c>
      <c r="BK240" s="142">
        <f>ROUND(I240*H240,2)</f>
        <v>0</v>
      </c>
      <c r="BL240" s="18" t="s">
        <v>87</v>
      </c>
      <c r="BM240" s="141" t="s">
        <v>1901</v>
      </c>
    </row>
    <row r="241" spans="2:63" s="11" customFormat="1" ht="25.9" customHeight="1">
      <c r="B241" s="117"/>
      <c r="D241" s="118" t="s">
        <v>71</v>
      </c>
      <c r="E241" s="119" t="s">
        <v>1558</v>
      </c>
      <c r="F241" s="119" t="s">
        <v>1902</v>
      </c>
      <c r="I241" s="120"/>
      <c r="J241" s="121">
        <f>BK241</f>
        <v>0</v>
      </c>
      <c r="L241" s="117"/>
      <c r="M241" s="122"/>
      <c r="P241" s="123">
        <f>SUM(P242:P260)</f>
        <v>0</v>
      </c>
      <c r="R241" s="123">
        <f>SUM(R242:R260)</f>
        <v>0</v>
      </c>
      <c r="T241" s="124">
        <f>SUM(T242:T260)</f>
        <v>0</v>
      </c>
      <c r="AR241" s="118" t="s">
        <v>77</v>
      </c>
      <c r="AT241" s="125" t="s">
        <v>71</v>
      </c>
      <c r="AU241" s="125" t="s">
        <v>72</v>
      </c>
      <c r="AY241" s="118" t="s">
        <v>129</v>
      </c>
      <c r="BK241" s="126">
        <f>SUM(BK242:BK260)</f>
        <v>0</v>
      </c>
    </row>
    <row r="242" spans="2:65" s="1" customFormat="1" ht="24.2" customHeight="1">
      <c r="B242" s="129"/>
      <c r="C242" s="130" t="s">
        <v>1120</v>
      </c>
      <c r="D242" s="130" t="s">
        <v>131</v>
      </c>
      <c r="E242" s="131" t="s">
        <v>1903</v>
      </c>
      <c r="F242" s="132" t="s">
        <v>1904</v>
      </c>
      <c r="G242" s="133" t="s">
        <v>155</v>
      </c>
      <c r="H242" s="134">
        <v>23</v>
      </c>
      <c r="I242" s="135"/>
      <c r="J242" s="136">
        <f aca="true" t="shared" si="40" ref="J242:J260">ROUND(I242*H242,2)</f>
        <v>0</v>
      </c>
      <c r="K242" s="132" t="s">
        <v>1611</v>
      </c>
      <c r="L242" s="33"/>
      <c r="M242" s="137" t="s">
        <v>3</v>
      </c>
      <c r="N242" s="138" t="s">
        <v>43</v>
      </c>
      <c r="P242" s="139">
        <f aca="true" t="shared" si="41" ref="P242:P260">O242*H242</f>
        <v>0</v>
      </c>
      <c r="Q242" s="139">
        <v>0</v>
      </c>
      <c r="R242" s="139">
        <f aca="true" t="shared" si="42" ref="R242:R260">Q242*H242</f>
        <v>0</v>
      </c>
      <c r="S242" s="139">
        <v>0</v>
      </c>
      <c r="T242" s="140">
        <f aca="true" t="shared" si="43" ref="T242:T260">S242*H242</f>
        <v>0</v>
      </c>
      <c r="AR242" s="141" t="s">
        <v>87</v>
      </c>
      <c r="AT242" s="141" t="s">
        <v>131</v>
      </c>
      <c r="AU242" s="141" t="s">
        <v>77</v>
      </c>
      <c r="AY242" s="18" t="s">
        <v>129</v>
      </c>
      <c r="BE242" s="142">
        <f aca="true" t="shared" si="44" ref="BE242:BE260">IF(N242="základní",J242,0)</f>
        <v>0</v>
      </c>
      <c r="BF242" s="142">
        <f aca="true" t="shared" si="45" ref="BF242:BF260">IF(N242="snížená",J242,0)</f>
        <v>0</v>
      </c>
      <c r="BG242" s="142">
        <f aca="true" t="shared" si="46" ref="BG242:BG260">IF(N242="zákl. přenesená",J242,0)</f>
        <v>0</v>
      </c>
      <c r="BH242" s="142">
        <f aca="true" t="shared" si="47" ref="BH242:BH260">IF(N242="sníž. přenesená",J242,0)</f>
        <v>0</v>
      </c>
      <c r="BI242" s="142">
        <f aca="true" t="shared" si="48" ref="BI242:BI260">IF(N242="nulová",J242,0)</f>
        <v>0</v>
      </c>
      <c r="BJ242" s="18" t="s">
        <v>77</v>
      </c>
      <c r="BK242" s="142">
        <f aca="true" t="shared" si="49" ref="BK242:BK260">ROUND(I242*H242,2)</f>
        <v>0</v>
      </c>
      <c r="BL242" s="18" t="s">
        <v>87</v>
      </c>
      <c r="BM242" s="141" t="s">
        <v>1905</v>
      </c>
    </row>
    <row r="243" spans="2:65" s="1" customFormat="1" ht="21.75" customHeight="1">
      <c r="B243" s="129"/>
      <c r="C243" s="130" t="s">
        <v>1124</v>
      </c>
      <c r="D243" s="130" t="s">
        <v>131</v>
      </c>
      <c r="E243" s="131" t="s">
        <v>1906</v>
      </c>
      <c r="F243" s="132" t="s">
        <v>1907</v>
      </c>
      <c r="G243" s="133" t="s">
        <v>155</v>
      </c>
      <c r="H243" s="134">
        <v>10</v>
      </c>
      <c r="I243" s="135"/>
      <c r="J243" s="136">
        <f t="shared" si="40"/>
        <v>0</v>
      </c>
      <c r="K243" s="132" t="s">
        <v>1611</v>
      </c>
      <c r="L243" s="33"/>
      <c r="M243" s="137" t="s">
        <v>3</v>
      </c>
      <c r="N243" s="138" t="s">
        <v>43</v>
      </c>
      <c r="P243" s="139">
        <f t="shared" si="41"/>
        <v>0</v>
      </c>
      <c r="Q243" s="139">
        <v>0</v>
      </c>
      <c r="R243" s="139">
        <f t="shared" si="42"/>
        <v>0</v>
      </c>
      <c r="S243" s="139">
        <v>0</v>
      </c>
      <c r="T243" s="140">
        <f t="shared" si="43"/>
        <v>0</v>
      </c>
      <c r="AR243" s="141" t="s">
        <v>87</v>
      </c>
      <c r="AT243" s="141" t="s">
        <v>131</v>
      </c>
      <c r="AU243" s="141" t="s">
        <v>77</v>
      </c>
      <c r="AY243" s="18" t="s">
        <v>129</v>
      </c>
      <c r="BE243" s="142">
        <f t="shared" si="44"/>
        <v>0</v>
      </c>
      <c r="BF243" s="142">
        <f t="shared" si="45"/>
        <v>0</v>
      </c>
      <c r="BG243" s="142">
        <f t="shared" si="46"/>
        <v>0</v>
      </c>
      <c r="BH243" s="142">
        <f t="shared" si="47"/>
        <v>0</v>
      </c>
      <c r="BI243" s="142">
        <f t="shared" si="48"/>
        <v>0</v>
      </c>
      <c r="BJ243" s="18" t="s">
        <v>77</v>
      </c>
      <c r="BK243" s="142">
        <f t="shared" si="49"/>
        <v>0</v>
      </c>
      <c r="BL243" s="18" t="s">
        <v>87</v>
      </c>
      <c r="BM243" s="141" t="s">
        <v>1908</v>
      </c>
    </row>
    <row r="244" spans="2:65" s="1" customFormat="1" ht="21.75" customHeight="1">
      <c r="B244" s="129"/>
      <c r="C244" s="130" t="s">
        <v>1129</v>
      </c>
      <c r="D244" s="130" t="s">
        <v>131</v>
      </c>
      <c r="E244" s="131" t="s">
        <v>1909</v>
      </c>
      <c r="F244" s="132" t="s">
        <v>1910</v>
      </c>
      <c r="G244" s="133" t="s">
        <v>155</v>
      </c>
      <c r="H244" s="134">
        <v>3</v>
      </c>
      <c r="I244" s="135"/>
      <c r="J244" s="136">
        <f t="shared" si="40"/>
        <v>0</v>
      </c>
      <c r="K244" s="132" t="s">
        <v>1611</v>
      </c>
      <c r="L244" s="33"/>
      <c r="M244" s="137" t="s">
        <v>3</v>
      </c>
      <c r="N244" s="138" t="s">
        <v>43</v>
      </c>
      <c r="P244" s="139">
        <f t="shared" si="41"/>
        <v>0</v>
      </c>
      <c r="Q244" s="139">
        <v>0</v>
      </c>
      <c r="R244" s="139">
        <f t="shared" si="42"/>
        <v>0</v>
      </c>
      <c r="S244" s="139">
        <v>0</v>
      </c>
      <c r="T244" s="140">
        <f t="shared" si="43"/>
        <v>0</v>
      </c>
      <c r="AR244" s="141" t="s">
        <v>87</v>
      </c>
      <c r="AT244" s="141" t="s">
        <v>131</v>
      </c>
      <c r="AU244" s="141" t="s">
        <v>77</v>
      </c>
      <c r="AY244" s="18" t="s">
        <v>129</v>
      </c>
      <c r="BE244" s="142">
        <f t="shared" si="44"/>
        <v>0</v>
      </c>
      <c r="BF244" s="142">
        <f t="shared" si="45"/>
        <v>0</v>
      </c>
      <c r="BG244" s="142">
        <f t="shared" si="46"/>
        <v>0</v>
      </c>
      <c r="BH244" s="142">
        <f t="shared" si="47"/>
        <v>0</v>
      </c>
      <c r="BI244" s="142">
        <f t="shared" si="48"/>
        <v>0</v>
      </c>
      <c r="BJ244" s="18" t="s">
        <v>77</v>
      </c>
      <c r="BK244" s="142">
        <f t="shared" si="49"/>
        <v>0</v>
      </c>
      <c r="BL244" s="18" t="s">
        <v>87</v>
      </c>
      <c r="BM244" s="141" t="s">
        <v>1911</v>
      </c>
    </row>
    <row r="245" spans="2:65" s="1" customFormat="1" ht="21.75" customHeight="1">
      <c r="B245" s="129"/>
      <c r="C245" s="130" t="s">
        <v>1133</v>
      </c>
      <c r="D245" s="130" t="s">
        <v>131</v>
      </c>
      <c r="E245" s="131" t="s">
        <v>1912</v>
      </c>
      <c r="F245" s="132" t="s">
        <v>1913</v>
      </c>
      <c r="G245" s="133" t="s">
        <v>155</v>
      </c>
      <c r="H245" s="134">
        <v>3</v>
      </c>
      <c r="I245" s="135"/>
      <c r="J245" s="136">
        <f t="shared" si="40"/>
        <v>0</v>
      </c>
      <c r="K245" s="132" t="s">
        <v>1611</v>
      </c>
      <c r="L245" s="33"/>
      <c r="M245" s="137" t="s">
        <v>3</v>
      </c>
      <c r="N245" s="138" t="s">
        <v>43</v>
      </c>
      <c r="P245" s="139">
        <f t="shared" si="41"/>
        <v>0</v>
      </c>
      <c r="Q245" s="139">
        <v>0</v>
      </c>
      <c r="R245" s="139">
        <f t="shared" si="42"/>
        <v>0</v>
      </c>
      <c r="S245" s="139">
        <v>0</v>
      </c>
      <c r="T245" s="140">
        <f t="shared" si="43"/>
        <v>0</v>
      </c>
      <c r="AR245" s="141" t="s">
        <v>87</v>
      </c>
      <c r="AT245" s="141" t="s">
        <v>131</v>
      </c>
      <c r="AU245" s="141" t="s">
        <v>77</v>
      </c>
      <c r="AY245" s="18" t="s">
        <v>129</v>
      </c>
      <c r="BE245" s="142">
        <f t="shared" si="44"/>
        <v>0</v>
      </c>
      <c r="BF245" s="142">
        <f t="shared" si="45"/>
        <v>0</v>
      </c>
      <c r="BG245" s="142">
        <f t="shared" si="46"/>
        <v>0</v>
      </c>
      <c r="BH245" s="142">
        <f t="shared" si="47"/>
        <v>0</v>
      </c>
      <c r="BI245" s="142">
        <f t="shared" si="48"/>
        <v>0</v>
      </c>
      <c r="BJ245" s="18" t="s">
        <v>77</v>
      </c>
      <c r="BK245" s="142">
        <f t="shared" si="49"/>
        <v>0</v>
      </c>
      <c r="BL245" s="18" t="s">
        <v>87</v>
      </c>
      <c r="BM245" s="141" t="s">
        <v>1914</v>
      </c>
    </row>
    <row r="246" spans="2:65" s="1" customFormat="1" ht="21.75" customHeight="1">
      <c r="B246" s="129"/>
      <c r="C246" s="130" t="s">
        <v>1137</v>
      </c>
      <c r="D246" s="130" t="s">
        <v>131</v>
      </c>
      <c r="E246" s="131" t="s">
        <v>1915</v>
      </c>
      <c r="F246" s="132" t="s">
        <v>1916</v>
      </c>
      <c r="G246" s="133" t="s">
        <v>155</v>
      </c>
      <c r="H246" s="134">
        <v>6</v>
      </c>
      <c r="I246" s="135"/>
      <c r="J246" s="136">
        <f t="shared" si="40"/>
        <v>0</v>
      </c>
      <c r="K246" s="132" t="s">
        <v>1611</v>
      </c>
      <c r="L246" s="33"/>
      <c r="M246" s="137" t="s">
        <v>3</v>
      </c>
      <c r="N246" s="138" t="s">
        <v>43</v>
      </c>
      <c r="P246" s="139">
        <f t="shared" si="41"/>
        <v>0</v>
      </c>
      <c r="Q246" s="139">
        <v>0</v>
      </c>
      <c r="R246" s="139">
        <f t="shared" si="42"/>
        <v>0</v>
      </c>
      <c r="S246" s="139">
        <v>0</v>
      </c>
      <c r="T246" s="140">
        <f t="shared" si="43"/>
        <v>0</v>
      </c>
      <c r="AR246" s="141" t="s">
        <v>87</v>
      </c>
      <c r="AT246" s="141" t="s">
        <v>131</v>
      </c>
      <c r="AU246" s="141" t="s">
        <v>77</v>
      </c>
      <c r="AY246" s="18" t="s">
        <v>129</v>
      </c>
      <c r="BE246" s="142">
        <f t="shared" si="44"/>
        <v>0</v>
      </c>
      <c r="BF246" s="142">
        <f t="shared" si="45"/>
        <v>0</v>
      </c>
      <c r="BG246" s="142">
        <f t="shared" si="46"/>
        <v>0</v>
      </c>
      <c r="BH246" s="142">
        <f t="shared" si="47"/>
        <v>0</v>
      </c>
      <c r="BI246" s="142">
        <f t="shared" si="48"/>
        <v>0</v>
      </c>
      <c r="BJ246" s="18" t="s">
        <v>77</v>
      </c>
      <c r="BK246" s="142">
        <f t="shared" si="49"/>
        <v>0</v>
      </c>
      <c r="BL246" s="18" t="s">
        <v>87</v>
      </c>
      <c r="BM246" s="141" t="s">
        <v>1917</v>
      </c>
    </row>
    <row r="247" spans="2:65" s="1" customFormat="1" ht="21.75" customHeight="1">
      <c r="B247" s="129"/>
      <c r="C247" s="130" t="s">
        <v>1141</v>
      </c>
      <c r="D247" s="130" t="s">
        <v>131</v>
      </c>
      <c r="E247" s="131" t="s">
        <v>1918</v>
      </c>
      <c r="F247" s="132" t="s">
        <v>1919</v>
      </c>
      <c r="G247" s="133" t="s">
        <v>155</v>
      </c>
      <c r="H247" s="134">
        <v>11</v>
      </c>
      <c r="I247" s="135"/>
      <c r="J247" s="136">
        <f t="shared" si="40"/>
        <v>0</v>
      </c>
      <c r="K247" s="132" t="s">
        <v>1611</v>
      </c>
      <c r="L247" s="33"/>
      <c r="M247" s="137" t="s">
        <v>3</v>
      </c>
      <c r="N247" s="138" t="s">
        <v>43</v>
      </c>
      <c r="P247" s="139">
        <f t="shared" si="41"/>
        <v>0</v>
      </c>
      <c r="Q247" s="139">
        <v>0</v>
      </c>
      <c r="R247" s="139">
        <f t="shared" si="42"/>
        <v>0</v>
      </c>
      <c r="S247" s="139">
        <v>0</v>
      </c>
      <c r="T247" s="140">
        <f t="shared" si="43"/>
        <v>0</v>
      </c>
      <c r="AR247" s="141" t="s">
        <v>87</v>
      </c>
      <c r="AT247" s="141" t="s">
        <v>131</v>
      </c>
      <c r="AU247" s="141" t="s">
        <v>77</v>
      </c>
      <c r="AY247" s="18" t="s">
        <v>129</v>
      </c>
      <c r="BE247" s="142">
        <f t="shared" si="44"/>
        <v>0</v>
      </c>
      <c r="BF247" s="142">
        <f t="shared" si="45"/>
        <v>0</v>
      </c>
      <c r="BG247" s="142">
        <f t="shared" si="46"/>
        <v>0</v>
      </c>
      <c r="BH247" s="142">
        <f t="shared" si="47"/>
        <v>0</v>
      </c>
      <c r="BI247" s="142">
        <f t="shared" si="48"/>
        <v>0</v>
      </c>
      <c r="BJ247" s="18" t="s">
        <v>77</v>
      </c>
      <c r="BK247" s="142">
        <f t="shared" si="49"/>
        <v>0</v>
      </c>
      <c r="BL247" s="18" t="s">
        <v>87</v>
      </c>
      <c r="BM247" s="141" t="s">
        <v>1920</v>
      </c>
    </row>
    <row r="248" spans="2:65" s="1" customFormat="1" ht="21.75" customHeight="1">
      <c r="B248" s="129"/>
      <c r="C248" s="130" t="s">
        <v>1145</v>
      </c>
      <c r="D248" s="130" t="s">
        <v>131</v>
      </c>
      <c r="E248" s="131" t="s">
        <v>1921</v>
      </c>
      <c r="F248" s="132" t="s">
        <v>1922</v>
      </c>
      <c r="G248" s="133" t="s">
        <v>155</v>
      </c>
      <c r="H248" s="134">
        <v>4</v>
      </c>
      <c r="I248" s="135"/>
      <c r="J248" s="136">
        <f t="shared" si="40"/>
        <v>0</v>
      </c>
      <c r="K248" s="132" t="s">
        <v>1611</v>
      </c>
      <c r="L248" s="33"/>
      <c r="M248" s="137" t="s">
        <v>3</v>
      </c>
      <c r="N248" s="138" t="s">
        <v>43</v>
      </c>
      <c r="P248" s="139">
        <f t="shared" si="41"/>
        <v>0</v>
      </c>
      <c r="Q248" s="139">
        <v>0</v>
      </c>
      <c r="R248" s="139">
        <f t="shared" si="42"/>
        <v>0</v>
      </c>
      <c r="S248" s="139">
        <v>0</v>
      </c>
      <c r="T248" s="140">
        <f t="shared" si="43"/>
        <v>0</v>
      </c>
      <c r="AR248" s="141" t="s">
        <v>87</v>
      </c>
      <c r="AT248" s="141" t="s">
        <v>131</v>
      </c>
      <c r="AU248" s="141" t="s">
        <v>77</v>
      </c>
      <c r="AY248" s="18" t="s">
        <v>129</v>
      </c>
      <c r="BE248" s="142">
        <f t="shared" si="44"/>
        <v>0</v>
      </c>
      <c r="BF248" s="142">
        <f t="shared" si="45"/>
        <v>0</v>
      </c>
      <c r="BG248" s="142">
        <f t="shared" si="46"/>
        <v>0</v>
      </c>
      <c r="BH248" s="142">
        <f t="shared" si="47"/>
        <v>0</v>
      </c>
      <c r="BI248" s="142">
        <f t="shared" si="48"/>
        <v>0</v>
      </c>
      <c r="BJ248" s="18" t="s">
        <v>77</v>
      </c>
      <c r="BK248" s="142">
        <f t="shared" si="49"/>
        <v>0</v>
      </c>
      <c r="BL248" s="18" t="s">
        <v>87</v>
      </c>
      <c r="BM248" s="141" t="s">
        <v>1923</v>
      </c>
    </row>
    <row r="249" spans="2:65" s="1" customFormat="1" ht="24.2" customHeight="1">
      <c r="B249" s="129"/>
      <c r="C249" s="130" t="s">
        <v>1149</v>
      </c>
      <c r="D249" s="130" t="s">
        <v>131</v>
      </c>
      <c r="E249" s="131" t="s">
        <v>1924</v>
      </c>
      <c r="F249" s="132" t="s">
        <v>1925</v>
      </c>
      <c r="G249" s="133" t="s">
        <v>155</v>
      </c>
      <c r="H249" s="134">
        <v>3</v>
      </c>
      <c r="I249" s="135"/>
      <c r="J249" s="136">
        <f t="shared" si="40"/>
        <v>0</v>
      </c>
      <c r="K249" s="132" t="s">
        <v>1611</v>
      </c>
      <c r="L249" s="33"/>
      <c r="M249" s="137" t="s">
        <v>3</v>
      </c>
      <c r="N249" s="138" t="s">
        <v>43</v>
      </c>
      <c r="P249" s="139">
        <f t="shared" si="41"/>
        <v>0</v>
      </c>
      <c r="Q249" s="139">
        <v>0</v>
      </c>
      <c r="R249" s="139">
        <f t="shared" si="42"/>
        <v>0</v>
      </c>
      <c r="S249" s="139">
        <v>0</v>
      </c>
      <c r="T249" s="140">
        <f t="shared" si="43"/>
        <v>0</v>
      </c>
      <c r="AR249" s="141" t="s">
        <v>87</v>
      </c>
      <c r="AT249" s="141" t="s">
        <v>131</v>
      </c>
      <c r="AU249" s="141" t="s">
        <v>77</v>
      </c>
      <c r="AY249" s="18" t="s">
        <v>129</v>
      </c>
      <c r="BE249" s="142">
        <f t="shared" si="44"/>
        <v>0</v>
      </c>
      <c r="BF249" s="142">
        <f t="shared" si="45"/>
        <v>0</v>
      </c>
      <c r="BG249" s="142">
        <f t="shared" si="46"/>
        <v>0</v>
      </c>
      <c r="BH249" s="142">
        <f t="shared" si="47"/>
        <v>0</v>
      </c>
      <c r="BI249" s="142">
        <f t="shared" si="48"/>
        <v>0</v>
      </c>
      <c r="BJ249" s="18" t="s">
        <v>77</v>
      </c>
      <c r="BK249" s="142">
        <f t="shared" si="49"/>
        <v>0</v>
      </c>
      <c r="BL249" s="18" t="s">
        <v>87</v>
      </c>
      <c r="BM249" s="141" t="s">
        <v>1926</v>
      </c>
    </row>
    <row r="250" spans="2:65" s="1" customFormat="1" ht="21.75" customHeight="1">
      <c r="B250" s="129"/>
      <c r="C250" s="130" t="s">
        <v>1153</v>
      </c>
      <c r="D250" s="130" t="s">
        <v>131</v>
      </c>
      <c r="E250" s="131" t="s">
        <v>1927</v>
      </c>
      <c r="F250" s="132" t="s">
        <v>1928</v>
      </c>
      <c r="G250" s="133" t="s">
        <v>155</v>
      </c>
      <c r="H250" s="134">
        <v>8</v>
      </c>
      <c r="I250" s="135"/>
      <c r="J250" s="136">
        <f t="shared" si="40"/>
        <v>0</v>
      </c>
      <c r="K250" s="132" t="s">
        <v>1611</v>
      </c>
      <c r="L250" s="33"/>
      <c r="M250" s="137" t="s">
        <v>3</v>
      </c>
      <c r="N250" s="138" t="s">
        <v>43</v>
      </c>
      <c r="P250" s="139">
        <f t="shared" si="41"/>
        <v>0</v>
      </c>
      <c r="Q250" s="139">
        <v>0</v>
      </c>
      <c r="R250" s="139">
        <f t="shared" si="42"/>
        <v>0</v>
      </c>
      <c r="S250" s="139">
        <v>0</v>
      </c>
      <c r="T250" s="140">
        <f t="shared" si="43"/>
        <v>0</v>
      </c>
      <c r="AR250" s="141" t="s">
        <v>87</v>
      </c>
      <c r="AT250" s="141" t="s">
        <v>131</v>
      </c>
      <c r="AU250" s="141" t="s">
        <v>77</v>
      </c>
      <c r="AY250" s="18" t="s">
        <v>129</v>
      </c>
      <c r="BE250" s="142">
        <f t="shared" si="44"/>
        <v>0</v>
      </c>
      <c r="BF250" s="142">
        <f t="shared" si="45"/>
        <v>0</v>
      </c>
      <c r="BG250" s="142">
        <f t="shared" si="46"/>
        <v>0</v>
      </c>
      <c r="BH250" s="142">
        <f t="shared" si="47"/>
        <v>0</v>
      </c>
      <c r="BI250" s="142">
        <f t="shared" si="48"/>
        <v>0</v>
      </c>
      <c r="BJ250" s="18" t="s">
        <v>77</v>
      </c>
      <c r="BK250" s="142">
        <f t="shared" si="49"/>
        <v>0</v>
      </c>
      <c r="BL250" s="18" t="s">
        <v>87</v>
      </c>
      <c r="BM250" s="141" t="s">
        <v>1929</v>
      </c>
    </row>
    <row r="251" spans="2:65" s="1" customFormat="1" ht="21.75" customHeight="1">
      <c r="B251" s="129"/>
      <c r="C251" s="130" t="s">
        <v>1157</v>
      </c>
      <c r="D251" s="130" t="s">
        <v>131</v>
      </c>
      <c r="E251" s="131" t="s">
        <v>1930</v>
      </c>
      <c r="F251" s="132" t="s">
        <v>1931</v>
      </c>
      <c r="G251" s="133" t="s">
        <v>155</v>
      </c>
      <c r="H251" s="134">
        <v>16</v>
      </c>
      <c r="I251" s="135"/>
      <c r="J251" s="136">
        <f t="shared" si="40"/>
        <v>0</v>
      </c>
      <c r="K251" s="132" t="s">
        <v>1611</v>
      </c>
      <c r="L251" s="33"/>
      <c r="M251" s="137" t="s">
        <v>3</v>
      </c>
      <c r="N251" s="138" t="s">
        <v>43</v>
      </c>
      <c r="P251" s="139">
        <f t="shared" si="41"/>
        <v>0</v>
      </c>
      <c r="Q251" s="139">
        <v>0</v>
      </c>
      <c r="R251" s="139">
        <f t="shared" si="42"/>
        <v>0</v>
      </c>
      <c r="S251" s="139">
        <v>0</v>
      </c>
      <c r="T251" s="140">
        <f t="shared" si="43"/>
        <v>0</v>
      </c>
      <c r="AR251" s="141" t="s">
        <v>87</v>
      </c>
      <c r="AT251" s="141" t="s">
        <v>131</v>
      </c>
      <c r="AU251" s="141" t="s">
        <v>77</v>
      </c>
      <c r="AY251" s="18" t="s">
        <v>129</v>
      </c>
      <c r="BE251" s="142">
        <f t="shared" si="44"/>
        <v>0</v>
      </c>
      <c r="BF251" s="142">
        <f t="shared" si="45"/>
        <v>0</v>
      </c>
      <c r="BG251" s="142">
        <f t="shared" si="46"/>
        <v>0</v>
      </c>
      <c r="BH251" s="142">
        <f t="shared" si="47"/>
        <v>0</v>
      </c>
      <c r="BI251" s="142">
        <f t="shared" si="48"/>
        <v>0</v>
      </c>
      <c r="BJ251" s="18" t="s">
        <v>77</v>
      </c>
      <c r="BK251" s="142">
        <f t="shared" si="49"/>
        <v>0</v>
      </c>
      <c r="BL251" s="18" t="s">
        <v>87</v>
      </c>
      <c r="BM251" s="141" t="s">
        <v>1932</v>
      </c>
    </row>
    <row r="252" spans="2:65" s="1" customFormat="1" ht="21.75" customHeight="1">
      <c r="B252" s="129"/>
      <c r="C252" s="130" t="s">
        <v>1164</v>
      </c>
      <c r="D252" s="130" t="s">
        <v>131</v>
      </c>
      <c r="E252" s="131" t="s">
        <v>1933</v>
      </c>
      <c r="F252" s="132" t="s">
        <v>1934</v>
      </c>
      <c r="G252" s="133" t="s">
        <v>155</v>
      </c>
      <c r="H252" s="134">
        <v>42</v>
      </c>
      <c r="I252" s="135"/>
      <c r="J252" s="136">
        <f t="shared" si="40"/>
        <v>0</v>
      </c>
      <c r="K252" s="132" t="s">
        <v>1611</v>
      </c>
      <c r="L252" s="33"/>
      <c r="M252" s="137" t="s">
        <v>3</v>
      </c>
      <c r="N252" s="138" t="s">
        <v>43</v>
      </c>
      <c r="P252" s="139">
        <f t="shared" si="41"/>
        <v>0</v>
      </c>
      <c r="Q252" s="139">
        <v>0</v>
      </c>
      <c r="R252" s="139">
        <f t="shared" si="42"/>
        <v>0</v>
      </c>
      <c r="S252" s="139">
        <v>0</v>
      </c>
      <c r="T252" s="140">
        <f t="shared" si="43"/>
        <v>0</v>
      </c>
      <c r="AR252" s="141" t="s">
        <v>87</v>
      </c>
      <c r="AT252" s="141" t="s">
        <v>131</v>
      </c>
      <c r="AU252" s="141" t="s">
        <v>77</v>
      </c>
      <c r="AY252" s="18" t="s">
        <v>129</v>
      </c>
      <c r="BE252" s="142">
        <f t="shared" si="44"/>
        <v>0</v>
      </c>
      <c r="BF252" s="142">
        <f t="shared" si="45"/>
        <v>0</v>
      </c>
      <c r="BG252" s="142">
        <f t="shared" si="46"/>
        <v>0</v>
      </c>
      <c r="BH252" s="142">
        <f t="shared" si="47"/>
        <v>0</v>
      </c>
      <c r="BI252" s="142">
        <f t="shared" si="48"/>
        <v>0</v>
      </c>
      <c r="BJ252" s="18" t="s">
        <v>77</v>
      </c>
      <c r="BK252" s="142">
        <f t="shared" si="49"/>
        <v>0</v>
      </c>
      <c r="BL252" s="18" t="s">
        <v>87</v>
      </c>
      <c r="BM252" s="141" t="s">
        <v>1935</v>
      </c>
    </row>
    <row r="253" spans="2:65" s="1" customFormat="1" ht="24.2" customHeight="1">
      <c r="B253" s="129"/>
      <c r="C253" s="130" t="s">
        <v>1168</v>
      </c>
      <c r="D253" s="130" t="s">
        <v>131</v>
      </c>
      <c r="E253" s="131" t="s">
        <v>1936</v>
      </c>
      <c r="F253" s="132" t="s">
        <v>1937</v>
      </c>
      <c r="G253" s="133" t="s">
        <v>155</v>
      </c>
      <c r="H253" s="134">
        <v>8</v>
      </c>
      <c r="I253" s="135"/>
      <c r="J253" s="136">
        <f t="shared" si="40"/>
        <v>0</v>
      </c>
      <c r="K253" s="132" t="s">
        <v>1611</v>
      </c>
      <c r="L253" s="33"/>
      <c r="M253" s="137" t="s">
        <v>3</v>
      </c>
      <c r="N253" s="138" t="s">
        <v>43</v>
      </c>
      <c r="P253" s="139">
        <f t="shared" si="41"/>
        <v>0</v>
      </c>
      <c r="Q253" s="139">
        <v>0</v>
      </c>
      <c r="R253" s="139">
        <f t="shared" si="42"/>
        <v>0</v>
      </c>
      <c r="S253" s="139">
        <v>0</v>
      </c>
      <c r="T253" s="140">
        <f t="shared" si="43"/>
        <v>0</v>
      </c>
      <c r="AR253" s="141" t="s">
        <v>87</v>
      </c>
      <c r="AT253" s="141" t="s">
        <v>131</v>
      </c>
      <c r="AU253" s="141" t="s">
        <v>77</v>
      </c>
      <c r="AY253" s="18" t="s">
        <v>129</v>
      </c>
      <c r="BE253" s="142">
        <f t="shared" si="44"/>
        <v>0</v>
      </c>
      <c r="BF253" s="142">
        <f t="shared" si="45"/>
        <v>0</v>
      </c>
      <c r="BG253" s="142">
        <f t="shared" si="46"/>
        <v>0</v>
      </c>
      <c r="BH253" s="142">
        <f t="shared" si="47"/>
        <v>0</v>
      </c>
      <c r="BI253" s="142">
        <f t="shared" si="48"/>
        <v>0</v>
      </c>
      <c r="BJ253" s="18" t="s">
        <v>77</v>
      </c>
      <c r="BK253" s="142">
        <f t="shared" si="49"/>
        <v>0</v>
      </c>
      <c r="BL253" s="18" t="s">
        <v>87</v>
      </c>
      <c r="BM253" s="141" t="s">
        <v>1938</v>
      </c>
    </row>
    <row r="254" spans="2:65" s="1" customFormat="1" ht="21.75" customHeight="1">
      <c r="B254" s="129"/>
      <c r="C254" s="130" t="s">
        <v>1172</v>
      </c>
      <c r="D254" s="130" t="s">
        <v>131</v>
      </c>
      <c r="E254" s="131" t="s">
        <v>1939</v>
      </c>
      <c r="F254" s="132" t="s">
        <v>1940</v>
      </c>
      <c r="G254" s="133" t="s">
        <v>155</v>
      </c>
      <c r="H254" s="134">
        <v>3</v>
      </c>
      <c r="I254" s="135"/>
      <c r="J254" s="136">
        <f t="shared" si="40"/>
        <v>0</v>
      </c>
      <c r="K254" s="132" t="s">
        <v>1611</v>
      </c>
      <c r="L254" s="33"/>
      <c r="M254" s="137" t="s">
        <v>3</v>
      </c>
      <c r="N254" s="138" t="s">
        <v>43</v>
      </c>
      <c r="P254" s="139">
        <f t="shared" si="41"/>
        <v>0</v>
      </c>
      <c r="Q254" s="139">
        <v>0</v>
      </c>
      <c r="R254" s="139">
        <f t="shared" si="42"/>
        <v>0</v>
      </c>
      <c r="S254" s="139">
        <v>0</v>
      </c>
      <c r="T254" s="140">
        <f t="shared" si="43"/>
        <v>0</v>
      </c>
      <c r="AR254" s="141" t="s">
        <v>87</v>
      </c>
      <c r="AT254" s="141" t="s">
        <v>131</v>
      </c>
      <c r="AU254" s="141" t="s">
        <v>77</v>
      </c>
      <c r="AY254" s="18" t="s">
        <v>129</v>
      </c>
      <c r="BE254" s="142">
        <f t="shared" si="44"/>
        <v>0</v>
      </c>
      <c r="BF254" s="142">
        <f t="shared" si="45"/>
        <v>0</v>
      </c>
      <c r="BG254" s="142">
        <f t="shared" si="46"/>
        <v>0</v>
      </c>
      <c r="BH254" s="142">
        <f t="shared" si="47"/>
        <v>0</v>
      </c>
      <c r="BI254" s="142">
        <f t="shared" si="48"/>
        <v>0</v>
      </c>
      <c r="BJ254" s="18" t="s">
        <v>77</v>
      </c>
      <c r="BK254" s="142">
        <f t="shared" si="49"/>
        <v>0</v>
      </c>
      <c r="BL254" s="18" t="s">
        <v>87</v>
      </c>
      <c r="BM254" s="141" t="s">
        <v>1941</v>
      </c>
    </row>
    <row r="255" spans="2:65" s="1" customFormat="1" ht="21.75" customHeight="1">
      <c r="B255" s="129"/>
      <c r="C255" s="130" t="s">
        <v>1176</v>
      </c>
      <c r="D255" s="130" t="s">
        <v>131</v>
      </c>
      <c r="E255" s="131" t="s">
        <v>1942</v>
      </c>
      <c r="F255" s="132" t="s">
        <v>1943</v>
      </c>
      <c r="G255" s="133" t="s">
        <v>155</v>
      </c>
      <c r="H255" s="134">
        <v>4</v>
      </c>
      <c r="I255" s="135"/>
      <c r="J255" s="136">
        <f t="shared" si="40"/>
        <v>0</v>
      </c>
      <c r="K255" s="132" t="s">
        <v>1611</v>
      </c>
      <c r="L255" s="33"/>
      <c r="M255" s="137" t="s">
        <v>3</v>
      </c>
      <c r="N255" s="138" t="s">
        <v>43</v>
      </c>
      <c r="P255" s="139">
        <f t="shared" si="41"/>
        <v>0</v>
      </c>
      <c r="Q255" s="139">
        <v>0</v>
      </c>
      <c r="R255" s="139">
        <f t="shared" si="42"/>
        <v>0</v>
      </c>
      <c r="S255" s="139">
        <v>0</v>
      </c>
      <c r="T255" s="140">
        <f t="shared" si="43"/>
        <v>0</v>
      </c>
      <c r="AR255" s="141" t="s">
        <v>87</v>
      </c>
      <c r="AT255" s="141" t="s">
        <v>131</v>
      </c>
      <c r="AU255" s="141" t="s">
        <v>77</v>
      </c>
      <c r="AY255" s="18" t="s">
        <v>129</v>
      </c>
      <c r="BE255" s="142">
        <f t="shared" si="44"/>
        <v>0</v>
      </c>
      <c r="BF255" s="142">
        <f t="shared" si="45"/>
        <v>0</v>
      </c>
      <c r="BG255" s="142">
        <f t="shared" si="46"/>
        <v>0</v>
      </c>
      <c r="BH255" s="142">
        <f t="shared" si="47"/>
        <v>0</v>
      </c>
      <c r="BI255" s="142">
        <f t="shared" si="48"/>
        <v>0</v>
      </c>
      <c r="BJ255" s="18" t="s">
        <v>77</v>
      </c>
      <c r="BK255" s="142">
        <f t="shared" si="49"/>
        <v>0</v>
      </c>
      <c r="BL255" s="18" t="s">
        <v>87</v>
      </c>
      <c r="BM255" s="141" t="s">
        <v>1944</v>
      </c>
    </row>
    <row r="256" spans="2:65" s="1" customFormat="1" ht="21.75" customHeight="1">
      <c r="B256" s="129"/>
      <c r="C256" s="130" t="s">
        <v>1182</v>
      </c>
      <c r="D256" s="130" t="s">
        <v>131</v>
      </c>
      <c r="E256" s="131" t="s">
        <v>1945</v>
      </c>
      <c r="F256" s="132" t="s">
        <v>1946</v>
      </c>
      <c r="G256" s="133" t="s">
        <v>155</v>
      </c>
      <c r="H256" s="134">
        <v>6</v>
      </c>
      <c r="I256" s="135"/>
      <c r="J256" s="136">
        <f t="shared" si="40"/>
        <v>0</v>
      </c>
      <c r="K256" s="132" t="s">
        <v>1611</v>
      </c>
      <c r="L256" s="33"/>
      <c r="M256" s="137" t="s">
        <v>3</v>
      </c>
      <c r="N256" s="138" t="s">
        <v>43</v>
      </c>
      <c r="P256" s="139">
        <f t="shared" si="41"/>
        <v>0</v>
      </c>
      <c r="Q256" s="139">
        <v>0</v>
      </c>
      <c r="R256" s="139">
        <f t="shared" si="42"/>
        <v>0</v>
      </c>
      <c r="S256" s="139">
        <v>0</v>
      </c>
      <c r="T256" s="140">
        <f t="shared" si="43"/>
        <v>0</v>
      </c>
      <c r="AR256" s="141" t="s">
        <v>87</v>
      </c>
      <c r="AT256" s="141" t="s">
        <v>131</v>
      </c>
      <c r="AU256" s="141" t="s">
        <v>77</v>
      </c>
      <c r="AY256" s="18" t="s">
        <v>129</v>
      </c>
      <c r="BE256" s="142">
        <f t="shared" si="44"/>
        <v>0</v>
      </c>
      <c r="BF256" s="142">
        <f t="shared" si="45"/>
        <v>0</v>
      </c>
      <c r="BG256" s="142">
        <f t="shared" si="46"/>
        <v>0</v>
      </c>
      <c r="BH256" s="142">
        <f t="shared" si="47"/>
        <v>0</v>
      </c>
      <c r="BI256" s="142">
        <f t="shared" si="48"/>
        <v>0</v>
      </c>
      <c r="BJ256" s="18" t="s">
        <v>77</v>
      </c>
      <c r="BK256" s="142">
        <f t="shared" si="49"/>
        <v>0</v>
      </c>
      <c r="BL256" s="18" t="s">
        <v>87</v>
      </c>
      <c r="BM256" s="141" t="s">
        <v>1947</v>
      </c>
    </row>
    <row r="257" spans="2:65" s="1" customFormat="1" ht="21.75" customHeight="1">
      <c r="B257" s="129"/>
      <c r="C257" s="130" t="s">
        <v>1187</v>
      </c>
      <c r="D257" s="130" t="s">
        <v>131</v>
      </c>
      <c r="E257" s="131" t="s">
        <v>1948</v>
      </c>
      <c r="F257" s="132" t="s">
        <v>1949</v>
      </c>
      <c r="G257" s="133" t="s">
        <v>155</v>
      </c>
      <c r="H257" s="134">
        <v>2</v>
      </c>
      <c r="I257" s="135"/>
      <c r="J257" s="136">
        <f t="shared" si="40"/>
        <v>0</v>
      </c>
      <c r="K257" s="132" t="s">
        <v>1611</v>
      </c>
      <c r="L257" s="33"/>
      <c r="M257" s="137" t="s">
        <v>3</v>
      </c>
      <c r="N257" s="138" t="s">
        <v>43</v>
      </c>
      <c r="P257" s="139">
        <f t="shared" si="41"/>
        <v>0</v>
      </c>
      <c r="Q257" s="139">
        <v>0</v>
      </c>
      <c r="R257" s="139">
        <f t="shared" si="42"/>
        <v>0</v>
      </c>
      <c r="S257" s="139">
        <v>0</v>
      </c>
      <c r="T257" s="140">
        <f t="shared" si="43"/>
        <v>0</v>
      </c>
      <c r="AR257" s="141" t="s">
        <v>87</v>
      </c>
      <c r="AT257" s="141" t="s">
        <v>131</v>
      </c>
      <c r="AU257" s="141" t="s">
        <v>77</v>
      </c>
      <c r="AY257" s="18" t="s">
        <v>129</v>
      </c>
      <c r="BE257" s="142">
        <f t="shared" si="44"/>
        <v>0</v>
      </c>
      <c r="BF257" s="142">
        <f t="shared" si="45"/>
        <v>0</v>
      </c>
      <c r="BG257" s="142">
        <f t="shared" si="46"/>
        <v>0</v>
      </c>
      <c r="BH257" s="142">
        <f t="shared" si="47"/>
        <v>0</v>
      </c>
      <c r="BI257" s="142">
        <f t="shared" si="48"/>
        <v>0</v>
      </c>
      <c r="BJ257" s="18" t="s">
        <v>77</v>
      </c>
      <c r="BK257" s="142">
        <f t="shared" si="49"/>
        <v>0</v>
      </c>
      <c r="BL257" s="18" t="s">
        <v>87</v>
      </c>
      <c r="BM257" s="141" t="s">
        <v>1950</v>
      </c>
    </row>
    <row r="258" spans="2:65" s="1" customFormat="1" ht="24.2" customHeight="1">
      <c r="B258" s="129"/>
      <c r="C258" s="130" t="s">
        <v>1193</v>
      </c>
      <c r="D258" s="130" t="s">
        <v>131</v>
      </c>
      <c r="E258" s="131" t="s">
        <v>1951</v>
      </c>
      <c r="F258" s="132" t="s">
        <v>1952</v>
      </c>
      <c r="G258" s="133" t="s">
        <v>155</v>
      </c>
      <c r="H258" s="134">
        <v>1</v>
      </c>
      <c r="I258" s="135"/>
      <c r="J258" s="136">
        <f t="shared" si="40"/>
        <v>0</v>
      </c>
      <c r="K258" s="132" t="s">
        <v>1611</v>
      </c>
      <c r="L258" s="33"/>
      <c r="M258" s="137" t="s">
        <v>3</v>
      </c>
      <c r="N258" s="138" t="s">
        <v>43</v>
      </c>
      <c r="P258" s="139">
        <f t="shared" si="41"/>
        <v>0</v>
      </c>
      <c r="Q258" s="139">
        <v>0</v>
      </c>
      <c r="R258" s="139">
        <f t="shared" si="42"/>
        <v>0</v>
      </c>
      <c r="S258" s="139">
        <v>0</v>
      </c>
      <c r="T258" s="140">
        <f t="shared" si="43"/>
        <v>0</v>
      </c>
      <c r="AR258" s="141" t="s">
        <v>87</v>
      </c>
      <c r="AT258" s="141" t="s">
        <v>131</v>
      </c>
      <c r="AU258" s="141" t="s">
        <v>77</v>
      </c>
      <c r="AY258" s="18" t="s">
        <v>129</v>
      </c>
      <c r="BE258" s="142">
        <f t="shared" si="44"/>
        <v>0</v>
      </c>
      <c r="BF258" s="142">
        <f t="shared" si="45"/>
        <v>0</v>
      </c>
      <c r="BG258" s="142">
        <f t="shared" si="46"/>
        <v>0</v>
      </c>
      <c r="BH258" s="142">
        <f t="shared" si="47"/>
        <v>0</v>
      </c>
      <c r="BI258" s="142">
        <f t="shared" si="48"/>
        <v>0</v>
      </c>
      <c r="BJ258" s="18" t="s">
        <v>77</v>
      </c>
      <c r="BK258" s="142">
        <f t="shared" si="49"/>
        <v>0</v>
      </c>
      <c r="BL258" s="18" t="s">
        <v>87</v>
      </c>
      <c r="BM258" s="141" t="s">
        <v>1953</v>
      </c>
    </row>
    <row r="259" spans="2:65" s="1" customFormat="1" ht="24.2" customHeight="1">
      <c r="B259" s="129"/>
      <c r="C259" s="130" t="s">
        <v>1198</v>
      </c>
      <c r="D259" s="130" t="s">
        <v>131</v>
      </c>
      <c r="E259" s="131" t="s">
        <v>1954</v>
      </c>
      <c r="F259" s="132" t="s">
        <v>1955</v>
      </c>
      <c r="G259" s="133" t="s">
        <v>155</v>
      </c>
      <c r="H259" s="134">
        <v>1</v>
      </c>
      <c r="I259" s="135"/>
      <c r="J259" s="136">
        <f t="shared" si="40"/>
        <v>0</v>
      </c>
      <c r="K259" s="132" t="s">
        <v>1611</v>
      </c>
      <c r="L259" s="33"/>
      <c r="M259" s="137" t="s">
        <v>3</v>
      </c>
      <c r="N259" s="138" t="s">
        <v>43</v>
      </c>
      <c r="P259" s="139">
        <f t="shared" si="41"/>
        <v>0</v>
      </c>
      <c r="Q259" s="139">
        <v>0</v>
      </c>
      <c r="R259" s="139">
        <f t="shared" si="42"/>
        <v>0</v>
      </c>
      <c r="S259" s="139">
        <v>0</v>
      </c>
      <c r="T259" s="140">
        <f t="shared" si="43"/>
        <v>0</v>
      </c>
      <c r="AR259" s="141" t="s">
        <v>87</v>
      </c>
      <c r="AT259" s="141" t="s">
        <v>131</v>
      </c>
      <c r="AU259" s="141" t="s">
        <v>77</v>
      </c>
      <c r="AY259" s="18" t="s">
        <v>129</v>
      </c>
      <c r="BE259" s="142">
        <f t="shared" si="44"/>
        <v>0</v>
      </c>
      <c r="BF259" s="142">
        <f t="shared" si="45"/>
        <v>0</v>
      </c>
      <c r="BG259" s="142">
        <f t="shared" si="46"/>
        <v>0</v>
      </c>
      <c r="BH259" s="142">
        <f t="shared" si="47"/>
        <v>0</v>
      </c>
      <c r="BI259" s="142">
        <f t="shared" si="48"/>
        <v>0</v>
      </c>
      <c r="BJ259" s="18" t="s">
        <v>77</v>
      </c>
      <c r="BK259" s="142">
        <f t="shared" si="49"/>
        <v>0</v>
      </c>
      <c r="BL259" s="18" t="s">
        <v>87</v>
      </c>
      <c r="BM259" s="141" t="s">
        <v>1956</v>
      </c>
    </row>
    <row r="260" spans="2:65" s="1" customFormat="1" ht="90" customHeight="1">
      <c r="B260" s="129"/>
      <c r="C260" s="130" t="s">
        <v>1202</v>
      </c>
      <c r="D260" s="130" t="s">
        <v>131</v>
      </c>
      <c r="E260" s="131" t="s">
        <v>1957</v>
      </c>
      <c r="F260" s="132" t="s">
        <v>1958</v>
      </c>
      <c r="G260" s="133" t="s">
        <v>155</v>
      </c>
      <c r="H260" s="134">
        <v>2</v>
      </c>
      <c r="I260" s="135"/>
      <c r="J260" s="136">
        <f t="shared" si="40"/>
        <v>0</v>
      </c>
      <c r="K260" s="132" t="s">
        <v>1611</v>
      </c>
      <c r="L260" s="33"/>
      <c r="M260" s="137" t="s">
        <v>3</v>
      </c>
      <c r="N260" s="138" t="s">
        <v>43</v>
      </c>
      <c r="P260" s="139">
        <f t="shared" si="41"/>
        <v>0</v>
      </c>
      <c r="Q260" s="139">
        <v>0</v>
      </c>
      <c r="R260" s="139">
        <f t="shared" si="42"/>
        <v>0</v>
      </c>
      <c r="S260" s="139">
        <v>0</v>
      </c>
      <c r="T260" s="140">
        <f t="shared" si="43"/>
        <v>0</v>
      </c>
      <c r="AR260" s="141" t="s">
        <v>87</v>
      </c>
      <c r="AT260" s="141" t="s">
        <v>131</v>
      </c>
      <c r="AU260" s="141" t="s">
        <v>77</v>
      </c>
      <c r="AY260" s="18" t="s">
        <v>129</v>
      </c>
      <c r="BE260" s="142">
        <f t="shared" si="44"/>
        <v>0</v>
      </c>
      <c r="BF260" s="142">
        <f t="shared" si="45"/>
        <v>0</v>
      </c>
      <c r="BG260" s="142">
        <f t="shared" si="46"/>
        <v>0</v>
      </c>
      <c r="BH260" s="142">
        <f t="shared" si="47"/>
        <v>0</v>
      </c>
      <c r="BI260" s="142">
        <f t="shared" si="48"/>
        <v>0</v>
      </c>
      <c r="BJ260" s="18" t="s">
        <v>77</v>
      </c>
      <c r="BK260" s="142">
        <f t="shared" si="49"/>
        <v>0</v>
      </c>
      <c r="BL260" s="18" t="s">
        <v>87</v>
      </c>
      <c r="BM260" s="141" t="s">
        <v>1959</v>
      </c>
    </row>
    <row r="261" spans="2:63" s="11" customFormat="1" ht="25.9" customHeight="1">
      <c r="B261" s="117"/>
      <c r="D261" s="118" t="s">
        <v>71</v>
      </c>
      <c r="E261" s="119" t="s">
        <v>1575</v>
      </c>
      <c r="F261" s="119" t="s">
        <v>1960</v>
      </c>
      <c r="I261" s="120"/>
      <c r="J261" s="121">
        <f>BK261</f>
        <v>0</v>
      </c>
      <c r="L261" s="117"/>
      <c r="M261" s="122"/>
      <c r="P261" s="123">
        <f>SUM(P262:P272)</f>
        <v>0</v>
      </c>
      <c r="R261" s="123">
        <f>SUM(R262:R272)</f>
        <v>0</v>
      </c>
      <c r="T261" s="124">
        <f>SUM(T262:T272)</f>
        <v>0</v>
      </c>
      <c r="AR261" s="118" t="s">
        <v>77</v>
      </c>
      <c r="AT261" s="125" t="s">
        <v>71</v>
      </c>
      <c r="AU261" s="125" t="s">
        <v>72</v>
      </c>
      <c r="AY261" s="118" t="s">
        <v>129</v>
      </c>
      <c r="BK261" s="126">
        <f>SUM(BK262:BK272)</f>
        <v>0</v>
      </c>
    </row>
    <row r="262" spans="2:65" s="1" customFormat="1" ht="33" customHeight="1">
      <c r="B262" s="129"/>
      <c r="C262" s="130" t="s">
        <v>1208</v>
      </c>
      <c r="D262" s="130" t="s">
        <v>131</v>
      </c>
      <c r="E262" s="131" t="s">
        <v>1961</v>
      </c>
      <c r="F262" s="132" t="s">
        <v>1962</v>
      </c>
      <c r="G262" s="133" t="s">
        <v>155</v>
      </c>
      <c r="H262" s="134">
        <v>24</v>
      </c>
      <c r="I262" s="135"/>
      <c r="J262" s="136">
        <f aca="true" t="shared" si="50" ref="J262:J272">ROUND(I262*H262,2)</f>
        <v>0</v>
      </c>
      <c r="K262" s="132" t="s">
        <v>1611</v>
      </c>
      <c r="L262" s="33"/>
      <c r="M262" s="137" t="s">
        <v>3</v>
      </c>
      <c r="N262" s="138" t="s">
        <v>43</v>
      </c>
      <c r="P262" s="139">
        <f aca="true" t="shared" si="51" ref="P262:P272">O262*H262</f>
        <v>0</v>
      </c>
      <c r="Q262" s="139">
        <v>0</v>
      </c>
      <c r="R262" s="139">
        <f aca="true" t="shared" si="52" ref="R262:R272">Q262*H262</f>
        <v>0</v>
      </c>
      <c r="S262" s="139">
        <v>0</v>
      </c>
      <c r="T262" s="140">
        <f aca="true" t="shared" si="53" ref="T262:T272">S262*H262</f>
        <v>0</v>
      </c>
      <c r="AR262" s="141" t="s">
        <v>87</v>
      </c>
      <c r="AT262" s="141" t="s">
        <v>131</v>
      </c>
      <c r="AU262" s="141" t="s">
        <v>77</v>
      </c>
      <c r="AY262" s="18" t="s">
        <v>129</v>
      </c>
      <c r="BE262" s="142">
        <f aca="true" t="shared" si="54" ref="BE262:BE272">IF(N262="základní",J262,0)</f>
        <v>0</v>
      </c>
      <c r="BF262" s="142">
        <f aca="true" t="shared" si="55" ref="BF262:BF272">IF(N262="snížená",J262,0)</f>
        <v>0</v>
      </c>
      <c r="BG262" s="142">
        <f aca="true" t="shared" si="56" ref="BG262:BG272">IF(N262="zákl. přenesená",J262,0)</f>
        <v>0</v>
      </c>
      <c r="BH262" s="142">
        <f aca="true" t="shared" si="57" ref="BH262:BH272">IF(N262="sníž. přenesená",J262,0)</f>
        <v>0</v>
      </c>
      <c r="BI262" s="142">
        <f aca="true" t="shared" si="58" ref="BI262:BI272">IF(N262="nulová",J262,0)</f>
        <v>0</v>
      </c>
      <c r="BJ262" s="18" t="s">
        <v>77</v>
      </c>
      <c r="BK262" s="142">
        <f aca="true" t="shared" si="59" ref="BK262:BK272">ROUND(I262*H262,2)</f>
        <v>0</v>
      </c>
      <c r="BL262" s="18" t="s">
        <v>87</v>
      </c>
      <c r="BM262" s="141" t="s">
        <v>1963</v>
      </c>
    </row>
    <row r="263" spans="2:65" s="1" customFormat="1" ht="16.5" customHeight="1">
      <c r="B263" s="129"/>
      <c r="C263" s="130" t="s">
        <v>1212</v>
      </c>
      <c r="D263" s="130" t="s">
        <v>131</v>
      </c>
      <c r="E263" s="131" t="s">
        <v>1964</v>
      </c>
      <c r="F263" s="132" t="s">
        <v>1965</v>
      </c>
      <c r="G263" s="133" t="s">
        <v>1585</v>
      </c>
      <c r="H263" s="134">
        <v>24</v>
      </c>
      <c r="I263" s="135"/>
      <c r="J263" s="136">
        <f t="shared" si="50"/>
        <v>0</v>
      </c>
      <c r="K263" s="132" t="s">
        <v>1611</v>
      </c>
      <c r="L263" s="33"/>
      <c r="M263" s="137" t="s">
        <v>3</v>
      </c>
      <c r="N263" s="138" t="s">
        <v>43</v>
      </c>
      <c r="P263" s="139">
        <f t="shared" si="51"/>
        <v>0</v>
      </c>
      <c r="Q263" s="139">
        <v>0</v>
      </c>
      <c r="R263" s="139">
        <f t="shared" si="52"/>
        <v>0</v>
      </c>
      <c r="S263" s="139">
        <v>0</v>
      </c>
      <c r="T263" s="140">
        <f t="shared" si="53"/>
        <v>0</v>
      </c>
      <c r="AR263" s="141" t="s">
        <v>87</v>
      </c>
      <c r="AT263" s="141" t="s">
        <v>131</v>
      </c>
      <c r="AU263" s="141" t="s">
        <v>77</v>
      </c>
      <c r="AY263" s="18" t="s">
        <v>129</v>
      </c>
      <c r="BE263" s="142">
        <f t="shared" si="54"/>
        <v>0</v>
      </c>
      <c r="BF263" s="142">
        <f t="shared" si="55"/>
        <v>0</v>
      </c>
      <c r="BG263" s="142">
        <f t="shared" si="56"/>
        <v>0</v>
      </c>
      <c r="BH263" s="142">
        <f t="shared" si="57"/>
        <v>0</v>
      </c>
      <c r="BI263" s="142">
        <f t="shared" si="58"/>
        <v>0</v>
      </c>
      <c r="BJ263" s="18" t="s">
        <v>77</v>
      </c>
      <c r="BK263" s="142">
        <f t="shared" si="59"/>
        <v>0</v>
      </c>
      <c r="BL263" s="18" t="s">
        <v>87</v>
      </c>
      <c r="BM263" s="141" t="s">
        <v>1966</v>
      </c>
    </row>
    <row r="264" spans="2:65" s="1" customFormat="1" ht="24.2" customHeight="1">
      <c r="B264" s="129"/>
      <c r="C264" s="130" t="s">
        <v>1218</v>
      </c>
      <c r="D264" s="130" t="s">
        <v>131</v>
      </c>
      <c r="E264" s="131" t="s">
        <v>1967</v>
      </c>
      <c r="F264" s="132" t="s">
        <v>1968</v>
      </c>
      <c r="G264" s="133" t="s">
        <v>155</v>
      </c>
      <c r="H264" s="134">
        <v>1</v>
      </c>
      <c r="I264" s="135"/>
      <c r="J264" s="136">
        <f t="shared" si="50"/>
        <v>0</v>
      </c>
      <c r="K264" s="132" t="s">
        <v>1611</v>
      </c>
      <c r="L264" s="33"/>
      <c r="M264" s="137" t="s">
        <v>3</v>
      </c>
      <c r="N264" s="138" t="s">
        <v>43</v>
      </c>
      <c r="P264" s="139">
        <f t="shared" si="51"/>
        <v>0</v>
      </c>
      <c r="Q264" s="139">
        <v>0</v>
      </c>
      <c r="R264" s="139">
        <f t="shared" si="52"/>
        <v>0</v>
      </c>
      <c r="S264" s="139">
        <v>0</v>
      </c>
      <c r="T264" s="140">
        <f t="shared" si="53"/>
        <v>0</v>
      </c>
      <c r="AR264" s="141" t="s">
        <v>87</v>
      </c>
      <c r="AT264" s="141" t="s">
        <v>131</v>
      </c>
      <c r="AU264" s="141" t="s">
        <v>77</v>
      </c>
      <c r="AY264" s="18" t="s">
        <v>129</v>
      </c>
      <c r="BE264" s="142">
        <f t="shared" si="54"/>
        <v>0</v>
      </c>
      <c r="BF264" s="142">
        <f t="shared" si="55"/>
        <v>0</v>
      </c>
      <c r="BG264" s="142">
        <f t="shared" si="56"/>
        <v>0</v>
      </c>
      <c r="BH264" s="142">
        <f t="shared" si="57"/>
        <v>0</v>
      </c>
      <c r="BI264" s="142">
        <f t="shared" si="58"/>
        <v>0</v>
      </c>
      <c r="BJ264" s="18" t="s">
        <v>77</v>
      </c>
      <c r="BK264" s="142">
        <f t="shared" si="59"/>
        <v>0</v>
      </c>
      <c r="BL264" s="18" t="s">
        <v>87</v>
      </c>
      <c r="BM264" s="141" t="s">
        <v>1969</v>
      </c>
    </row>
    <row r="265" spans="2:65" s="1" customFormat="1" ht="33" customHeight="1">
      <c r="B265" s="129"/>
      <c r="C265" s="130" t="s">
        <v>1224</v>
      </c>
      <c r="D265" s="130" t="s">
        <v>131</v>
      </c>
      <c r="E265" s="131" t="s">
        <v>1970</v>
      </c>
      <c r="F265" s="132" t="s">
        <v>1971</v>
      </c>
      <c r="G265" s="133" t="s">
        <v>155</v>
      </c>
      <c r="H265" s="134">
        <v>1</v>
      </c>
      <c r="I265" s="135"/>
      <c r="J265" s="136">
        <f t="shared" si="50"/>
        <v>0</v>
      </c>
      <c r="K265" s="132" t="s">
        <v>1611</v>
      </c>
      <c r="L265" s="33"/>
      <c r="M265" s="137" t="s">
        <v>3</v>
      </c>
      <c r="N265" s="138" t="s">
        <v>43</v>
      </c>
      <c r="P265" s="139">
        <f t="shared" si="51"/>
        <v>0</v>
      </c>
      <c r="Q265" s="139">
        <v>0</v>
      </c>
      <c r="R265" s="139">
        <f t="shared" si="52"/>
        <v>0</v>
      </c>
      <c r="S265" s="139">
        <v>0</v>
      </c>
      <c r="T265" s="140">
        <f t="shared" si="53"/>
        <v>0</v>
      </c>
      <c r="AR265" s="141" t="s">
        <v>87</v>
      </c>
      <c r="AT265" s="141" t="s">
        <v>131</v>
      </c>
      <c r="AU265" s="141" t="s">
        <v>77</v>
      </c>
      <c r="AY265" s="18" t="s">
        <v>129</v>
      </c>
      <c r="BE265" s="142">
        <f t="shared" si="54"/>
        <v>0</v>
      </c>
      <c r="BF265" s="142">
        <f t="shared" si="55"/>
        <v>0</v>
      </c>
      <c r="BG265" s="142">
        <f t="shared" si="56"/>
        <v>0</v>
      </c>
      <c r="BH265" s="142">
        <f t="shared" si="57"/>
        <v>0</v>
      </c>
      <c r="BI265" s="142">
        <f t="shared" si="58"/>
        <v>0</v>
      </c>
      <c r="BJ265" s="18" t="s">
        <v>77</v>
      </c>
      <c r="BK265" s="142">
        <f t="shared" si="59"/>
        <v>0</v>
      </c>
      <c r="BL265" s="18" t="s">
        <v>87</v>
      </c>
      <c r="BM265" s="141" t="s">
        <v>1972</v>
      </c>
    </row>
    <row r="266" spans="2:65" s="1" customFormat="1" ht="24.2" customHeight="1">
      <c r="B266" s="129"/>
      <c r="C266" s="130" t="s">
        <v>1229</v>
      </c>
      <c r="D266" s="130" t="s">
        <v>131</v>
      </c>
      <c r="E266" s="131" t="s">
        <v>1973</v>
      </c>
      <c r="F266" s="132" t="s">
        <v>1974</v>
      </c>
      <c r="G266" s="133" t="s">
        <v>155</v>
      </c>
      <c r="H266" s="134">
        <v>1</v>
      </c>
      <c r="I266" s="135"/>
      <c r="J266" s="136">
        <f t="shared" si="50"/>
        <v>0</v>
      </c>
      <c r="K266" s="132" t="s">
        <v>1611</v>
      </c>
      <c r="L266" s="33"/>
      <c r="M266" s="137" t="s">
        <v>3</v>
      </c>
      <c r="N266" s="138" t="s">
        <v>43</v>
      </c>
      <c r="P266" s="139">
        <f t="shared" si="51"/>
        <v>0</v>
      </c>
      <c r="Q266" s="139">
        <v>0</v>
      </c>
      <c r="R266" s="139">
        <f t="shared" si="52"/>
        <v>0</v>
      </c>
      <c r="S266" s="139">
        <v>0</v>
      </c>
      <c r="T266" s="140">
        <f t="shared" si="53"/>
        <v>0</v>
      </c>
      <c r="AR266" s="141" t="s">
        <v>87</v>
      </c>
      <c r="AT266" s="141" t="s">
        <v>131</v>
      </c>
      <c r="AU266" s="141" t="s">
        <v>77</v>
      </c>
      <c r="AY266" s="18" t="s">
        <v>129</v>
      </c>
      <c r="BE266" s="142">
        <f t="shared" si="54"/>
        <v>0</v>
      </c>
      <c r="BF266" s="142">
        <f t="shared" si="55"/>
        <v>0</v>
      </c>
      <c r="BG266" s="142">
        <f t="shared" si="56"/>
        <v>0</v>
      </c>
      <c r="BH266" s="142">
        <f t="shared" si="57"/>
        <v>0</v>
      </c>
      <c r="BI266" s="142">
        <f t="shared" si="58"/>
        <v>0</v>
      </c>
      <c r="BJ266" s="18" t="s">
        <v>77</v>
      </c>
      <c r="BK266" s="142">
        <f t="shared" si="59"/>
        <v>0</v>
      </c>
      <c r="BL266" s="18" t="s">
        <v>87</v>
      </c>
      <c r="BM266" s="141" t="s">
        <v>1975</v>
      </c>
    </row>
    <row r="267" spans="2:65" s="1" customFormat="1" ht="24.2" customHeight="1">
      <c r="B267" s="129"/>
      <c r="C267" s="130" t="s">
        <v>1234</v>
      </c>
      <c r="D267" s="130" t="s">
        <v>131</v>
      </c>
      <c r="E267" s="131" t="s">
        <v>1976</v>
      </c>
      <c r="F267" s="132" t="s">
        <v>1977</v>
      </c>
      <c r="G267" s="133" t="s">
        <v>155</v>
      </c>
      <c r="H267" s="134">
        <v>1</v>
      </c>
      <c r="I267" s="135"/>
      <c r="J267" s="136">
        <f t="shared" si="50"/>
        <v>0</v>
      </c>
      <c r="K267" s="132" t="s">
        <v>1611</v>
      </c>
      <c r="L267" s="33"/>
      <c r="M267" s="137" t="s">
        <v>3</v>
      </c>
      <c r="N267" s="138" t="s">
        <v>43</v>
      </c>
      <c r="P267" s="139">
        <f t="shared" si="51"/>
        <v>0</v>
      </c>
      <c r="Q267" s="139">
        <v>0</v>
      </c>
      <c r="R267" s="139">
        <f t="shared" si="52"/>
        <v>0</v>
      </c>
      <c r="S267" s="139">
        <v>0</v>
      </c>
      <c r="T267" s="140">
        <f t="shared" si="53"/>
        <v>0</v>
      </c>
      <c r="AR267" s="141" t="s">
        <v>87</v>
      </c>
      <c r="AT267" s="141" t="s">
        <v>131</v>
      </c>
      <c r="AU267" s="141" t="s">
        <v>77</v>
      </c>
      <c r="AY267" s="18" t="s">
        <v>129</v>
      </c>
      <c r="BE267" s="142">
        <f t="shared" si="54"/>
        <v>0</v>
      </c>
      <c r="BF267" s="142">
        <f t="shared" si="55"/>
        <v>0</v>
      </c>
      <c r="BG267" s="142">
        <f t="shared" si="56"/>
        <v>0</v>
      </c>
      <c r="BH267" s="142">
        <f t="shared" si="57"/>
        <v>0</v>
      </c>
      <c r="BI267" s="142">
        <f t="shared" si="58"/>
        <v>0</v>
      </c>
      <c r="BJ267" s="18" t="s">
        <v>77</v>
      </c>
      <c r="BK267" s="142">
        <f t="shared" si="59"/>
        <v>0</v>
      </c>
      <c r="BL267" s="18" t="s">
        <v>87</v>
      </c>
      <c r="BM267" s="141" t="s">
        <v>1978</v>
      </c>
    </row>
    <row r="268" spans="2:65" s="1" customFormat="1" ht="24.2" customHeight="1">
      <c r="B268" s="129"/>
      <c r="C268" s="130" t="s">
        <v>1239</v>
      </c>
      <c r="D268" s="130" t="s">
        <v>131</v>
      </c>
      <c r="E268" s="131" t="s">
        <v>1979</v>
      </c>
      <c r="F268" s="132" t="s">
        <v>1980</v>
      </c>
      <c r="G268" s="133" t="s">
        <v>155</v>
      </c>
      <c r="H268" s="134">
        <v>1</v>
      </c>
      <c r="I268" s="135"/>
      <c r="J268" s="136">
        <f t="shared" si="50"/>
        <v>0</v>
      </c>
      <c r="K268" s="132" t="s">
        <v>1611</v>
      </c>
      <c r="L268" s="33"/>
      <c r="M268" s="137" t="s">
        <v>3</v>
      </c>
      <c r="N268" s="138" t="s">
        <v>43</v>
      </c>
      <c r="P268" s="139">
        <f t="shared" si="51"/>
        <v>0</v>
      </c>
      <c r="Q268" s="139">
        <v>0</v>
      </c>
      <c r="R268" s="139">
        <f t="shared" si="52"/>
        <v>0</v>
      </c>
      <c r="S268" s="139">
        <v>0</v>
      </c>
      <c r="T268" s="140">
        <f t="shared" si="53"/>
        <v>0</v>
      </c>
      <c r="AR268" s="141" t="s">
        <v>87</v>
      </c>
      <c r="AT268" s="141" t="s">
        <v>131</v>
      </c>
      <c r="AU268" s="141" t="s">
        <v>77</v>
      </c>
      <c r="AY268" s="18" t="s">
        <v>129</v>
      </c>
      <c r="BE268" s="142">
        <f t="shared" si="54"/>
        <v>0</v>
      </c>
      <c r="BF268" s="142">
        <f t="shared" si="55"/>
        <v>0</v>
      </c>
      <c r="BG268" s="142">
        <f t="shared" si="56"/>
        <v>0</v>
      </c>
      <c r="BH268" s="142">
        <f t="shared" si="57"/>
        <v>0</v>
      </c>
      <c r="BI268" s="142">
        <f t="shared" si="58"/>
        <v>0</v>
      </c>
      <c r="BJ268" s="18" t="s">
        <v>77</v>
      </c>
      <c r="BK268" s="142">
        <f t="shared" si="59"/>
        <v>0</v>
      </c>
      <c r="BL268" s="18" t="s">
        <v>87</v>
      </c>
      <c r="BM268" s="141" t="s">
        <v>1981</v>
      </c>
    </row>
    <row r="269" spans="2:65" s="1" customFormat="1" ht="16.5" customHeight="1">
      <c r="B269" s="129"/>
      <c r="C269" s="130" t="s">
        <v>1244</v>
      </c>
      <c r="D269" s="130" t="s">
        <v>131</v>
      </c>
      <c r="E269" s="131" t="s">
        <v>1982</v>
      </c>
      <c r="F269" s="132" t="s">
        <v>1983</v>
      </c>
      <c r="G269" s="133" t="s">
        <v>378</v>
      </c>
      <c r="H269" s="134">
        <v>900</v>
      </c>
      <c r="I269" s="135"/>
      <c r="J269" s="136">
        <f t="shared" si="50"/>
        <v>0</v>
      </c>
      <c r="K269" s="132" t="s">
        <v>1611</v>
      </c>
      <c r="L269" s="33"/>
      <c r="M269" s="137" t="s">
        <v>3</v>
      </c>
      <c r="N269" s="138" t="s">
        <v>43</v>
      </c>
      <c r="P269" s="139">
        <f t="shared" si="51"/>
        <v>0</v>
      </c>
      <c r="Q269" s="139">
        <v>0</v>
      </c>
      <c r="R269" s="139">
        <f t="shared" si="52"/>
        <v>0</v>
      </c>
      <c r="S269" s="139">
        <v>0</v>
      </c>
      <c r="T269" s="140">
        <f t="shared" si="53"/>
        <v>0</v>
      </c>
      <c r="AR269" s="141" t="s">
        <v>87</v>
      </c>
      <c r="AT269" s="141" t="s">
        <v>131</v>
      </c>
      <c r="AU269" s="141" t="s">
        <v>77</v>
      </c>
      <c r="AY269" s="18" t="s">
        <v>129</v>
      </c>
      <c r="BE269" s="142">
        <f t="shared" si="54"/>
        <v>0</v>
      </c>
      <c r="BF269" s="142">
        <f t="shared" si="55"/>
        <v>0</v>
      </c>
      <c r="BG269" s="142">
        <f t="shared" si="56"/>
        <v>0</v>
      </c>
      <c r="BH269" s="142">
        <f t="shared" si="57"/>
        <v>0</v>
      </c>
      <c r="BI269" s="142">
        <f t="shared" si="58"/>
        <v>0</v>
      </c>
      <c r="BJ269" s="18" t="s">
        <v>77</v>
      </c>
      <c r="BK269" s="142">
        <f t="shared" si="59"/>
        <v>0</v>
      </c>
      <c r="BL269" s="18" t="s">
        <v>87</v>
      </c>
      <c r="BM269" s="141" t="s">
        <v>1984</v>
      </c>
    </row>
    <row r="270" spans="2:65" s="1" customFormat="1" ht="16.5" customHeight="1">
      <c r="B270" s="129"/>
      <c r="C270" s="130" t="s">
        <v>1249</v>
      </c>
      <c r="D270" s="130" t="s">
        <v>131</v>
      </c>
      <c r="E270" s="131" t="s">
        <v>1985</v>
      </c>
      <c r="F270" s="132" t="s">
        <v>1986</v>
      </c>
      <c r="G270" s="133" t="s">
        <v>155</v>
      </c>
      <c r="H270" s="134">
        <v>1</v>
      </c>
      <c r="I270" s="135"/>
      <c r="J270" s="136">
        <f t="shared" si="50"/>
        <v>0</v>
      </c>
      <c r="K270" s="132" t="s">
        <v>1611</v>
      </c>
      <c r="L270" s="33"/>
      <c r="M270" s="137" t="s">
        <v>3</v>
      </c>
      <c r="N270" s="138" t="s">
        <v>43</v>
      </c>
      <c r="P270" s="139">
        <f t="shared" si="51"/>
        <v>0</v>
      </c>
      <c r="Q270" s="139">
        <v>0</v>
      </c>
      <c r="R270" s="139">
        <f t="shared" si="52"/>
        <v>0</v>
      </c>
      <c r="S270" s="139">
        <v>0</v>
      </c>
      <c r="T270" s="140">
        <f t="shared" si="53"/>
        <v>0</v>
      </c>
      <c r="AR270" s="141" t="s">
        <v>87</v>
      </c>
      <c r="AT270" s="141" t="s">
        <v>131</v>
      </c>
      <c r="AU270" s="141" t="s">
        <v>77</v>
      </c>
      <c r="AY270" s="18" t="s">
        <v>129</v>
      </c>
      <c r="BE270" s="142">
        <f t="shared" si="54"/>
        <v>0</v>
      </c>
      <c r="BF270" s="142">
        <f t="shared" si="55"/>
        <v>0</v>
      </c>
      <c r="BG270" s="142">
        <f t="shared" si="56"/>
        <v>0</v>
      </c>
      <c r="BH270" s="142">
        <f t="shared" si="57"/>
        <v>0</v>
      </c>
      <c r="BI270" s="142">
        <f t="shared" si="58"/>
        <v>0</v>
      </c>
      <c r="BJ270" s="18" t="s">
        <v>77</v>
      </c>
      <c r="BK270" s="142">
        <f t="shared" si="59"/>
        <v>0</v>
      </c>
      <c r="BL270" s="18" t="s">
        <v>87</v>
      </c>
      <c r="BM270" s="141" t="s">
        <v>1987</v>
      </c>
    </row>
    <row r="271" spans="2:65" s="1" customFormat="1" ht="24.2" customHeight="1">
      <c r="B271" s="129"/>
      <c r="C271" s="130" t="s">
        <v>1254</v>
      </c>
      <c r="D271" s="130" t="s">
        <v>131</v>
      </c>
      <c r="E271" s="131" t="s">
        <v>1988</v>
      </c>
      <c r="F271" s="132" t="s">
        <v>1989</v>
      </c>
      <c r="G271" s="133" t="s">
        <v>378</v>
      </c>
      <c r="H271" s="134">
        <v>160</v>
      </c>
      <c r="I271" s="135"/>
      <c r="J271" s="136">
        <f t="shared" si="50"/>
        <v>0</v>
      </c>
      <c r="K271" s="132" t="s">
        <v>1611</v>
      </c>
      <c r="L271" s="33"/>
      <c r="M271" s="137" t="s">
        <v>3</v>
      </c>
      <c r="N271" s="138" t="s">
        <v>43</v>
      </c>
      <c r="P271" s="139">
        <f t="shared" si="51"/>
        <v>0</v>
      </c>
      <c r="Q271" s="139">
        <v>0</v>
      </c>
      <c r="R271" s="139">
        <f t="shared" si="52"/>
        <v>0</v>
      </c>
      <c r="S271" s="139">
        <v>0</v>
      </c>
      <c r="T271" s="140">
        <f t="shared" si="53"/>
        <v>0</v>
      </c>
      <c r="AR271" s="141" t="s">
        <v>87</v>
      </c>
      <c r="AT271" s="141" t="s">
        <v>131</v>
      </c>
      <c r="AU271" s="141" t="s">
        <v>77</v>
      </c>
      <c r="AY271" s="18" t="s">
        <v>129</v>
      </c>
      <c r="BE271" s="142">
        <f t="shared" si="54"/>
        <v>0</v>
      </c>
      <c r="BF271" s="142">
        <f t="shared" si="55"/>
        <v>0</v>
      </c>
      <c r="BG271" s="142">
        <f t="shared" si="56"/>
        <v>0</v>
      </c>
      <c r="BH271" s="142">
        <f t="shared" si="57"/>
        <v>0</v>
      </c>
      <c r="BI271" s="142">
        <f t="shared" si="58"/>
        <v>0</v>
      </c>
      <c r="BJ271" s="18" t="s">
        <v>77</v>
      </c>
      <c r="BK271" s="142">
        <f t="shared" si="59"/>
        <v>0</v>
      </c>
      <c r="BL271" s="18" t="s">
        <v>87</v>
      </c>
      <c r="BM271" s="141" t="s">
        <v>1990</v>
      </c>
    </row>
    <row r="272" spans="2:65" s="1" customFormat="1" ht="21.75" customHeight="1">
      <c r="B272" s="129"/>
      <c r="C272" s="130" t="s">
        <v>1259</v>
      </c>
      <c r="D272" s="130" t="s">
        <v>131</v>
      </c>
      <c r="E272" s="131" t="s">
        <v>1991</v>
      </c>
      <c r="F272" s="132" t="s">
        <v>1992</v>
      </c>
      <c r="G272" s="133" t="s">
        <v>155</v>
      </c>
      <c r="H272" s="134">
        <v>1</v>
      </c>
      <c r="I272" s="135"/>
      <c r="J272" s="136">
        <f t="shared" si="50"/>
        <v>0</v>
      </c>
      <c r="K272" s="132" t="s">
        <v>1611</v>
      </c>
      <c r="L272" s="33"/>
      <c r="M272" s="137" t="s">
        <v>3</v>
      </c>
      <c r="N272" s="138" t="s">
        <v>43</v>
      </c>
      <c r="P272" s="139">
        <f t="shared" si="51"/>
        <v>0</v>
      </c>
      <c r="Q272" s="139">
        <v>0</v>
      </c>
      <c r="R272" s="139">
        <f t="shared" si="52"/>
        <v>0</v>
      </c>
      <c r="S272" s="139">
        <v>0</v>
      </c>
      <c r="T272" s="140">
        <f t="shared" si="53"/>
        <v>0</v>
      </c>
      <c r="AR272" s="141" t="s">
        <v>87</v>
      </c>
      <c r="AT272" s="141" t="s">
        <v>131</v>
      </c>
      <c r="AU272" s="141" t="s">
        <v>77</v>
      </c>
      <c r="AY272" s="18" t="s">
        <v>129</v>
      </c>
      <c r="BE272" s="142">
        <f t="shared" si="54"/>
        <v>0</v>
      </c>
      <c r="BF272" s="142">
        <f t="shared" si="55"/>
        <v>0</v>
      </c>
      <c r="BG272" s="142">
        <f t="shared" si="56"/>
        <v>0</v>
      </c>
      <c r="BH272" s="142">
        <f t="shared" si="57"/>
        <v>0</v>
      </c>
      <c r="BI272" s="142">
        <f t="shared" si="58"/>
        <v>0</v>
      </c>
      <c r="BJ272" s="18" t="s">
        <v>77</v>
      </c>
      <c r="BK272" s="142">
        <f t="shared" si="59"/>
        <v>0</v>
      </c>
      <c r="BL272" s="18" t="s">
        <v>87</v>
      </c>
      <c r="BM272" s="141" t="s">
        <v>1993</v>
      </c>
    </row>
    <row r="273" spans="2:63" s="11" customFormat="1" ht="25.9" customHeight="1">
      <c r="B273" s="117"/>
      <c r="D273" s="118" t="s">
        <v>71</v>
      </c>
      <c r="E273" s="119" t="s">
        <v>1994</v>
      </c>
      <c r="F273" s="119" t="s">
        <v>1995</v>
      </c>
      <c r="I273" s="120"/>
      <c r="J273" s="121">
        <f>BK273</f>
        <v>0</v>
      </c>
      <c r="L273" s="117"/>
      <c r="M273" s="122"/>
      <c r="P273" s="123">
        <f>SUM(P274:P285)</f>
        <v>0</v>
      </c>
      <c r="R273" s="123">
        <f>SUM(R274:R285)</f>
        <v>0</v>
      </c>
      <c r="T273" s="124">
        <f>SUM(T274:T285)</f>
        <v>0</v>
      </c>
      <c r="AR273" s="118" t="s">
        <v>77</v>
      </c>
      <c r="AT273" s="125" t="s">
        <v>71</v>
      </c>
      <c r="AU273" s="125" t="s">
        <v>72</v>
      </c>
      <c r="AY273" s="118" t="s">
        <v>129</v>
      </c>
      <c r="BK273" s="126">
        <f>SUM(BK274:BK285)</f>
        <v>0</v>
      </c>
    </row>
    <row r="274" spans="2:65" s="1" customFormat="1" ht="16.5" customHeight="1">
      <c r="B274" s="129"/>
      <c r="C274" s="130" t="s">
        <v>1264</v>
      </c>
      <c r="D274" s="130" t="s">
        <v>131</v>
      </c>
      <c r="E274" s="131" t="s">
        <v>1996</v>
      </c>
      <c r="F274" s="132" t="s">
        <v>1997</v>
      </c>
      <c r="G274" s="133" t="s">
        <v>155</v>
      </c>
      <c r="H274" s="134">
        <v>1</v>
      </c>
      <c r="I274" s="135"/>
      <c r="J274" s="136">
        <f aca="true" t="shared" si="60" ref="J274:J285">ROUND(I274*H274,2)</f>
        <v>0</v>
      </c>
      <c r="K274" s="132" t="s">
        <v>1611</v>
      </c>
      <c r="L274" s="33"/>
      <c r="M274" s="137" t="s">
        <v>3</v>
      </c>
      <c r="N274" s="138" t="s">
        <v>43</v>
      </c>
      <c r="P274" s="139">
        <f aca="true" t="shared" si="61" ref="P274:P285">O274*H274</f>
        <v>0</v>
      </c>
      <c r="Q274" s="139">
        <v>0</v>
      </c>
      <c r="R274" s="139">
        <f aca="true" t="shared" si="62" ref="R274:R285">Q274*H274</f>
        <v>0</v>
      </c>
      <c r="S274" s="139">
        <v>0</v>
      </c>
      <c r="T274" s="140">
        <f aca="true" t="shared" si="63" ref="T274:T285">S274*H274</f>
        <v>0</v>
      </c>
      <c r="AR274" s="141" t="s">
        <v>87</v>
      </c>
      <c r="AT274" s="141" t="s">
        <v>131</v>
      </c>
      <c r="AU274" s="141" t="s">
        <v>77</v>
      </c>
      <c r="AY274" s="18" t="s">
        <v>129</v>
      </c>
      <c r="BE274" s="142">
        <f aca="true" t="shared" si="64" ref="BE274:BE285">IF(N274="základní",J274,0)</f>
        <v>0</v>
      </c>
      <c r="BF274" s="142">
        <f aca="true" t="shared" si="65" ref="BF274:BF285">IF(N274="snížená",J274,0)</f>
        <v>0</v>
      </c>
      <c r="BG274" s="142">
        <f aca="true" t="shared" si="66" ref="BG274:BG285">IF(N274="zákl. přenesená",J274,0)</f>
        <v>0</v>
      </c>
      <c r="BH274" s="142">
        <f aca="true" t="shared" si="67" ref="BH274:BH285">IF(N274="sníž. přenesená",J274,0)</f>
        <v>0</v>
      </c>
      <c r="BI274" s="142">
        <f aca="true" t="shared" si="68" ref="BI274:BI285">IF(N274="nulová",J274,0)</f>
        <v>0</v>
      </c>
      <c r="BJ274" s="18" t="s">
        <v>77</v>
      </c>
      <c r="BK274" s="142">
        <f aca="true" t="shared" si="69" ref="BK274:BK285">ROUND(I274*H274,2)</f>
        <v>0</v>
      </c>
      <c r="BL274" s="18" t="s">
        <v>87</v>
      </c>
      <c r="BM274" s="141" t="s">
        <v>1998</v>
      </c>
    </row>
    <row r="275" spans="2:65" s="1" customFormat="1" ht="16.5" customHeight="1">
      <c r="B275" s="129"/>
      <c r="C275" s="130" t="s">
        <v>1271</v>
      </c>
      <c r="D275" s="130" t="s">
        <v>131</v>
      </c>
      <c r="E275" s="131" t="s">
        <v>1999</v>
      </c>
      <c r="F275" s="132" t="s">
        <v>2000</v>
      </c>
      <c r="G275" s="133" t="s">
        <v>866</v>
      </c>
      <c r="H275" s="134">
        <v>20</v>
      </c>
      <c r="I275" s="135"/>
      <c r="J275" s="136">
        <f t="shared" si="60"/>
        <v>0</v>
      </c>
      <c r="K275" s="132" t="s">
        <v>1611</v>
      </c>
      <c r="L275" s="33"/>
      <c r="M275" s="137" t="s">
        <v>3</v>
      </c>
      <c r="N275" s="138" t="s">
        <v>43</v>
      </c>
      <c r="P275" s="139">
        <f t="shared" si="61"/>
        <v>0</v>
      </c>
      <c r="Q275" s="139">
        <v>0</v>
      </c>
      <c r="R275" s="139">
        <f t="shared" si="62"/>
        <v>0</v>
      </c>
      <c r="S275" s="139">
        <v>0</v>
      </c>
      <c r="T275" s="140">
        <f t="shared" si="63"/>
        <v>0</v>
      </c>
      <c r="AR275" s="141" t="s">
        <v>87</v>
      </c>
      <c r="AT275" s="141" t="s">
        <v>131</v>
      </c>
      <c r="AU275" s="141" t="s">
        <v>77</v>
      </c>
      <c r="AY275" s="18" t="s">
        <v>129</v>
      </c>
      <c r="BE275" s="142">
        <f t="shared" si="64"/>
        <v>0</v>
      </c>
      <c r="BF275" s="142">
        <f t="shared" si="65"/>
        <v>0</v>
      </c>
      <c r="BG275" s="142">
        <f t="shared" si="66"/>
        <v>0</v>
      </c>
      <c r="BH275" s="142">
        <f t="shared" si="67"/>
        <v>0</v>
      </c>
      <c r="BI275" s="142">
        <f t="shared" si="68"/>
        <v>0</v>
      </c>
      <c r="BJ275" s="18" t="s">
        <v>77</v>
      </c>
      <c r="BK275" s="142">
        <f t="shared" si="69"/>
        <v>0</v>
      </c>
      <c r="BL275" s="18" t="s">
        <v>87</v>
      </c>
      <c r="BM275" s="141" t="s">
        <v>2001</v>
      </c>
    </row>
    <row r="276" spans="2:65" s="1" customFormat="1" ht="16.5" customHeight="1">
      <c r="B276" s="129"/>
      <c r="C276" s="130" t="s">
        <v>1277</v>
      </c>
      <c r="D276" s="130" t="s">
        <v>131</v>
      </c>
      <c r="E276" s="131" t="s">
        <v>2002</v>
      </c>
      <c r="F276" s="132" t="s">
        <v>2003</v>
      </c>
      <c r="G276" s="133" t="s">
        <v>866</v>
      </c>
      <c r="H276" s="134">
        <v>30</v>
      </c>
      <c r="I276" s="135"/>
      <c r="J276" s="136">
        <f t="shared" si="60"/>
        <v>0</v>
      </c>
      <c r="K276" s="132" t="s">
        <v>1611</v>
      </c>
      <c r="L276" s="33"/>
      <c r="M276" s="137" t="s">
        <v>3</v>
      </c>
      <c r="N276" s="138" t="s">
        <v>43</v>
      </c>
      <c r="P276" s="139">
        <f t="shared" si="61"/>
        <v>0</v>
      </c>
      <c r="Q276" s="139">
        <v>0</v>
      </c>
      <c r="R276" s="139">
        <f t="shared" si="62"/>
        <v>0</v>
      </c>
      <c r="S276" s="139">
        <v>0</v>
      </c>
      <c r="T276" s="140">
        <f t="shared" si="63"/>
        <v>0</v>
      </c>
      <c r="AR276" s="141" t="s">
        <v>87</v>
      </c>
      <c r="AT276" s="141" t="s">
        <v>131</v>
      </c>
      <c r="AU276" s="141" t="s">
        <v>77</v>
      </c>
      <c r="AY276" s="18" t="s">
        <v>129</v>
      </c>
      <c r="BE276" s="142">
        <f t="shared" si="64"/>
        <v>0</v>
      </c>
      <c r="BF276" s="142">
        <f t="shared" si="65"/>
        <v>0</v>
      </c>
      <c r="BG276" s="142">
        <f t="shared" si="66"/>
        <v>0</v>
      </c>
      <c r="BH276" s="142">
        <f t="shared" si="67"/>
        <v>0</v>
      </c>
      <c r="BI276" s="142">
        <f t="shared" si="68"/>
        <v>0</v>
      </c>
      <c r="BJ276" s="18" t="s">
        <v>77</v>
      </c>
      <c r="BK276" s="142">
        <f t="shared" si="69"/>
        <v>0</v>
      </c>
      <c r="BL276" s="18" t="s">
        <v>87</v>
      </c>
      <c r="BM276" s="141" t="s">
        <v>2004</v>
      </c>
    </row>
    <row r="277" spans="2:65" s="1" customFormat="1" ht="16.5" customHeight="1">
      <c r="B277" s="129"/>
      <c r="C277" s="130" t="s">
        <v>1283</v>
      </c>
      <c r="D277" s="130" t="s">
        <v>131</v>
      </c>
      <c r="E277" s="131" t="s">
        <v>2005</v>
      </c>
      <c r="F277" s="132" t="s">
        <v>2006</v>
      </c>
      <c r="G277" s="133" t="s">
        <v>866</v>
      </c>
      <c r="H277" s="134">
        <v>8</v>
      </c>
      <c r="I277" s="135"/>
      <c r="J277" s="136">
        <f t="shared" si="60"/>
        <v>0</v>
      </c>
      <c r="K277" s="132" t="s">
        <v>1611</v>
      </c>
      <c r="L277" s="33"/>
      <c r="M277" s="137" t="s">
        <v>3</v>
      </c>
      <c r="N277" s="138" t="s">
        <v>43</v>
      </c>
      <c r="P277" s="139">
        <f t="shared" si="61"/>
        <v>0</v>
      </c>
      <c r="Q277" s="139">
        <v>0</v>
      </c>
      <c r="R277" s="139">
        <f t="shared" si="62"/>
        <v>0</v>
      </c>
      <c r="S277" s="139">
        <v>0</v>
      </c>
      <c r="T277" s="140">
        <f t="shared" si="63"/>
        <v>0</v>
      </c>
      <c r="AR277" s="141" t="s">
        <v>87</v>
      </c>
      <c r="AT277" s="141" t="s">
        <v>131</v>
      </c>
      <c r="AU277" s="141" t="s">
        <v>77</v>
      </c>
      <c r="AY277" s="18" t="s">
        <v>129</v>
      </c>
      <c r="BE277" s="142">
        <f t="shared" si="64"/>
        <v>0</v>
      </c>
      <c r="BF277" s="142">
        <f t="shared" si="65"/>
        <v>0</v>
      </c>
      <c r="BG277" s="142">
        <f t="shared" si="66"/>
        <v>0</v>
      </c>
      <c r="BH277" s="142">
        <f t="shared" si="67"/>
        <v>0</v>
      </c>
      <c r="BI277" s="142">
        <f t="shared" si="68"/>
        <v>0</v>
      </c>
      <c r="BJ277" s="18" t="s">
        <v>77</v>
      </c>
      <c r="BK277" s="142">
        <f t="shared" si="69"/>
        <v>0</v>
      </c>
      <c r="BL277" s="18" t="s">
        <v>87</v>
      </c>
      <c r="BM277" s="141" t="s">
        <v>2007</v>
      </c>
    </row>
    <row r="278" spans="2:65" s="1" customFormat="1" ht="16.5" customHeight="1">
      <c r="B278" s="129"/>
      <c r="C278" s="130" t="s">
        <v>1289</v>
      </c>
      <c r="D278" s="130" t="s">
        <v>131</v>
      </c>
      <c r="E278" s="131" t="s">
        <v>2008</v>
      </c>
      <c r="F278" s="132" t="s">
        <v>2009</v>
      </c>
      <c r="G278" s="133" t="s">
        <v>1585</v>
      </c>
      <c r="H278" s="134">
        <v>1</v>
      </c>
      <c r="I278" s="135"/>
      <c r="J278" s="136">
        <f t="shared" si="60"/>
        <v>0</v>
      </c>
      <c r="K278" s="132" t="s">
        <v>1611</v>
      </c>
      <c r="L278" s="33"/>
      <c r="M278" s="137" t="s">
        <v>3</v>
      </c>
      <c r="N278" s="138" t="s">
        <v>43</v>
      </c>
      <c r="P278" s="139">
        <f t="shared" si="61"/>
        <v>0</v>
      </c>
      <c r="Q278" s="139">
        <v>0</v>
      </c>
      <c r="R278" s="139">
        <f t="shared" si="62"/>
        <v>0</v>
      </c>
      <c r="S278" s="139">
        <v>0</v>
      </c>
      <c r="T278" s="140">
        <f t="shared" si="63"/>
        <v>0</v>
      </c>
      <c r="AR278" s="141" t="s">
        <v>87</v>
      </c>
      <c r="AT278" s="141" t="s">
        <v>131</v>
      </c>
      <c r="AU278" s="141" t="s">
        <v>77</v>
      </c>
      <c r="AY278" s="18" t="s">
        <v>129</v>
      </c>
      <c r="BE278" s="142">
        <f t="shared" si="64"/>
        <v>0</v>
      </c>
      <c r="BF278" s="142">
        <f t="shared" si="65"/>
        <v>0</v>
      </c>
      <c r="BG278" s="142">
        <f t="shared" si="66"/>
        <v>0</v>
      </c>
      <c r="BH278" s="142">
        <f t="shared" si="67"/>
        <v>0</v>
      </c>
      <c r="BI278" s="142">
        <f t="shared" si="68"/>
        <v>0</v>
      </c>
      <c r="BJ278" s="18" t="s">
        <v>77</v>
      </c>
      <c r="BK278" s="142">
        <f t="shared" si="69"/>
        <v>0</v>
      </c>
      <c r="BL278" s="18" t="s">
        <v>87</v>
      </c>
      <c r="BM278" s="141" t="s">
        <v>2010</v>
      </c>
    </row>
    <row r="279" spans="2:65" s="1" customFormat="1" ht="16.5" customHeight="1">
      <c r="B279" s="129"/>
      <c r="C279" s="130" t="s">
        <v>1294</v>
      </c>
      <c r="D279" s="130" t="s">
        <v>131</v>
      </c>
      <c r="E279" s="131" t="s">
        <v>2011</v>
      </c>
      <c r="F279" s="132" t="s">
        <v>2012</v>
      </c>
      <c r="G279" s="133" t="s">
        <v>155</v>
      </c>
      <c r="H279" s="134">
        <v>1</v>
      </c>
      <c r="I279" s="135"/>
      <c r="J279" s="136">
        <f t="shared" si="60"/>
        <v>0</v>
      </c>
      <c r="K279" s="132" t="s">
        <v>1611</v>
      </c>
      <c r="L279" s="33"/>
      <c r="M279" s="137" t="s">
        <v>3</v>
      </c>
      <c r="N279" s="138" t="s">
        <v>43</v>
      </c>
      <c r="P279" s="139">
        <f t="shared" si="61"/>
        <v>0</v>
      </c>
      <c r="Q279" s="139">
        <v>0</v>
      </c>
      <c r="R279" s="139">
        <f t="shared" si="62"/>
        <v>0</v>
      </c>
      <c r="S279" s="139">
        <v>0</v>
      </c>
      <c r="T279" s="140">
        <f t="shared" si="63"/>
        <v>0</v>
      </c>
      <c r="AR279" s="141" t="s">
        <v>87</v>
      </c>
      <c r="AT279" s="141" t="s">
        <v>131</v>
      </c>
      <c r="AU279" s="141" t="s">
        <v>77</v>
      </c>
      <c r="AY279" s="18" t="s">
        <v>129</v>
      </c>
      <c r="BE279" s="142">
        <f t="shared" si="64"/>
        <v>0</v>
      </c>
      <c r="BF279" s="142">
        <f t="shared" si="65"/>
        <v>0</v>
      </c>
      <c r="BG279" s="142">
        <f t="shared" si="66"/>
        <v>0</v>
      </c>
      <c r="BH279" s="142">
        <f t="shared" si="67"/>
        <v>0</v>
      </c>
      <c r="BI279" s="142">
        <f t="shared" si="68"/>
        <v>0</v>
      </c>
      <c r="BJ279" s="18" t="s">
        <v>77</v>
      </c>
      <c r="BK279" s="142">
        <f t="shared" si="69"/>
        <v>0</v>
      </c>
      <c r="BL279" s="18" t="s">
        <v>87</v>
      </c>
      <c r="BM279" s="141" t="s">
        <v>346</v>
      </c>
    </row>
    <row r="280" spans="2:65" s="1" customFormat="1" ht="21.75" customHeight="1">
      <c r="B280" s="129"/>
      <c r="C280" s="130" t="s">
        <v>1299</v>
      </c>
      <c r="D280" s="130" t="s">
        <v>131</v>
      </c>
      <c r="E280" s="131" t="s">
        <v>2013</v>
      </c>
      <c r="F280" s="132" t="s">
        <v>2014</v>
      </c>
      <c r="G280" s="133" t="s">
        <v>155</v>
      </c>
      <c r="H280" s="134">
        <v>1</v>
      </c>
      <c r="I280" s="135"/>
      <c r="J280" s="136">
        <f t="shared" si="60"/>
        <v>0</v>
      </c>
      <c r="K280" s="132" t="s">
        <v>1611</v>
      </c>
      <c r="L280" s="33"/>
      <c r="M280" s="137" t="s">
        <v>3</v>
      </c>
      <c r="N280" s="138" t="s">
        <v>43</v>
      </c>
      <c r="P280" s="139">
        <f t="shared" si="61"/>
        <v>0</v>
      </c>
      <c r="Q280" s="139">
        <v>0</v>
      </c>
      <c r="R280" s="139">
        <f t="shared" si="62"/>
        <v>0</v>
      </c>
      <c r="S280" s="139">
        <v>0</v>
      </c>
      <c r="T280" s="140">
        <f t="shared" si="63"/>
        <v>0</v>
      </c>
      <c r="AR280" s="141" t="s">
        <v>87</v>
      </c>
      <c r="AT280" s="141" t="s">
        <v>131</v>
      </c>
      <c r="AU280" s="141" t="s">
        <v>77</v>
      </c>
      <c r="AY280" s="18" t="s">
        <v>129</v>
      </c>
      <c r="BE280" s="142">
        <f t="shared" si="64"/>
        <v>0</v>
      </c>
      <c r="BF280" s="142">
        <f t="shared" si="65"/>
        <v>0</v>
      </c>
      <c r="BG280" s="142">
        <f t="shared" si="66"/>
        <v>0</v>
      </c>
      <c r="BH280" s="142">
        <f t="shared" si="67"/>
        <v>0</v>
      </c>
      <c r="BI280" s="142">
        <f t="shared" si="68"/>
        <v>0</v>
      </c>
      <c r="BJ280" s="18" t="s">
        <v>77</v>
      </c>
      <c r="BK280" s="142">
        <f t="shared" si="69"/>
        <v>0</v>
      </c>
      <c r="BL280" s="18" t="s">
        <v>87</v>
      </c>
      <c r="BM280" s="141" t="s">
        <v>2015</v>
      </c>
    </row>
    <row r="281" spans="2:65" s="1" customFormat="1" ht="24.2" customHeight="1">
      <c r="B281" s="129"/>
      <c r="C281" s="130" t="s">
        <v>1306</v>
      </c>
      <c r="D281" s="130" t="s">
        <v>131</v>
      </c>
      <c r="E281" s="131" t="s">
        <v>2016</v>
      </c>
      <c r="F281" s="132" t="s">
        <v>2017</v>
      </c>
      <c r="G281" s="133" t="s">
        <v>155</v>
      </c>
      <c r="H281" s="134">
        <v>1</v>
      </c>
      <c r="I281" s="135"/>
      <c r="J281" s="136">
        <f t="shared" si="60"/>
        <v>0</v>
      </c>
      <c r="K281" s="132" t="s">
        <v>1611</v>
      </c>
      <c r="L281" s="33"/>
      <c r="M281" s="137" t="s">
        <v>3</v>
      </c>
      <c r="N281" s="138" t="s">
        <v>43</v>
      </c>
      <c r="P281" s="139">
        <f t="shared" si="61"/>
        <v>0</v>
      </c>
      <c r="Q281" s="139">
        <v>0</v>
      </c>
      <c r="R281" s="139">
        <f t="shared" si="62"/>
        <v>0</v>
      </c>
      <c r="S281" s="139">
        <v>0</v>
      </c>
      <c r="T281" s="140">
        <f t="shared" si="63"/>
        <v>0</v>
      </c>
      <c r="AR281" s="141" t="s">
        <v>87</v>
      </c>
      <c r="AT281" s="141" t="s">
        <v>131</v>
      </c>
      <c r="AU281" s="141" t="s">
        <v>77</v>
      </c>
      <c r="AY281" s="18" t="s">
        <v>129</v>
      </c>
      <c r="BE281" s="142">
        <f t="shared" si="64"/>
        <v>0</v>
      </c>
      <c r="BF281" s="142">
        <f t="shared" si="65"/>
        <v>0</v>
      </c>
      <c r="BG281" s="142">
        <f t="shared" si="66"/>
        <v>0</v>
      </c>
      <c r="BH281" s="142">
        <f t="shared" si="67"/>
        <v>0</v>
      </c>
      <c r="BI281" s="142">
        <f t="shared" si="68"/>
        <v>0</v>
      </c>
      <c r="BJ281" s="18" t="s">
        <v>77</v>
      </c>
      <c r="BK281" s="142">
        <f t="shared" si="69"/>
        <v>0</v>
      </c>
      <c r="BL281" s="18" t="s">
        <v>87</v>
      </c>
      <c r="BM281" s="141" t="s">
        <v>2018</v>
      </c>
    </row>
    <row r="282" spans="2:65" s="1" customFormat="1" ht="16.5" customHeight="1">
      <c r="B282" s="129"/>
      <c r="C282" s="130" t="s">
        <v>1311</v>
      </c>
      <c r="D282" s="130" t="s">
        <v>131</v>
      </c>
      <c r="E282" s="131" t="s">
        <v>2019</v>
      </c>
      <c r="F282" s="132" t="s">
        <v>2020</v>
      </c>
      <c r="G282" s="133" t="s">
        <v>155</v>
      </c>
      <c r="H282" s="134">
        <v>1</v>
      </c>
      <c r="I282" s="135"/>
      <c r="J282" s="136">
        <f t="shared" si="60"/>
        <v>0</v>
      </c>
      <c r="K282" s="132" t="s">
        <v>1611</v>
      </c>
      <c r="L282" s="33"/>
      <c r="M282" s="137" t="s">
        <v>3</v>
      </c>
      <c r="N282" s="138" t="s">
        <v>43</v>
      </c>
      <c r="P282" s="139">
        <f t="shared" si="61"/>
        <v>0</v>
      </c>
      <c r="Q282" s="139">
        <v>0</v>
      </c>
      <c r="R282" s="139">
        <f t="shared" si="62"/>
        <v>0</v>
      </c>
      <c r="S282" s="139">
        <v>0</v>
      </c>
      <c r="T282" s="140">
        <f t="shared" si="63"/>
        <v>0</v>
      </c>
      <c r="AR282" s="141" t="s">
        <v>87</v>
      </c>
      <c r="AT282" s="141" t="s">
        <v>131</v>
      </c>
      <c r="AU282" s="141" t="s">
        <v>77</v>
      </c>
      <c r="AY282" s="18" t="s">
        <v>129</v>
      </c>
      <c r="BE282" s="142">
        <f t="shared" si="64"/>
        <v>0</v>
      </c>
      <c r="BF282" s="142">
        <f t="shared" si="65"/>
        <v>0</v>
      </c>
      <c r="BG282" s="142">
        <f t="shared" si="66"/>
        <v>0</v>
      </c>
      <c r="BH282" s="142">
        <f t="shared" si="67"/>
        <v>0</v>
      </c>
      <c r="BI282" s="142">
        <f t="shared" si="68"/>
        <v>0</v>
      </c>
      <c r="BJ282" s="18" t="s">
        <v>77</v>
      </c>
      <c r="BK282" s="142">
        <f t="shared" si="69"/>
        <v>0</v>
      </c>
      <c r="BL282" s="18" t="s">
        <v>87</v>
      </c>
      <c r="BM282" s="141" t="s">
        <v>2021</v>
      </c>
    </row>
    <row r="283" spans="2:65" s="1" customFormat="1" ht="16.5" customHeight="1">
      <c r="B283" s="129"/>
      <c r="C283" s="130" t="s">
        <v>1316</v>
      </c>
      <c r="D283" s="130" t="s">
        <v>131</v>
      </c>
      <c r="E283" s="131" t="s">
        <v>2022</v>
      </c>
      <c r="F283" s="132" t="s">
        <v>1584</v>
      </c>
      <c r="G283" s="133" t="s">
        <v>1585</v>
      </c>
      <c r="H283" s="134">
        <v>1</v>
      </c>
      <c r="I283" s="135"/>
      <c r="J283" s="136">
        <f t="shared" si="60"/>
        <v>0</v>
      </c>
      <c r="K283" s="132" t="s">
        <v>1611</v>
      </c>
      <c r="L283" s="33"/>
      <c r="M283" s="137" t="s">
        <v>3</v>
      </c>
      <c r="N283" s="138" t="s">
        <v>43</v>
      </c>
      <c r="P283" s="139">
        <f t="shared" si="61"/>
        <v>0</v>
      </c>
      <c r="Q283" s="139">
        <v>0</v>
      </c>
      <c r="R283" s="139">
        <f t="shared" si="62"/>
        <v>0</v>
      </c>
      <c r="S283" s="139">
        <v>0</v>
      </c>
      <c r="T283" s="140">
        <f t="shared" si="63"/>
        <v>0</v>
      </c>
      <c r="AR283" s="141" t="s">
        <v>87</v>
      </c>
      <c r="AT283" s="141" t="s">
        <v>131</v>
      </c>
      <c r="AU283" s="141" t="s">
        <v>77</v>
      </c>
      <c r="AY283" s="18" t="s">
        <v>129</v>
      </c>
      <c r="BE283" s="142">
        <f t="shared" si="64"/>
        <v>0</v>
      </c>
      <c r="BF283" s="142">
        <f t="shared" si="65"/>
        <v>0</v>
      </c>
      <c r="BG283" s="142">
        <f t="shared" si="66"/>
        <v>0</v>
      </c>
      <c r="BH283" s="142">
        <f t="shared" si="67"/>
        <v>0</v>
      </c>
      <c r="BI283" s="142">
        <f t="shared" si="68"/>
        <v>0</v>
      </c>
      <c r="BJ283" s="18" t="s">
        <v>77</v>
      </c>
      <c r="BK283" s="142">
        <f t="shared" si="69"/>
        <v>0</v>
      </c>
      <c r="BL283" s="18" t="s">
        <v>87</v>
      </c>
      <c r="BM283" s="141" t="s">
        <v>2023</v>
      </c>
    </row>
    <row r="284" spans="2:65" s="1" customFormat="1" ht="16.5" customHeight="1">
      <c r="B284" s="129"/>
      <c r="C284" s="130" t="s">
        <v>1321</v>
      </c>
      <c r="D284" s="130" t="s">
        <v>131</v>
      </c>
      <c r="E284" s="131" t="s">
        <v>2024</v>
      </c>
      <c r="F284" s="132" t="s">
        <v>2025</v>
      </c>
      <c r="G284" s="133" t="s">
        <v>155</v>
      </c>
      <c r="H284" s="134">
        <v>1</v>
      </c>
      <c r="I284" s="135"/>
      <c r="J284" s="136">
        <f t="shared" si="60"/>
        <v>0</v>
      </c>
      <c r="K284" s="132" t="s">
        <v>1611</v>
      </c>
      <c r="L284" s="33"/>
      <c r="M284" s="137" t="s">
        <v>3</v>
      </c>
      <c r="N284" s="138" t="s">
        <v>43</v>
      </c>
      <c r="P284" s="139">
        <f t="shared" si="61"/>
        <v>0</v>
      </c>
      <c r="Q284" s="139">
        <v>0</v>
      </c>
      <c r="R284" s="139">
        <f t="shared" si="62"/>
        <v>0</v>
      </c>
      <c r="S284" s="139">
        <v>0</v>
      </c>
      <c r="T284" s="140">
        <f t="shared" si="63"/>
        <v>0</v>
      </c>
      <c r="AR284" s="141" t="s">
        <v>87</v>
      </c>
      <c r="AT284" s="141" t="s">
        <v>131</v>
      </c>
      <c r="AU284" s="141" t="s">
        <v>77</v>
      </c>
      <c r="AY284" s="18" t="s">
        <v>129</v>
      </c>
      <c r="BE284" s="142">
        <f t="shared" si="64"/>
        <v>0</v>
      </c>
      <c r="BF284" s="142">
        <f t="shared" si="65"/>
        <v>0</v>
      </c>
      <c r="BG284" s="142">
        <f t="shared" si="66"/>
        <v>0</v>
      </c>
      <c r="BH284" s="142">
        <f t="shared" si="67"/>
        <v>0</v>
      </c>
      <c r="BI284" s="142">
        <f t="shared" si="68"/>
        <v>0</v>
      </c>
      <c r="BJ284" s="18" t="s">
        <v>77</v>
      </c>
      <c r="BK284" s="142">
        <f t="shared" si="69"/>
        <v>0</v>
      </c>
      <c r="BL284" s="18" t="s">
        <v>87</v>
      </c>
      <c r="BM284" s="141" t="s">
        <v>2026</v>
      </c>
    </row>
    <row r="285" spans="2:65" s="1" customFormat="1" ht="24.2" customHeight="1">
      <c r="B285" s="129"/>
      <c r="C285" s="130" t="s">
        <v>1517</v>
      </c>
      <c r="D285" s="130" t="s">
        <v>131</v>
      </c>
      <c r="E285" s="131" t="s">
        <v>2027</v>
      </c>
      <c r="F285" s="132" t="s">
        <v>2028</v>
      </c>
      <c r="G285" s="133" t="s">
        <v>155</v>
      </c>
      <c r="H285" s="134">
        <v>1</v>
      </c>
      <c r="I285" s="135"/>
      <c r="J285" s="136">
        <f t="shared" si="60"/>
        <v>0</v>
      </c>
      <c r="K285" s="132" t="s">
        <v>1611</v>
      </c>
      <c r="L285" s="33"/>
      <c r="M285" s="179" t="s">
        <v>3</v>
      </c>
      <c r="N285" s="180" t="s">
        <v>43</v>
      </c>
      <c r="O285" s="181"/>
      <c r="P285" s="182">
        <f t="shared" si="61"/>
        <v>0</v>
      </c>
      <c r="Q285" s="182">
        <v>0</v>
      </c>
      <c r="R285" s="182">
        <f t="shared" si="62"/>
        <v>0</v>
      </c>
      <c r="S285" s="182">
        <v>0</v>
      </c>
      <c r="T285" s="183">
        <f t="shared" si="63"/>
        <v>0</v>
      </c>
      <c r="AR285" s="141" t="s">
        <v>87</v>
      </c>
      <c r="AT285" s="141" t="s">
        <v>131</v>
      </c>
      <c r="AU285" s="141" t="s">
        <v>77</v>
      </c>
      <c r="AY285" s="18" t="s">
        <v>129</v>
      </c>
      <c r="BE285" s="142">
        <f t="shared" si="64"/>
        <v>0</v>
      </c>
      <c r="BF285" s="142">
        <f t="shared" si="65"/>
        <v>0</v>
      </c>
      <c r="BG285" s="142">
        <f t="shared" si="66"/>
        <v>0</v>
      </c>
      <c r="BH285" s="142">
        <f t="shared" si="67"/>
        <v>0</v>
      </c>
      <c r="BI285" s="142">
        <f t="shared" si="68"/>
        <v>0</v>
      </c>
      <c r="BJ285" s="18" t="s">
        <v>77</v>
      </c>
      <c r="BK285" s="142">
        <f t="shared" si="69"/>
        <v>0</v>
      </c>
      <c r="BL285" s="18" t="s">
        <v>87</v>
      </c>
      <c r="BM285" s="141" t="s">
        <v>2029</v>
      </c>
    </row>
    <row r="286" spans="2:12" s="1" customFormat="1" ht="6.95" customHeight="1">
      <c r="B286" s="42"/>
      <c r="C286" s="43"/>
      <c r="D286" s="43"/>
      <c r="E286" s="43"/>
      <c r="F286" s="43"/>
      <c r="G286" s="43"/>
      <c r="H286" s="43"/>
      <c r="I286" s="43"/>
      <c r="J286" s="43"/>
      <c r="K286" s="43"/>
      <c r="L286" s="33"/>
    </row>
  </sheetData>
  <autoFilter ref="C85:K28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92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97</v>
      </c>
      <c r="L4" s="21"/>
      <c r="M4" s="87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6" t="str">
        <f>'Rekapitulace stavby'!K6</f>
        <v>Rekonstrukce zpívající fontány v Mar. Lázní_rev</v>
      </c>
      <c r="F7" s="327"/>
      <c r="G7" s="327"/>
      <c r="H7" s="327"/>
      <c r="L7" s="21"/>
    </row>
    <row r="8" spans="2:12" s="1" customFormat="1" ht="12" customHeight="1">
      <c r="B8" s="33"/>
      <c r="D8" s="28" t="s">
        <v>98</v>
      </c>
      <c r="L8" s="33"/>
    </row>
    <row r="9" spans="2:12" s="1" customFormat="1" ht="16.5" customHeight="1">
      <c r="B9" s="33"/>
      <c r="E9" s="288" t="s">
        <v>2030</v>
      </c>
      <c r="F9" s="328"/>
      <c r="G9" s="328"/>
      <c r="H9" s="328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27. 10. 2023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/>
      </c>
      <c r="L14" s="33"/>
    </row>
    <row r="15" spans="2:12" s="1" customFormat="1" ht="18" customHeight="1">
      <c r="B15" s="33"/>
      <c r="E15" s="26" t="str">
        <f>IF('Rekapitulace stavby'!E11="","",'Rekapitulace stavby'!E11)</f>
        <v xml:space="preserve"> </v>
      </c>
      <c r="I15" s="28" t="s">
        <v>28</v>
      </c>
      <c r="J15" s="26" t="str">
        <f>IF('Rekapitulace stavby'!AN11="","",'Rekapitulace stavby'!AN11)</f>
        <v/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9" t="str">
        <f>'Rekapitulace stavby'!E14</f>
        <v>Vyplň údaj</v>
      </c>
      <c r="F18" s="309"/>
      <c r="G18" s="309"/>
      <c r="H18" s="309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3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">
        <v>3</v>
      </c>
      <c r="L23" s="33"/>
    </row>
    <row r="24" spans="2:12" s="1" customFormat="1" ht="18" customHeight="1">
      <c r="B24" s="33"/>
      <c r="E24" s="26" t="s">
        <v>100</v>
      </c>
      <c r="I24" s="28" t="s">
        <v>28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71.25" customHeight="1">
      <c r="B27" s="88"/>
      <c r="E27" s="314" t="s">
        <v>37</v>
      </c>
      <c r="F27" s="314"/>
      <c r="G27" s="314"/>
      <c r="H27" s="314"/>
      <c r="L27" s="88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9" t="s">
        <v>38</v>
      </c>
      <c r="J30" s="64">
        <f>ROUND(J84,2)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90">
        <f>ROUND((SUM(BE84:BE111)),2)</f>
        <v>0</v>
      </c>
      <c r="I33" s="91">
        <v>0.21</v>
      </c>
      <c r="J33" s="90">
        <f>ROUND(((SUM(BE84:BE111))*I33),2)</f>
        <v>0</v>
      </c>
      <c r="L33" s="33"/>
    </row>
    <row r="34" spans="2:12" s="1" customFormat="1" ht="14.45" customHeight="1">
      <c r="B34" s="33"/>
      <c r="E34" s="28" t="s">
        <v>44</v>
      </c>
      <c r="F34" s="90">
        <f>ROUND((SUM(BF84:BF111)),2)</f>
        <v>0</v>
      </c>
      <c r="I34" s="91">
        <v>0.12</v>
      </c>
      <c r="J34" s="90">
        <f>ROUND(((SUM(BF84:BF111))*I34),2)</f>
        <v>0</v>
      </c>
      <c r="L34" s="33"/>
    </row>
    <row r="35" spans="2:12" s="1" customFormat="1" ht="14.45" customHeight="1" hidden="1">
      <c r="B35" s="33"/>
      <c r="E35" s="28" t="s">
        <v>45</v>
      </c>
      <c r="F35" s="90">
        <f>ROUND((SUM(BG84:BG111)),2)</f>
        <v>0</v>
      </c>
      <c r="I35" s="91">
        <v>0.21</v>
      </c>
      <c r="J35" s="90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90">
        <f>ROUND((SUM(BH84:BH111)),2)</f>
        <v>0</v>
      </c>
      <c r="I36" s="91">
        <v>0.12</v>
      </c>
      <c r="J36" s="90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90">
        <f>ROUND((SUM(BI84:BI111)),2)</f>
        <v>0</v>
      </c>
      <c r="I37" s="91">
        <v>0</v>
      </c>
      <c r="J37" s="90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2"/>
      <c r="D39" s="93" t="s">
        <v>48</v>
      </c>
      <c r="E39" s="55"/>
      <c r="F39" s="55"/>
      <c r="G39" s="94" t="s">
        <v>49</v>
      </c>
      <c r="H39" s="95" t="s">
        <v>50</v>
      </c>
      <c r="I39" s="55"/>
      <c r="J39" s="96">
        <f>SUM(J30:J37)</f>
        <v>0</v>
      </c>
      <c r="K39" s="97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101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6" t="str">
        <f>E7</f>
        <v>Rekonstrukce zpívající fontány v Mar. Lázní_rev</v>
      </c>
      <c r="F48" s="327"/>
      <c r="G48" s="327"/>
      <c r="H48" s="327"/>
      <c r="L48" s="33"/>
    </row>
    <row r="49" spans="2:12" s="1" customFormat="1" ht="12" customHeight="1">
      <c r="B49" s="33"/>
      <c r="C49" s="28" t="s">
        <v>98</v>
      </c>
      <c r="L49" s="33"/>
    </row>
    <row r="50" spans="2:12" s="1" customFormat="1" ht="16.5" customHeight="1">
      <c r="B50" s="33"/>
      <c r="E50" s="288" t="str">
        <f>E9</f>
        <v>5 - Vedlejší náklady</v>
      </c>
      <c r="F50" s="328"/>
      <c r="G50" s="328"/>
      <c r="H50" s="328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st.p. 28/3, 28/2, ppč. 200/2, 78/1 k.ú. ML</v>
      </c>
      <c r="I52" s="28" t="s">
        <v>23</v>
      </c>
      <c r="J52" s="50" t="str">
        <f>IF(J12="","",J12)</f>
        <v>27. 10. 2023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 xml:space="preserve"> </v>
      </c>
      <c r="I54" s="28" t="s">
        <v>31</v>
      </c>
      <c r="J54" s="31" t="str">
        <f>E21</f>
        <v xml:space="preserve">Prokon s.r.o. 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>Ing. Tomáš Hrdlička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100" t="s">
        <v>70</v>
      </c>
      <c r="J59" s="64">
        <f>J84</f>
        <v>0</v>
      </c>
      <c r="L59" s="33"/>
      <c r="AU59" s="18" t="s">
        <v>104</v>
      </c>
    </row>
    <row r="60" spans="2:12" s="8" customFormat="1" ht="24.95" customHeight="1">
      <c r="B60" s="101"/>
      <c r="D60" s="102" t="s">
        <v>2031</v>
      </c>
      <c r="E60" s="103"/>
      <c r="F60" s="103"/>
      <c r="G60" s="103"/>
      <c r="H60" s="103"/>
      <c r="I60" s="103"/>
      <c r="J60" s="104">
        <f>J85</f>
        <v>0</v>
      </c>
      <c r="L60" s="101"/>
    </row>
    <row r="61" spans="2:12" s="9" customFormat="1" ht="19.9" customHeight="1">
      <c r="B61" s="105"/>
      <c r="D61" s="106" t="s">
        <v>2032</v>
      </c>
      <c r="E61" s="107"/>
      <c r="F61" s="107"/>
      <c r="G61" s="107"/>
      <c r="H61" s="107"/>
      <c r="I61" s="107"/>
      <c r="J61" s="108">
        <f>J86</f>
        <v>0</v>
      </c>
      <c r="L61" s="105"/>
    </row>
    <row r="62" spans="2:12" s="9" customFormat="1" ht="19.9" customHeight="1">
      <c r="B62" s="105"/>
      <c r="D62" s="106" t="s">
        <v>2033</v>
      </c>
      <c r="E62" s="107"/>
      <c r="F62" s="107"/>
      <c r="G62" s="107"/>
      <c r="H62" s="107"/>
      <c r="I62" s="107"/>
      <c r="J62" s="108">
        <f>J92</f>
        <v>0</v>
      </c>
      <c r="L62" s="105"/>
    </row>
    <row r="63" spans="2:12" s="9" customFormat="1" ht="19.9" customHeight="1">
      <c r="B63" s="105"/>
      <c r="D63" s="106" t="s">
        <v>2034</v>
      </c>
      <c r="E63" s="107"/>
      <c r="F63" s="107"/>
      <c r="G63" s="107"/>
      <c r="H63" s="107"/>
      <c r="I63" s="107"/>
      <c r="J63" s="108">
        <f>J97</f>
        <v>0</v>
      </c>
      <c r="L63" s="105"/>
    </row>
    <row r="64" spans="2:12" s="9" customFormat="1" ht="19.9" customHeight="1">
      <c r="B64" s="105"/>
      <c r="D64" s="106" t="s">
        <v>2035</v>
      </c>
      <c r="E64" s="107"/>
      <c r="F64" s="107"/>
      <c r="G64" s="107"/>
      <c r="H64" s="107"/>
      <c r="I64" s="107"/>
      <c r="J64" s="108">
        <f>J104</f>
        <v>0</v>
      </c>
      <c r="L64" s="105"/>
    </row>
    <row r="65" spans="2:12" s="1" customFormat="1" ht="21.75" customHeight="1">
      <c r="B65" s="33"/>
      <c r="L65" s="33"/>
    </row>
    <row r="66" spans="2:12" s="1" customFormat="1" ht="6.95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33"/>
    </row>
    <row r="70" spans="2:12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33"/>
    </row>
    <row r="71" spans="2:12" s="1" customFormat="1" ht="24.95" customHeight="1">
      <c r="B71" s="33"/>
      <c r="C71" s="22" t="s">
        <v>114</v>
      </c>
      <c r="L71" s="33"/>
    </row>
    <row r="72" spans="2:12" s="1" customFormat="1" ht="6.95" customHeight="1">
      <c r="B72" s="33"/>
      <c r="L72" s="33"/>
    </row>
    <row r="73" spans="2:12" s="1" customFormat="1" ht="12" customHeight="1">
      <c r="B73" s="33"/>
      <c r="C73" s="28" t="s">
        <v>17</v>
      </c>
      <c r="L73" s="33"/>
    </row>
    <row r="74" spans="2:12" s="1" customFormat="1" ht="16.5" customHeight="1">
      <c r="B74" s="33"/>
      <c r="E74" s="326" t="str">
        <f>E7</f>
        <v>Rekonstrukce zpívající fontány v Mar. Lázní_rev</v>
      </c>
      <c r="F74" s="327"/>
      <c r="G74" s="327"/>
      <c r="H74" s="327"/>
      <c r="L74" s="33"/>
    </row>
    <row r="75" spans="2:12" s="1" customFormat="1" ht="12" customHeight="1">
      <c r="B75" s="33"/>
      <c r="C75" s="28" t="s">
        <v>98</v>
      </c>
      <c r="L75" s="33"/>
    </row>
    <row r="76" spans="2:12" s="1" customFormat="1" ht="16.5" customHeight="1">
      <c r="B76" s="33"/>
      <c r="E76" s="288" t="str">
        <f>E9</f>
        <v>5 - Vedlejší náklady</v>
      </c>
      <c r="F76" s="328"/>
      <c r="G76" s="328"/>
      <c r="H76" s="328"/>
      <c r="L76" s="33"/>
    </row>
    <row r="77" spans="2:12" s="1" customFormat="1" ht="6.95" customHeight="1">
      <c r="B77" s="33"/>
      <c r="L77" s="33"/>
    </row>
    <row r="78" spans="2:12" s="1" customFormat="1" ht="12" customHeight="1">
      <c r="B78" s="33"/>
      <c r="C78" s="28" t="s">
        <v>21</v>
      </c>
      <c r="F78" s="26" t="str">
        <f>F12</f>
        <v>st.p. 28/3, 28/2, ppč. 200/2, 78/1 k.ú. ML</v>
      </c>
      <c r="I78" s="28" t="s">
        <v>23</v>
      </c>
      <c r="J78" s="50" t="str">
        <f>IF(J12="","",J12)</f>
        <v>27. 10. 2023</v>
      </c>
      <c r="L78" s="33"/>
    </row>
    <row r="79" spans="2:12" s="1" customFormat="1" ht="6.95" customHeight="1">
      <c r="B79" s="33"/>
      <c r="L79" s="33"/>
    </row>
    <row r="80" spans="2:12" s="1" customFormat="1" ht="15.2" customHeight="1">
      <c r="B80" s="33"/>
      <c r="C80" s="28" t="s">
        <v>25</v>
      </c>
      <c r="F80" s="26" t="str">
        <f>E15</f>
        <v xml:space="preserve"> </v>
      </c>
      <c r="I80" s="28" t="s">
        <v>31</v>
      </c>
      <c r="J80" s="31" t="str">
        <f>E21</f>
        <v xml:space="preserve">Prokon s.r.o. </v>
      </c>
      <c r="L80" s="33"/>
    </row>
    <row r="81" spans="2:12" s="1" customFormat="1" ht="15.2" customHeight="1">
      <c r="B81" s="33"/>
      <c r="C81" s="28" t="s">
        <v>29</v>
      </c>
      <c r="F81" s="26" t="str">
        <f>IF(E18="","",E18)</f>
        <v>Vyplň údaj</v>
      </c>
      <c r="I81" s="28" t="s">
        <v>34</v>
      </c>
      <c r="J81" s="31" t="str">
        <f>E24</f>
        <v>Ing. Tomáš Hrdlička</v>
      </c>
      <c r="L81" s="33"/>
    </row>
    <row r="82" spans="2:12" s="1" customFormat="1" ht="10.35" customHeight="1">
      <c r="B82" s="33"/>
      <c r="L82" s="33"/>
    </row>
    <row r="83" spans="2:20" s="10" customFormat="1" ht="29.25" customHeight="1">
      <c r="B83" s="109"/>
      <c r="C83" s="110" t="s">
        <v>115</v>
      </c>
      <c r="D83" s="111" t="s">
        <v>57</v>
      </c>
      <c r="E83" s="111" t="s">
        <v>53</v>
      </c>
      <c r="F83" s="111" t="s">
        <v>54</v>
      </c>
      <c r="G83" s="111" t="s">
        <v>116</v>
      </c>
      <c r="H83" s="111" t="s">
        <v>117</v>
      </c>
      <c r="I83" s="111" t="s">
        <v>118</v>
      </c>
      <c r="J83" s="111" t="s">
        <v>103</v>
      </c>
      <c r="K83" s="112" t="s">
        <v>119</v>
      </c>
      <c r="L83" s="109"/>
      <c r="M83" s="57" t="s">
        <v>3</v>
      </c>
      <c r="N83" s="58" t="s">
        <v>42</v>
      </c>
      <c r="O83" s="58" t="s">
        <v>120</v>
      </c>
      <c r="P83" s="58" t="s">
        <v>121</v>
      </c>
      <c r="Q83" s="58" t="s">
        <v>122</v>
      </c>
      <c r="R83" s="58" t="s">
        <v>123</v>
      </c>
      <c r="S83" s="58" t="s">
        <v>124</v>
      </c>
      <c r="T83" s="59" t="s">
        <v>125</v>
      </c>
    </row>
    <row r="84" spans="2:63" s="1" customFormat="1" ht="22.9" customHeight="1">
      <c r="B84" s="33"/>
      <c r="C84" s="62" t="s">
        <v>126</v>
      </c>
      <c r="J84" s="113">
        <f>BK84</f>
        <v>0</v>
      </c>
      <c r="L84" s="33"/>
      <c r="M84" s="60"/>
      <c r="N84" s="51"/>
      <c r="O84" s="51"/>
      <c r="P84" s="114">
        <f>P85</f>
        <v>0</v>
      </c>
      <c r="Q84" s="51"/>
      <c r="R84" s="114">
        <f>R85</f>
        <v>0</v>
      </c>
      <c r="S84" s="51"/>
      <c r="T84" s="115">
        <f>T85</f>
        <v>0</v>
      </c>
      <c r="AT84" s="18" t="s">
        <v>71</v>
      </c>
      <c r="AU84" s="18" t="s">
        <v>104</v>
      </c>
      <c r="BK84" s="116">
        <f>BK85</f>
        <v>0</v>
      </c>
    </row>
    <row r="85" spans="2:63" s="11" customFormat="1" ht="25.9" customHeight="1">
      <c r="B85" s="117"/>
      <c r="D85" s="118" t="s">
        <v>71</v>
      </c>
      <c r="E85" s="119" t="s">
        <v>2036</v>
      </c>
      <c r="F85" s="119" t="s">
        <v>2037</v>
      </c>
      <c r="I85" s="120"/>
      <c r="J85" s="121">
        <f>BK85</f>
        <v>0</v>
      </c>
      <c r="L85" s="117"/>
      <c r="M85" s="122"/>
      <c r="P85" s="123">
        <f>P86+P92+P97+P104</f>
        <v>0</v>
      </c>
      <c r="R85" s="123">
        <f>R86+R92+R97+R104</f>
        <v>0</v>
      </c>
      <c r="T85" s="124">
        <f>T86+T92+T97+T104</f>
        <v>0</v>
      </c>
      <c r="AR85" s="118" t="s">
        <v>90</v>
      </c>
      <c r="AT85" s="125" t="s">
        <v>71</v>
      </c>
      <c r="AU85" s="125" t="s">
        <v>72</v>
      </c>
      <c r="AY85" s="118" t="s">
        <v>129</v>
      </c>
      <c r="BK85" s="126">
        <f>BK86+BK92+BK97+BK104</f>
        <v>0</v>
      </c>
    </row>
    <row r="86" spans="2:63" s="11" customFormat="1" ht="22.9" customHeight="1">
      <c r="B86" s="117"/>
      <c r="D86" s="118" t="s">
        <v>71</v>
      </c>
      <c r="E86" s="127" t="s">
        <v>2038</v>
      </c>
      <c r="F86" s="127" t="s">
        <v>2039</v>
      </c>
      <c r="I86" s="120"/>
      <c r="J86" s="128">
        <f>BK86</f>
        <v>0</v>
      </c>
      <c r="L86" s="117"/>
      <c r="M86" s="122"/>
      <c r="P86" s="123">
        <f>SUM(P87:P91)</f>
        <v>0</v>
      </c>
      <c r="R86" s="123">
        <f>SUM(R87:R91)</f>
        <v>0</v>
      </c>
      <c r="T86" s="124">
        <f>SUM(T87:T91)</f>
        <v>0</v>
      </c>
      <c r="AR86" s="118" t="s">
        <v>90</v>
      </c>
      <c r="AT86" s="125" t="s">
        <v>71</v>
      </c>
      <c r="AU86" s="125" t="s">
        <v>77</v>
      </c>
      <c r="AY86" s="118" t="s">
        <v>129</v>
      </c>
      <c r="BK86" s="126">
        <f>SUM(BK87:BK91)</f>
        <v>0</v>
      </c>
    </row>
    <row r="87" spans="2:65" s="1" customFormat="1" ht="16.5" customHeight="1">
      <c r="B87" s="129"/>
      <c r="C87" s="130" t="s">
        <v>77</v>
      </c>
      <c r="D87" s="130" t="s">
        <v>131</v>
      </c>
      <c r="E87" s="131" t="s">
        <v>2040</v>
      </c>
      <c r="F87" s="132" t="s">
        <v>2041</v>
      </c>
      <c r="G87" s="133" t="s">
        <v>155</v>
      </c>
      <c r="H87" s="134">
        <v>1</v>
      </c>
      <c r="I87" s="135"/>
      <c r="J87" s="136">
        <f>ROUND(I87*H87,2)</f>
        <v>0</v>
      </c>
      <c r="K87" s="132" t="s">
        <v>134</v>
      </c>
      <c r="L87" s="33"/>
      <c r="M87" s="137" t="s">
        <v>3</v>
      </c>
      <c r="N87" s="138" t="s">
        <v>43</v>
      </c>
      <c r="P87" s="139">
        <f>O87*H87</f>
        <v>0</v>
      </c>
      <c r="Q87" s="139">
        <v>0</v>
      </c>
      <c r="R87" s="139">
        <f>Q87*H87</f>
        <v>0</v>
      </c>
      <c r="S87" s="139">
        <v>0</v>
      </c>
      <c r="T87" s="140">
        <f>S87*H87</f>
        <v>0</v>
      </c>
      <c r="AR87" s="141" t="s">
        <v>2042</v>
      </c>
      <c r="AT87" s="141" t="s">
        <v>131</v>
      </c>
      <c r="AU87" s="141" t="s">
        <v>81</v>
      </c>
      <c r="AY87" s="18" t="s">
        <v>129</v>
      </c>
      <c r="BE87" s="142">
        <f>IF(N87="základní",J87,0)</f>
        <v>0</v>
      </c>
      <c r="BF87" s="142">
        <f>IF(N87="snížená",J87,0)</f>
        <v>0</v>
      </c>
      <c r="BG87" s="142">
        <f>IF(N87="zákl. přenesená",J87,0)</f>
        <v>0</v>
      </c>
      <c r="BH87" s="142">
        <f>IF(N87="sníž. přenesená",J87,0)</f>
        <v>0</v>
      </c>
      <c r="BI87" s="142">
        <f>IF(N87="nulová",J87,0)</f>
        <v>0</v>
      </c>
      <c r="BJ87" s="18" t="s">
        <v>77</v>
      </c>
      <c r="BK87" s="142">
        <f>ROUND(I87*H87,2)</f>
        <v>0</v>
      </c>
      <c r="BL87" s="18" t="s">
        <v>2042</v>
      </c>
      <c r="BM87" s="141" t="s">
        <v>2043</v>
      </c>
    </row>
    <row r="88" spans="2:47" s="1" customFormat="1" ht="11.25">
      <c r="B88" s="33"/>
      <c r="D88" s="143" t="s">
        <v>136</v>
      </c>
      <c r="F88" s="144" t="s">
        <v>2044</v>
      </c>
      <c r="I88" s="145"/>
      <c r="L88" s="33"/>
      <c r="M88" s="146"/>
      <c r="T88" s="54"/>
      <c r="AT88" s="18" t="s">
        <v>136</v>
      </c>
      <c r="AU88" s="18" t="s">
        <v>81</v>
      </c>
    </row>
    <row r="89" spans="2:65" s="1" customFormat="1" ht="37.9" customHeight="1">
      <c r="B89" s="129"/>
      <c r="C89" s="130" t="s">
        <v>81</v>
      </c>
      <c r="D89" s="130" t="s">
        <v>131</v>
      </c>
      <c r="E89" s="131" t="s">
        <v>2045</v>
      </c>
      <c r="F89" s="132" t="s">
        <v>2046</v>
      </c>
      <c r="G89" s="133" t="s">
        <v>155</v>
      </c>
      <c r="H89" s="134">
        <v>1</v>
      </c>
      <c r="I89" s="135"/>
      <c r="J89" s="136">
        <f>ROUND(I89*H89,2)</f>
        <v>0</v>
      </c>
      <c r="K89" s="132" t="s">
        <v>134</v>
      </c>
      <c r="L89" s="33"/>
      <c r="M89" s="137" t="s">
        <v>3</v>
      </c>
      <c r="N89" s="138" t="s">
        <v>43</v>
      </c>
      <c r="P89" s="139">
        <f>O89*H89</f>
        <v>0</v>
      </c>
      <c r="Q89" s="139">
        <v>0</v>
      </c>
      <c r="R89" s="139">
        <f>Q89*H89</f>
        <v>0</v>
      </c>
      <c r="S89" s="139">
        <v>0</v>
      </c>
      <c r="T89" s="140">
        <f>S89*H89</f>
        <v>0</v>
      </c>
      <c r="AR89" s="141" t="s">
        <v>2042</v>
      </c>
      <c r="AT89" s="141" t="s">
        <v>131</v>
      </c>
      <c r="AU89" s="141" t="s">
        <v>81</v>
      </c>
      <c r="AY89" s="18" t="s">
        <v>129</v>
      </c>
      <c r="BE89" s="142">
        <f>IF(N89="základní",J89,0)</f>
        <v>0</v>
      </c>
      <c r="BF89" s="142">
        <f>IF(N89="snížená",J89,0)</f>
        <v>0</v>
      </c>
      <c r="BG89" s="142">
        <f>IF(N89="zákl. přenesená",J89,0)</f>
        <v>0</v>
      </c>
      <c r="BH89" s="142">
        <f>IF(N89="sníž. přenesená",J89,0)</f>
        <v>0</v>
      </c>
      <c r="BI89" s="142">
        <f>IF(N89="nulová",J89,0)</f>
        <v>0</v>
      </c>
      <c r="BJ89" s="18" t="s">
        <v>77</v>
      </c>
      <c r="BK89" s="142">
        <f>ROUND(I89*H89,2)</f>
        <v>0</v>
      </c>
      <c r="BL89" s="18" t="s">
        <v>2042</v>
      </c>
      <c r="BM89" s="141" t="s">
        <v>2047</v>
      </c>
    </row>
    <row r="90" spans="2:47" s="1" customFormat="1" ht="11.25">
      <c r="B90" s="33"/>
      <c r="D90" s="143" t="s">
        <v>136</v>
      </c>
      <c r="F90" s="144" t="s">
        <v>2048</v>
      </c>
      <c r="I90" s="145"/>
      <c r="L90" s="33"/>
      <c r="M90" s="146"/>
      <c r="T90" s="54"/>
      <c r="AT90" s="18" t="s">
        <v>136</v>
      </c>
      <c r="AU90" s="18" t="s">
        <v>81</v>
      </c>
    </row>
    <row r="91" spans="2:65" s="1" customFormat="1" ht="37.9" customHeight="1">
      <c r="B91" s="129"/>
      <c r="C91" s="130" t="s">
        <v>84</v>
      </c>
      <c r="D91" s="130" t="s">
        <v>131</v>
      </c>
      <c r="E91" s="131" t="s">
        <v>2049</v>
      </c>
      <c r="F91" s="132" t="s">
        <v>2050</v>
      </c>
      <c r="G91" s="133" t="s">
        <v>155</v>
      </c>
      <c r="H91" s="134">
        <v>1</v>
      </c>
      <c r="I91" s="135"/>
      <c r="J91" s="136">
        <f>ROUND(I91*H91,2)</f>
        <v>0</v>
      </c>
      <c r="K91" s="132" t="s">
        <v>156</v>
      </c>
      <c r="L91" s="33"/>
      <c r="M91" s="137" t="s">
        <v>3</v>
      </c>
      <c r="N91" s="138" t="s">
        <v>43</v>
      </c>
      <c r="P91" s="139">
        <f>O91*H91</f>
        <v>0</v>
      </c>
      <c r="Q91" s="139">
        <v>0</v>
      </c>
      <c r="R91" s="139">
        <f>Q91*H91</f>
        <v>0</v>
      </c>
      <c r="S91" s="139">
        <v>0</v>
      </c>
      <c r="T91" s="140">
        <f>S91*H91</f>
        <v>0</v>
      </c>
      <c r="AR91" s="141" t="s">
        <v>87</v>
      </c>
      <c r="AT91" s="141" t="s">
        <v>131</v>
      </c>
      <c r="AU91" s="141" t="s">
        <v>81</v>
      </c>
      <c r="AY91" s="18" t="s">
        <v>129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8" t="s">
        <v>77</v>
      </c>
      <c r="BK91" s="142">
        <f>ROUND(I91*H91,2)</f>
        <v>0</v>
      </c>
      <c r="BL91" s="18" t="s">
        <v>87</v>
      </c>
      <c r="BM91" s="141" t="s">
        <v>2051</v>
      </c>
    </row>
    <row r="92" spans="2:63" s="11" customFormat="1" ht="22.9" customHeight="1">
      <c r="B92" s="117"/>
      <c r="D92" s="118" t="s">
        <v>71</v>
      </c>
      <c r="E92" s="127" t="s">
        <v>2052</v>
      </c>
      <c r="F92" s="127" t="s">
        <v>2053</v>
      </c>
      <c r="I92" s="120"/>
      <c r="J92" s="128">
        <f>BK92</f>
        <v>0</v>
      </c>
      <c r="L92" s="117"/>
      <c r="M92" s="122"/>
      <c r="P92" s="123">
        <f>SUM(P93:P96)</f>
        <v>0</v>
      </c>
      <c r="R92" s="123">
        <f>SUM(R93:R96)</f>
        <v>0</v>
      </c>
      <c r="T92" s="124">
        <f>SUM(T93:T96)</f>
        <v>0</v>
      </c>
      <c r="AR92" s="118" t="s">
        <v>90</v>
      </c>
      <c r="AT92" s="125" t="s">
        <v>71</v>
      </c>
      <c r="AU92" s="125" t="s">
        <v>77</v>
      </c>
      <c r="AY92" s="118" t="s">
        <v>129</v>
      </c>
      <c r="BK92" s="126">
        <f>SUM(BK93:BK96)</f>
        <v>0</v>
      </c>
    </row>
    <row r="93" spans="2:65" s="1" customFormat="1" ht="16.5" customHeight="1">
      <c r="B93" s="129"/>
      <c r="C93" s="130" t="s">
        <v>87</v>
      </c>
      <c r="D93" s="130" t="s">
        <v>131</v>
      </c>
      <c r="E93" s="131" t="s">
        <v>2054</v>
      </c>
      <c r="F93" s="132" t="s">
        <v>2053</v>
      </c>
      <c r="G93" s="133" t="s">
        <v>155</v>
      </c>
      <c r="H93" s="134">
        <v>1</v>
      </c>
      <c r="I93" s="135"/>
      <c r="J93" s="136">
        <f>ROUND(I93*H93,2)</f>
        <v>0</v>
      </c>
      <c r="K93" s="132" t="s">
        <v>156</v>
      </c>
      <c r="L93" s="33"/>
      <c r="M93" s="137" t="s">
        <v>3</v>
      </c>
      <c r="N93" s="138" t="s">
        <v>43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87</v>
      </c>
      <c r="AT93" s="141" t="s">
        <v>131</v>
      </c>
      <c r="AU93" s="141" t="s">
        <v>81</v>
      </c>
      <c r="AY93" s="18" t="s">
        <v>129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8" t="s">
        <v>77</v>
      </c>
      <c r="BK93" s="142">
        <f>ROUND(I93*H93,2)</f>
        <v>0</v>
      </c>
      <c r="BL93" s="18" t="s">
        <v>87</v>
      </c>
      <c r="BM93" s="141" t="s">
        <v>2055</v>
      </c>
    </row>
    <row r="94" spans="2:47" s="1" customFormat="1" ht="253.5">
      <c r="B94" s="33"/>
      <c r="D94" s="148" t="s">
        <v>222</v>
      </c>
      <c r="F94" s="171" t="s">
        <v>2056</v>
      </c>
      <c r="I94" s="145"/>
      <c r="L94" s="33"/>
      <c r="M94" s="146"/>
      <c r="T94" s="54"/>
      <c r="AT94" s="18" t="s">
        <v>222</v>
      </c>
      <c r="AU94" s="18" t="s">
        <v>81</v>
      </c>
    </row>
    <row r="95" spans="2:65" s="1" customFormat="1" ht="55.5" customHeight="1">
      <c r="B95" s="129"/>
      <c r="C95" s="130" t="s">
        <v>90</v>
      </c>
      <c r="D95" s="130" t="s">
        <v>131</v>
      </c>
      <c r="E95" s="131" t="s">
        <v>2057</v>
      </c>
      <c r="F95" s="132" t="s">
        <v>2058</v>
      </c>
      <c r="G95" s="133" t="s">
        <v>2059</v>
      </c>
      <c r="H95" s="134">
        <v>120</v>
      </c>
      <c r="I95" s="135"/>
      <c r="J95" s="136">
        <f>ROUND(I95*H95,2)</f>
        <v>0</v>
      </c>
      <c r="K95" s="132" t="s">
        <v>156</v>
      </c>
      <c r="L95" s="33"/>
      <c r="M95" s="137" t="s">
        <v>3</v>
      </c>
      <c r="N95" s="138" t="s">
        <v>43</v>
      </c>
      <c r="P95" s="139">
        <f>O95*H95</f>
        <v>0</v>
      </c>
      <c r="Q95" s="139">
        <v>0</v>
      </c>
      <c r="R95" s="139">
        <f>Q95*H95</f>
        <v>0</v>
      </c>
      <c r="S95" s="139">
        <v>0</v>
      </c>
      <c r="T95" s="140">
        <f>S95*H95</f>
        <v>0</v>
      </c>
      <c r="AR95" s="141" t="s">
        <v>2042</v>
      </c>
      <c r="AT95" s="141" t="s">
        <v>131</v>
      </c>
      <c r="AU95" s="141" t="s">
        <v>81</v>
      </c>
      <c r="AY95" s="18" t="s">
        <v>129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8" t="s">
        <v>77</v>
      </c>
      <c r="BK95" s="142">
        <f>ROUND(I95*H95,2)</f>
        <v>0</v>
      </c>
      <c r="BL95" s="18" t="s">
        <v>2042</v>
      </c>
      <c r="BM95" s="141" t="s">
        <v>2060</v>
      </c>
    </row>
    <row r="96" spans="2:65" s="1" customFormat="1" ht="24.2" customHeight="1">
      <c r="B96" s="129"/>
      <c r="C96" s="130" t="s">
        <v>160</v>
      </c>
      <c r="D96" s="130" t="s">
        <v>131</v>
      </c>
      <c r="E96" s="131" t="s">
        <v>2061</v>
      </c>
      <c r="F96" s="132" t="s">
        <v>2062</v>
      </c>
      <c r="G96" s="133" t="s">
        <v>2063</v>
      </c>
      <c r="H96" s="134">
        <v>60</v>
      </c>
      <c r="I96" s="135"/>
      <c r="J96" s="136">
        <f>ROUND(I96*H96,2)</f>
        <v>0</v>
      </c>
      <c r="K96" s="132" t="s">
        <v>1611</v>
      </c>
      <c r="L96" s="33"/>
      <c r="M96" s="137" t="s">
        <v>3</v>
      </c>
      <c r="N96" s="138" t="s">
        <v>43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87</v>
      </c>
      <c r="AT96" s="141" t="s">
        <v>131</v>
      </c>
      <c r="AU96" s="141" t="s">
        <v>81</v>
      </c>
      <c r="AY96" s="18" t="s">
        <v>129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8" t="s">
        <v>77</v>
      </c>
      <c r="BK96" s="142">
        <f>ROUND(I96*H96,2)</f>
        <v>0</v>
      </c>
      <c r="BL96" s="18" t="s">
        <v>87</v>
      </c>
      <c r="BM96" s="141" t="s">
        <v>2064</v>
      </c>
    </row>
    <row r="97" spans="2:63" s="11" customFormat="1" ht="22.9" customHeight="1">
      <c r="B97" s="117"/>
      <c r="D97" s="118" t="s">
        <v>71</v>
      </c>
      <c r="E97" s="127" t="s">
        <v>2065</v>
      </c>
      <c r="F97" s="127" t="s">
        <v>2066</v>
      </c>
      <c r="I97" s="120"/>
      <c r="J97" s="128">
        <f>BK97</f>
        <v>0</v>
      </c>
      <c r="L97" s="117"/>
      <c r="M97" s="122"/>
      <c r="P97" s="123">
        <f>SUM(P98:P103)</f>
        <v>0</v>
      </c>
      <c r="R97" s="123">
        <f>SUM(R98:R103)</f>
        <v>0</v>
      </c>
      <c r="T97" s="124">
        <f>SUM(T98:T103)</f>
        <v>0</v>
      </c>
      <c r="AR97" s="118" t="s">
        <v>90</v>
      </c>
      <c r="AT97" s="125" t="s">
        <v>71</v>
      </c>
      <c r="AU97" s="125" t="s">
        <v>77</v>
      </c>
      <c r="AY97" s="118" t="s">
        <v>129</v>
      </c>
      <c r="BK97" s="126">
        <f>SUM(BK98:BK103)</f>
        <v>0</v>
      </c>
    </row>
    <row r="98" spans="2:65" s="1" customFormat="1" ht="16.5" customHeight="1">
      <c r="B98" s="129"/>
      <c r="C98" s="130" t="s">
        <v>165</v>
      </c>
      <c r="D98" s="130" t="s">
        <v>131</v>
      </c>
      <c r="E98" s="131" t="s">
        <v>2067</v>
      </c>
      <c r="F98" s="132" t="s">
        <v>2068</v>
      </c>
      <c r="G98" s="133" t="s">
        <v>866</v>
      </c>
      <c r="H98" s="134">
        <v>20</v>
      </c>
      <c r="I98" s="135"/>
      <c r="J98" s="136">
        <f>ROUND(I98*H98,2)</f>
        <v>0</v>
      </c>
      <c r="K98" s="132" t="s">
        <v>134</v>
      </c>
      <c r="L98" s="33"/>
      <c r="M98" s="137" t="s">
        <v>3</v>
      </c>
      <c r="N98" s="138" t="s">
        <v>43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2042</v>
      </c>
      <c r="AT98" s="141" t="s">
        <v>131</v>
      </c>
      <c r="AU98" s="141" t="s">
        <v>81</v>
      </c>
      <c r="AY98" s="18" t="s">
        <v>129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8" t="s">
        <v>77</v>
      </c>
      <c r="BK98" s="142">
        <f>ROUND(I98*H98,2)</f>
        <v>0</v>
      </c>
      <c r="BL98" s="18" t="s">
        <v>2042</v>
      </c>
      <c r="BM98" s="141" t="s">
        <v>2069</v>
      </c>
    </row>
    <row r="99" spans="2:47" s="1" customFormat="1" ht="11.25">
      <c r="B99" s="33"/>
      <c r="D99" s="143" t="s">
        <v>136</v>
      </c>
      <c r="F99" s="144" t="s">
        <v>2070</v>
      </c>
      <c r="I99" s="145"/>
      <c r="L99" s="33"/>
      <c r="M99" s="146"/>
      <c r="T99" s="54"/>
      <c r="AT99" s="18" t="s">
        <v>136</v>
      </c>
      <c r="AU99" s="18" t="s">
        <v>81</v>
      </c>
    </row>
    <row r="100" spans="2:65" s="1" customFormat="1" ht="16.5" customHeight="1">
      <c r="B100" s="129"/>
      <c r="C100" s="130" t="s">
        <v>170</v>
      </c>
      <c r="D100" s="130" t="s">
        <v>131</v>
      </c>
      <c r="E100" s="131" t="s">
        <v>2071</v>
      </c>
      <c r="F100" s="132" t="s">
        <v>2072</v>
      </c>
      <c r="G100" s="133" t="s">
        <v>866</v>
      </c>
      <c r="H100" s="134">
        <v>20</v>
      </c>
      <c r="I100" s="135"/>
      <c r="J100" s="136">
        <f>ROUND(I100*H100,2)</f>
        <v>0</v>
      </c>
      <c r="K100" s="132" t="s">
        <v>134</v>
      </c>
      <c r="L100" s="33"/>
      <c r="M100" s="137" t="s">
        <v>3</v>
      </c>
      <c r="N100" s="138" t="s">
        <v>43</v>
      </c>
      <c r="P100" s="139">
        <f>O100*H100</f>
        <v>0</v>
      </c>
      <c r="Q100" s="139">
        <v>0</v>
      </c>
      <c r="R100" s="139">
        <f>Q100*H100</f>
        <v>0</v>
      </c>
      <c r="S100" s="139">
        <v>0</v>
      </c>
      <c r="T100" s="140">
        <f>S100*H100</f>
        <v>0</v>
      </c>
      <c r="AR100" s="141" t="s">
        <v>2042</v>
      </c>
      <c r="AT100" s="141" t="s">
        <v>131</v>
      </c>
      <c r="AU100" s="141" t="s">
        <v>81</v>
      </c>
      <c r="AY100" s="18" t="s">
        <v>129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8" t="s">
        <v>77</v>
      </c>
      <c r="BK100" s="142">
        <f>ROUND(I100*H100,2)</f>
        <v>0</v>
      </c>
      <c r="BL100" s="18" t="s">
        <v>2042</v>
      </c>
      <c r="BM100" s="141" t="s">
        <v>2073</v>
      </c>
    </row>
    <row r="101" spans="2:47" s="1" customFormat="1" ht="11.25">
      <c r="B101" s="33"/>
      <c r="D101" s="143" t="s">
        <v>136</v>
      </c>
      <c r="F101" s="144" t="s">
        <v>2074</v>
      </c>
      <c r="I101" s="145"/>
      <c r="L101" s="33"/>
      <c r="M101" s="146"/>
      <c r="T101" s="54"/>
      <c r="AT101" s="18" t="s">
        <v>136</v>
      </c>
      <c r="AU101" s="18" t="s">
        <v>81</v>
      </c>
    </row>
    <row r="102" spans="2:65" s="1" customFormat="1" ht="16.5" customHeight="1">
      <c r="B102" s="129"/>
      <c r="C102" s="130" t="s">
        <v>175</v>
      </c>
      <c r="D102" s="130" t="s">
        <v>131</v>
      </c>
      <c r="E102" s="131" t="s">
        <v>2075</v>
      </c>
      <c r="F102" s="132" t="s">
        <v>2076</v>
      </c>
      <c r="G102" s="133" t="s">
        <v>866</v>
      </c>
      <c r="H102" s="134">
        <v>20</v>
      </c>
      <c r="I102" s="135"/>
      <c r="J102" s="136">
        <f>ROUND(I102*H102,2)</f>
        <v>0</v>
      </c>
      <c r="K102" s="132" t="s">
        <v>134</v>
      </c>
      <c r="L102" s="33"/>
      <c r="M102" s="137" t="s">
        <v>3</v>
      </c>
      <c r="N102" s="138" t="s">
        <v>43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2042</v>
      </c>
      <c r="AT102" s="141" t="s">
        <v>131</v>
      </c>
      <c r="AU102" s="141" t="s">
        <v>81</v>
      </c>
      <c r="AY102" s="18" t="s">
        <v>129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8" t="s">
        <v>77</v>
      </c>
      <c r="BK102" s="142">
        <f>ROUND(I102*H102,2)</f>
        <v>0</v>
      </c>
      <c r="BL102" s="18" t="s">
        <v>2042</v>
      </c>
      <c r="BM102" s="141" t="s">
        <v>2077</v>
      </c>
    </row>
    <row r="103" spans="2:47" s="1" customFormat="1" ht="11.25">
      <c r="B103" s="33"/>
      <c r="D103" s="143" t="s">
        <v>136</v>
      </c>
      <c r="F103" s="144" t="s">
        <v>2078</v>
      </c>
      <c r="I103" s="145"/>
      <c r="L103" s="33"/>
      <c r="M103" s="146"/>
      <c r="T103" s="54"/>
      <c r="AT103" s="18" t="s">
        <v>136</v>
      </c>
      <c r="AU103" s="18" t="s">
        <v>81</v>
      </c>
    </row>
    <row r="104" spans="2:63" s="11" customFormat="1" ht="22.9" customHeight="1">
      <c r="B104" s="117"/>
      <c r="D104" s="118" t="s">
        <v>71</v>
      </c>
      <c r="E104" s="127" t="s">
        <v>2079</v>
      </c>
      <c r="F104" s="127" t="s">
        <v>2080</v>
      </c>
      <c r="I104" s="120"/>
      <c r="J104" s="128">
        <f>BK104</f>
        <v>0</v>
      </c>
      <c r="L104" s="117"/>
      <c r="M104" s="122"/>
      <c r="P104" s="123">
        <f>SUM(P105:P111)</f>
        <v>0</v>
      </c>
      <c r="R104" s="123">
        <f>SUM(R105:R111)</f>
        <v>0</v>
      </c>
      <c r="T104" s="124">
        <f>SUM(T105:T111)</f>
        <v>0</v>
      </c>
      <c r="AR104" s="118" t="s">
        <v>90</v>
      </c>
      <c r="AT104" s="125" t="s">
        <v>71</v>
      </c>
      <c r="AU104" s="125" t="s">
        <v>77</v>
      </c>
      <c r="AY104" s="118" t="s">
        <v>129</v>
      </c>
      <c r="BK104" s="126">
        <f>SUM(BK105:BK111)</f>
        <v>0</v>
      </c>
    </row>
    <row r="105" spans="2:65" s="1" customFormat="1" ht="16.5" customHeight="1">
      <c r="B105" s="129"/>
      <c r="C105" s="130" t="s">
        <v>180</v>
      </c>
      <c r="D105" s="130" t="s">
        <v>131</v>
      </c>
      <c r="E105" s="131" t="s">
        <v>2081</v>
      </c>
      <c r="F105" s="132" t="s">
        <v>2082</v>
      </c>
      <c r="G105" s="133" t="s">
        <v>866</v>
      </c>
      <c r="H105" s="134">
        <v>15</v>
      </c>
      <c r="I105" s="135"/>
      <c r="J105" s="136">
        <f>ROUND(I105*H105,2)</f>
        <v>0</v>
      </c>
      <c r="K105" s="132" t="s">
        <v>134</v>
      </c>
      <c r="L105" s="33"/>
      <c r="M105" s="137" t="s">
        <v>3</v>
      </c>
      <c r="N105" s="138" t="s">
        <v>43</v>
      </c>
      <c r="P105" s="139">
        <f>O105*H105</f>
        <v>0</v>
      </c>
      <c r="Q105" s="139">
        <v>0</v>
      </c>
      <c r="R105" s="139">
        <f>Q105*H105</f>
        <v>0</v>
      </c>
      <c r="S105" s="139">
        <v>0</v>
      </c>
      <c r="T105" s="140">
        <f>S105*H105</f>
        <v>0</v>
      </c>
      <c r="AR105" s="141" t="s">
        <v>2042</v>
      </c>
      <c r="AT105" s="141" t="s">
        <v>131</v>
      </c>
      <c r="AU105" s="141" t="s">
        <v>81</v>
      </c>
      <c r="AY105" s="18" t="s">
        <v>129</v>
      </c>
      <c r="BE105" s="142">
        <f>IF(N105="základní",J105,0)</f>
        <v>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18" t="s">
        <v>77</v>
      </c>
      <c r="BK105" s="142">
        <f>ROUND(I105*H105,2)</f>
        <v>0</v>
      </c>
      <c r="BL105" s="18" t="s">
        <v>2042</v>
      </c>
      <c r="BM105" s="141" t="s">
        <v>2083</v>
      </c>
    </row>
    <row r="106" spans="2:47" s="1" customFormat="1" ht="11.25">
      <c r="B106" s="33"/>
      <c r="D106" s="143" t="s">
        <v>136</v>
      </c>
      <c r="F106" s="144" t="s">
        <v>2084</v>
      </c>
      <c r="I106" s="145"/>
      <c r="L106" s="33"/>
      <c r="M106" s="146"/>
      <c r="T106" s="54"/>
      <c r="AT106" s="18" t="s">
        <v>136</v>
      </c>
      <c r="AU106" s="18" t="s">
        <v>81</v>
      </c>
    </row>
    <row r="107" spans="2:65" s="1" customFormat="1" ht="16.5" customHeight="1">
      <c r="B107" s="129"/>
      <c r="C107" s="130" t="s">
        <v>186</v>
      </c>
      <c r="D107" s="130" t="s">
        <v>131</v>
      </c>
      <c r="E107" s="131" t="s">
        <v>2085</v>
      </c>
      <c r="F107" s="132" t="s">
        <v>2086</v>
      </c>
      <c r="G107" s="133" t="s">
        <v>155</v>
      </c>
      <c r="H107" s="134">
        <v>1</v>
      </c>
      <c r="I107" s="135"/>
      <c r="J107" s="136">
        <f>ROUND(I107*H107,2)</f>
        <v>0</v>
      </c>
      <c r="K107" s="132" t="s">
        <v>134</v>
      </c>
      <c r="L107" s="33"/>
      <c r="M107" s="137" t="s">
        <v>3</v>
      </c>
      <c r="N107" s="138" t="s">
        <v>43</v>
      </c>
      <c r="P107" s="139">
        <f>O107*H107</f>
        <v>0</v>
      </c>
      <c r="Q107" s="139">
        <v>0</v>
      </c>
      <c r="R107" s="139">
        <f>Q107*H107</f>
        <v>0</v>
      </c>
      <c r="S107" s="139">
        <v>0</v>
      </c>
      <c r="T107" s="140">
        <f>S107*H107</f>
        <v>0</v>
      </c>
      <c r="AR107" s="141" t="s">
        <v>2042</v>
      </c>
      <c r="AT107" s="141" t="s">
        <v>131</v>
      </c>
      <c r="AU107" s="141" t="s">
        <v>81</v>
      </c>
      <c r="AY107" s="18" t="s">
        <v>129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8" t="s">
        <v>77</v>
      </c>
      <c r="BK107" s="142">
        <f>ROUND(I107*H107,2)</f>
        <v>0</v>
      </c>
      <c r="BL107" s="18" t="s">
        <v>2042</v>
      </c>
      <c r="BM107" s="141" t="s">
        <v>2087</v>
      </c>
    </row>
    <row r="108" spans="2:47" s="1" customFormat="1" ht="11.25">
      <c r="B108" s="33"/>
      <c r="D108" s="143" t="s">
        <v>136</v>
      </c>
      <c r="F108" s="144" t="s">
        <v>2088</v>
      </c>
      <c r="I108" s="145"/>
      <c r="L108" s="33"/>
      <c r="M108" s="146"/>
      <c r="T108" s="54"/>
      <c r="AT108" s="18" t="s">
        <v>136</v>
      </c>
      <c r="AU108" s="18" t="s">
        <v>81</v>
      </c>
    </row>
    <row r="109" spans="2:65" s="1" customFormat="1" ht="16.5" customHeight="1">
      <c r="B109" s="129"/>
      <c r="C109" s="130" t="s">
        <v>9</v>
      </c>
      <c r="D109" s="130" t="s">
        <v>131</v>
      </c>
      <c r="E109" s="131" t="s">
        <v>2089</v>
      </c>
      <c r="F109" s="132" t="s">
        <v>2090</v>
      </c>
      <c r="G109" s="133" t="s">
        <v>155</v>
      </c>
      <c r="H109" s="134">
        <v>1</v>
      </c>
      <c r="I109" s="135"/>
      <c r="J109" s="136">
        <f>ROUND(I109*H109,2)</f>
        <v>0</v>
      </c>
      <c r="K109" s="132" t="s">
        <v>134</v>
      </c>
      <c r="L109" s="33"/>
      <c r="M109" s="137" t="s">
        <v>3</v>
      </c>
      <c r="N109" s="138" t="s">
        <v>43</v>
      </c>
      <c r="P109" s="139">
        <f>O109*H109</f>
        <v>0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AR109" s="141" t="s">
        <v>2042</v>
      </c>
      <c r="AT109" s="141" t="s">
        <v>131</v>
      </c>
      <c r="AU109" s="141" t="s">
        <v>81</v>
      </c>
      <c r="AY109" s="18" t="s">
        <v>129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8" t="s">
        <v>77</v>
      </c>
      <c r="BK109" s="142">
        <f>ROUND(I109*H109,2)</f>
        <v>0</v>
      </c>
      <c r="BL109" s="18" t="s">
        <v>2042</v>
      </c>
      <c r="BM109" s="141" t="s">
        <v>2091</v>
      </c>
    </row>
    <row r="110" spans="2:47" s="1" customFormat="1" ht="11.25">
      <c r="B110" s="33"/>
      <c r="D110" s="143" t="s">
        <v>136</v>
      </c>
      <c r="F110" s="144" t="s">
        <v>2092</v>
      </c>
      <c r="I110" s="145"/>
      <c r="L110" s="33"/>
      <c r="M110" s="146"/>
      <c r="T110" s="54"/>
      <c r="AT110" s="18" t="s">
        <v>136</v>
      </c>
      <c r="AU110" s="18" t="s">
        <v>81</v>
      </c>
    </row>
    <row r="111" spans="2:47" s="1" customFormat="1" ht="19.5">
      <c r="B111" s="33"/>
      <c r="D111" s="148" t="s">
        <v>222</v>
      </c>
      <c r="F111" s="171" t="s">
        <v>2093</v>
      </c>
      <c r="I111" s="145"/>
      <c r="L111" s="33"/>
      <c r="M111" s="193"/>
      <c r="N111" s="181"/>
      <c r="O111" s="181"/>
      <c r="P111" s="181"/>
      <c r="Q111" s="181"/>
      <c r="R111" s="181"/>
      <c r="S111" s="181"/>
      <c r="T111" s="194"/>
      <c r="AT111" s="18" t="s">
        <v>222</v>
      </c>
      <c r="AU111" s="18" t="s">
        <v>81</v>
      </c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33"/>
    </row>
  </sheetData>
  <autoFilter ref="C83:K11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013254000"/>
    <hyperlink ref="F90" r:id="rId2" display="https://podminky.urs.cz/item/CS_URS_2023_02/013244000"/>
    <hyperlink ref="F99" r:id="rId3" display="https://podminky.urs.cz/item/CS_URS_2023_02/045002000"/>
    <hyperlink ref="F101" r:id="rId4" display="https://podminky.urs.cz/item/CS_URS_2023_02/049103000"/>
    <hyperlink ref="F103" r:id="rId5" display="https://podminky.urs.cz/item/CS_URS_2023_02/049303000"/>
    <hyperlink ref="F106" r:id="rId6" display="https://podminky.urs.cz/item/CS_URS_2023_02/092203000"/>
    <hyperlink ref="F108" r:id="rId7" display="https://podminky.urs.cz/item/CS_URS_2023_02/094104000"/>
    <hyperlink ref="F110" r:id="rId8" display="https://podminky.urs.cz/item/CS_URS_2023_02/0345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3:H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9"/>
      <c r="C3" s="20"/>
      <c r="D3" s="20"/>
      <c r="E3" s="20"/>
      <c r="F3" s="20"/>
      <c r="G3" s="20"/>
      <c r="H3" s="21"/>
    </row>
    <row r="4" spans="2:8" ht="24.95" customHeight="1">
      <c r="B4" s="21"/>
      <c r="C4" s="22" t="s">
        <v>2094</v>
      </c>
      <c r="H4" s="21"/>
    </row>
    <row r="5" spans="2:8" ht="12" customHeight="1">
      <c r="B5" s="21"/>
      <c r="C5" s="25" t="s">
        <v>14</v>
      </c>
      <c r="D5" s="314" t="s">
        <v>15</v>
      </c>
      <c r="E5" s="310"/>
      <c r="F5" s="310"/>
      <c r="H5" s="21"/>
    </row>
    <row r="6" spans="2:8" ht="36.95" customHeight="1">
      <c r="B6" s="21"/>
      <c r="C6" s="27" t="s">
        <v>17</v>
      </c>
      <c r="D6" s="311" t="s">
        <v>18</v>
      </c>
      <c r="E6" s="310"/>
      <c r="F6" s="310"/>
      <c r="H6" s="21"/>
    </row>
    <row r="7" spans="2:8" ht="16.5" customHeight="1">
      <c r="B7" s="21"/>
      <c r="C7" s="28" t="s">
        <v>23</v>
      </c>
      <c r="D7" s="50" t="str">
        <f>'Rekapitulace stavby'!AN8</f>
        <v>27. 10. 2023</v>
      </c>
      <c r="H7" s="21"/>
    </row>
    <row r="8" spans="2:8" s="1" customFormat="1" ht="10.9" customHeight="1">
      <c r="B8" s="33"/>
      <c r="H8" s="33"/>
    </row>
    <row r="9" spans="2:8" s="10" customFormat="1" ht="29.25" customHeight="1">
      <c r="B9" s="109"/>
      <c r="C9" s="110" t="s">
        <v>53</v>
      </c>
      <c r="D9" s="111" t="s">
        <v>54</v>
      </c>
      <c r="E9" s="111" t="s">
        <v>116</v>
      </c>
      <c r="F9" s="112" t="s">
        <v>2095</v>
      </c>
      <c r="H9" s="109"/>
    </row>
    <row r="10" spans="2:8" s="1" customFormat="1" ht="26.45" customHeight="1">
      <c r="B10" s="33"/>
      <c r="C10" s="195" t="s">
        <v>2096</v>
      </c>
      <c r="D10" s="195" t="s">
        <v>78</v>
      </c>
      <c r="H10" s="33"/>
    </row>
    <row r="11" spans="2:8" s="1" customFormat="1" ht="16.9" customHeight="1">
      <c r="B11" s="33"/>
      <c r="C11" s="196" t="s">
        <v>93</v>
      </c>
      <c r="D11" s="197" t="s">
        <v>94</v>
      </c>
      <c r="E11" s="198" t="s">
        <v>95</v>
      </c>
      <c r="F11" s="199">
        <v>809.574</v>
      </c>
      <c r="H11" s="33"/>
    </row>
    <row r="12" spans="2:8" s="1" customFormat="1" ht="16.9" customHeight="1">
      <c r="B12" s="33"/>
      <c r="C12" s="200" t="s">
        <v>3</v>
      </c>
      <c r="D12" s="200" t="s">
        <v>2097</v>
      </c>
      <c r="E12" s="18" t="s">
        <v>3</v>
      </c>
      <c r="F12" s="201">
        <v>789.574</v>
      </c>
      <c r="H12" s="33"/>
    </row>
    <row r="13" spans="2:8" s="1" customFormat="1" ht="16.9" customHeight="1">
      <c r="B13" s="33"/>
      <c r="C13" s="200" t="s">
        <v>3</v>
      </c>
      <c r="D13" s="200" t="s">
        <v>2098</v>
      </c>
      <c r="E13" s="18" t="s">
        <v>3</v>
      </c>
      <c r="F13" s="201">
        <v>20</v>
      </c>
      <c r="H13" s="33"/>
    </row>
    <row r="14" spans="2:8" s="1" customFormat="1" ht="16.9" customHeight="1">
      <c r="B14" s="33"/>
      <c r="C14" s="200" t="s">
        <v>3</v>
      </c>
      <c r="D14" s="200" t="s">
        <v>310</v>
      </c>
      <c r="E14" s="18" t="s">
        <v>3</v>
      </c>
      <c r="F14" s="201">
        <v>809.574</v>
      </c>
      <c r="H14" s="33"/>
    </row>
    <row r="15" spans="2:8" s="1" customFormat="1" ht="16.9" customHeight="1">
      <c r="B15" s="33"/>
      <c r="C15" s="202" t="s">
        <v>2099</v>
      </c>
      <c r="H15" s="33"/>
    </row>
    <row r="16" spans="2:8" s="1" customFormat="1" ht="22.5">
      <c r="B16" s="33"/>
      <c r="C16" s="200" t="s">
        <v>187</v>
      </c>
      <c r="D16" s="200" t="s">
        <v>2100</v>
      </c>
      <c r="E16" s="18" t="s">
        <v>95</v>
      </c>
      <c r="F16" s="201">
        <v>809.574</v>
      </c>
      <c r="H16" s="33"/>
    </row>
    <row r="17" spans="2:8" s="1" customFormat="1" ht="16.9" customHeight="1">
      <c r="B17" s="33"/>
      <c r="C17" s="200" t="s">
        <v>191</v>
      </c>
      <c r="D17" s="200" t="s">
        <v>2101</v>
      </c>
      <c r="E17" s="18" t="s">
        <v>95</v>
      </c>
      <c r="F17" s="201">
        <v>809.574</v>
      </c>
      <c r="H17" s="33"/>
    </row>
    <row r="18" spans="2:8" s="1" customFormat="1" ht="16.9" customHeight="1">
      <c r="B18" s="33"/>
      <c r="C18" s="200" t="s">
        <v>201</v>
      </c>
      <c r="D18" s="200" t="s">
        <v>2102</v>
      </c>
      <c r="E18" s="18" t="s">
        <v>203</v>
      </c>
      <c r="F18" s="201">
        <v>16.771</v>
      </c>
      <c r="H18" s="33"/>
    </row>
    <row r="19" spans="2:8" s="1" customFormat="1" ht="26.45" customHeight="1">
      <c r="B19" s="33"/>
      <c r="C19" s="195" t="s">
        <v>2103</v>
      </c>
      <c r="D19" s="195" t="s">
        <v>82</v>
      </c>
      <c r="H19" s="33"/>
    </row>
    <row r="20" spans="2:8" s="1" customFormat="1" ht="16.9" customHeight="1">
      <c r="B20" s="33"/>
      <c r="C20" s="196" t="s">
        <v>376</v>
      </c>
      <c r="D20" s="197" t="s">
        <v>377</v>
      </c>
      <c r="E20" s="198" t="s">
        <v>378</v>
      </c>
      <c r="F20" s="199">
        <v>115.844</v>
      </c>
      <c r="H20" s="33"/>
    </row>
    <row r="21" spans="2:8" s="1" customFormat="1" ht="16.9" customHeight="1">
      <c r="B21" s="33"/>
      <c r="C21" s="200" t="s">
        <v>3</v>
      </c>
      <c r="D21" s="200" t="s">
        <v>2104</v>
      </c>
      <c r="E21" s="18" t="s">
        <v>3</v>
      </c>
      <c r="F21" s="201">
        <v>0</v>
      </c>
      <c r="H21" s="33"/>
    </row>
    <row r="22" spans="2:8" s="1" customFormat="1" ht="16.9" customHeight="1">
      <c r="B22" s="33"/>
      <c r="C22" s="200" t="s">
        <v>3</v>
      </c>
      <c r="D22" s="200" t="s">
        <v>2105</v>
      </c>
      <c r="E22" s="18" t="s">
        <v>3</v>
      </c>
      <c r="F22" s="201">
        <v>28.532</v>
      </c>
      <c r="H22" s="33"/>
    </row>
    <row r="23" spans="2:8" s="1" customFormat="1" ht="16.9" customHeight="1">
      <c r="B23" s="33"/>
      <c r="C23" s="200" t="s">
        <v>3</v>
      </c>
      <c r="D23" s="200" t="s">
        <v>2106</v>
      </c>
      <c r="E23" s="18" t="s">
        <v>3</v>
      </c>
      <c r="F23" s="201">
        <v>0</v>
      </c>
      <c r="H23" s="33"/>
    </row>
    <row r="24" spans="2:8" s="1" customFormat="1" ht="16.9" customHeight="1">
      <c r="B24" s="33"/>
      <c r="C24" s="200" t="s">
        <v>3</v>
      </c>
      <c r="D24" s="200" t="s">
        <v>2107</v>
      </c>
      <c r="E24" s="18" t="s">
        <v>3</v>
      </c>
      <c r="F24" s="201">
        <v>13.48</v>
      </c>
      <c r="H24" s="33"/>
    </row>
    <row r="25" spans="2:8" s="1" customFormat="1" ht="16.9" customHeight="1">
      <c r="B25" s="33"/>
      <c r="C25" s="200" t="s">
        <v>3</v>
      </c>
      <c r="D25" s="200" t="s">
        <v>2108</v>
      </c>
      <c r="E25" s="18" t="s">
        <v>3</v>
      </c>
      <c r="F25" s="201">
        <v>0</v>
      </c>
      <c r="H25" s="33"/>
    </row>
    <row r="26" spans="2:8" s="1" customFormat="1" ht="16.9" customHeight="1">
      <c r="B26" s="33"/>
      <c r="C26" s="200" t="s">
        <v>3</v>
      </c>
      <c r="D26" s="200" t="s">
        <v>2109</v>
      </c>
      <c r="E26" s="18" t="s">
        <v>3</v>
      </c>
      <c r="F26" s="201">
        <v>51.478</v>
      </c>
      <c r="H26" s="33"/>
    </row>
    <row r="27" spans="2:8" s="1" customFormat="1" ht="16.9" customHeight="1">
      <c r="B27" s="33"/>
      <c r="C27" s="200" t="s">
        <v>3</v>
      </c>
      <c r="D27" s="200" t="s">
        <v>2110</v>
      </c>
      <c r="E27" s="18" t="s">
        <v>3</v>
      </c>
      <c r="F27" s="201">
        <v>22.354</v>
      </c>
      <c r="H27" s="33"/>
    </row>
    <row r="28" spans="2:8" s="1" customFormat="1" ht="16.9" customHeight="1">
      <c r="B28" s="33"/>
      <c r="C28" s="200" t="s">
        <v>3</v>
      </c>
      <c r="D28" s="200" t="s">
        <v>310</v>
      </c>
      <c r="E28" s="18" t="s">
        <v>3</v>
      </c>
      <c r="F28" s="201">
        <v>115.844</v>
      </c>
      <c r="H28" s="33"/>
    </row>
    <row r="29" spans="2:8" s="1" customFormat="1" ht="16.9" customHeight="1">
      <c r="B29" s="33"/>
      <c r="C29" s="202" t="s">
        <v>2099</v>
      </c>
      <c r="H29" s="33"/>
    </row>
    <row r="30" spans="2:8" s="1" customFormat="1" ht="16.9" customHeight="1">
      <c r="B30" s="33"/>
      <c r="C30" s="200" t="s">
        <v>958</v>
      </c>
      <c r="D30" s="200" t="s">
        <v>2111</v>
      </c>
      <c r="E30" s="18" t="s">
        <v>213</v>
      </c>
      <c r="F30" s="201">
        <v>346.268</v>
      </c>
      <c r="H30" s="33"/>
    </row>
    <row r="31" spans="2:8" s="1" customFormat="1" ht="16.9" customHeight="1">
      <c r="B31" s="33"/>
      <c r="C31" s="200" t="s">
        <v>1219</v>
      </c>
      <c r="D31" s="200" t="s">
        <v>2112</v>
      </c>
      <c r="E31" s="18" t="s">
        <v>95</v>
      </c>
      <c r="F31" s="201">
        <v>102.384</v>
      </c>
      <c r="H31" s="33"/>
    </row>
    <row r="32" spans="2:8" s="1" customFormat="1" ht="16.9" customHeight="1">
      <c r="B32" s="33"/>
      <c r="C32" s="200" t="s">
        <v>1245</v>
      </c>
      <c r="D32" s="200" t="s">
        <v>2113</v>
      </c>
      <c r="E32" s="18" t="s">
        <v>95</v>
      </c>
      <c r="F32" s="201">
        <v>11.584</v>
      </c>
      <c r="H32" s="33"/>
    </row>
    <row r="33" spans="2:8" s="1" customFormat="1" ht="16.9" customHeight="1">
      <c r="B33" s="33"/>
      <c r="C33" s="200" t="s">
        <v>1260</v>
      </c>
      <c r="D33" s="200" t="s">
        <v>2114</v>
      </c>
      <c r="E33" s="18" t="s">
        <v>213</v>
      </c>
      <c r="F33" s="201">
        <v>115.844</v>
      </c>
      <c r="H33" s="33"/>
    </row>
    <row r="34" spans="2:8" s="1" customFormat="1" ht="16.9" customHeight="1">
      <c r="B34" s="33"/>
      <c r="C34" s="196" t="s">
        <v>380</v>
      </c>
      <c r="D34" s="197" t="s">
        <v>381</v>
      </c>
      <c r="E34" s="198" t="s">
        <v>95</v>
      </c>
      <c r="F34" s="199">
        <v>90.8</v>
      </c>
      <c r="H34" s="33"/>
    </row>
    <row r="35" spans="2:8" s="1" customFormat="1" ht="16.9" customHeight="1">
      <c r="B35" s="33"/>
      <c r="C35" s="200" t="s">
        <v>3</v>
      </c>
      <c r="D35" s="200" t="s">
        <v>389</v>
      </c>
      <c r="E35" s="18" t="s">
        <v>3</v>
      </c>
      <c r="F35" s="201">
        <v>27.44</v>
      </c>
      <c r="H35" s="33"/>
    </row>
    <row r="36" spans="2:8" s="1" customFormat="1" ht="16.9" customHeight="1">
      <c r="B36" s="33"/>
      <c r="C36" s="200" t="s">
        <v>3</v>
      </c>
      <c r="D36" s="200" t="s">
        <v>392</v>
      </c>
      <c r="E36" s="18" t="s">
        <v>3</v>
      </c>
      <c r="F36" s="201">
        <v>63.36</v>
      </c>
      <c r="H36" s="33"/>
    </row>
    <row r="37" spans="2:8" s="1" customFormat="1" ht="16.9" customHeight="1">
      <c r="B37" s="33"/>
      <c r="C37" s="200" t="s">
        <v>3</v>
      </c>
      <c r="D37" s="200" t="s">
        <v>310</v>
      </c>
      <c r="E37" s="18" t="s">
        <v>3</v>
      </c>
      <c r="F37" s="201">
        <v>90.8</v>
      </c>
      <c r="H37" s="33"/>
    </row>
    <row r="38" spans="2:8" s="1" customFormat="1" ht="16.9" customHeight="1">
      <c r="B38" s="33"/>
      <c r="C38" s="202" t="s">
        <v>2099</v>
      </c>
      <c r="H38" s="33"/>
    </row>
    <row r="39" spans="2:8" s="1" customFormat="1" ht="16.9" customHeight="1">
      <c r="B39" s="33"/>
      <c r="C39" s="200" t="s">
        <v>1219</v>
      </c>
      <c r="D39" s="200" t="s">
        <v>2112</v>
      </c>
      <c r="E39" s="18" t="s">
        <v>95</v>
      </c>
      <c r="F39" s="201">
        <v>102.384</v>
      </c>
      <c r="H39" s="33"/>
    </row>
    <row r="40" spans="2:8" s="1" customFormat="1" ht="16.9" customHeight="1">
      <c r="B40" s="33"/>
      <c r="C40" s="196" t="s">
        <v>383</v>
      </c>
      <c r="D40" s="197" t="s">
        <v>384</v>
      </c>
      <c r="E40" s="198" t="s">
        <v>95</v>
      </c>
      <c r="F40" s="199">
        <v>36.028</v>
      </c>
      <c r="H40" s="33"/>
    </row>
    <row r="41" spans="2:8" s="1" customFormat="1" ht="16.9" customHeight="1">
      <c r="B41" s="33"/>
      <c r="C41" s="200" t="s">
        <v>3</v>
      </c>
      <c r="D41" s="200" t="s">
        <v>385</v>
      </c>
      <c r="E41" s="18" t="s">
        <v>3</v>
      </c>
      <c r="F41" s="201">
        <v>36.028</v>
      </c>
      <c r="H41" s="33"/>
    </row>
    <row r="42" spans="2:8" s="1" customFormat="1" ht="16.9" customHeight="1">
      <c r="B42" s="33"/>
      <c r="C42" s="202" t="s">
        <v>2099</v>
      </c>
      <c r="H42" s="33"/>
    </row>
    <row r="43" spans="2:8" s="1" customFormat="1" ht="16.9" customHeight="1">
      <c r="B43" s="33"/>
      <c r="C43" s="200" t="s">
        <v>721</v>
      </c>
      <c r="D43" s="200" t="s">
        <v>2115</v>
      </c>
      <c r="E43" s="18" t="s">
        <v>95</v>
      </c>
      <c r="F43" s="201">
        <v>1647.246</v>
      </c>
      <c r="H43" s="33"/>
    </row>
    <row r="44" spans="2:8" s="1" customFormat="1" ht="16.9" customHeight="1">
      <c r="B44" s="33"/>
      <c r="C44" s="200" t="s">
        <v>924</v>
      </c>
      <c r="D44" s="200" t="s">
        <v>2116</v>
      </c>
      <c r="E44" s="18" t="s">
        <v>95</v>
      </c>
      <c r="F44" s="201">
        <v>272.508</v>
      </c>
      <c r="H44" s="33"/>
    </row>
    <row r="45" spans="2:8" s="1" customFormat="1" ht="16.9" customHeight="1">
      <c r="B45" s="33"/>
      <c r="C45" s="200" t="s">
        <v>942</v>
      </c>
      <c r="D45" s="200" t="s">
        <v>2117</v>
      </c>
      <c r="E45" s="18" t="s">
        <v>95</v>
      </c>
      <c r="F45" s="201">
        <v>181.708</v>
      </c>
      <c r="H45" s="33"/>
    </row>
    <row r="46" spans="2:8" s="1" customFormat="1" ht="16.9" customHeight="1">
      <c r="B46" s="33"/>
      <c r="C46" s="200" t="s">
        <v>942</v>
      </c>
      <c r="D46" s="200" t="s">
        <v>2117</v>
      </c>
      <c r="E46" s="18" t="s">
        <v>95</v>
      </c>
      <c r="F46" s="201">
        <v>36.028</v>
      </c>
      <c r="H46" s="33"/>
    </row>
    <row r="47" spans="2:8" s="1" customFormat="1" ht="16.9" customHeight="1">
      <c r="B47" s="33"/>
      <c r="C47" s="200" t="s">
        <v>732</v>
      </c>
      <c r="D47" s="200" t="s">
        <v>733</v>
      </c>
      <c r="E47" s="18" t="s">
        <v>95</v>
      </c>
      <c r="F47" s="201">
        <v>406.736</v>
      </c>
      <c r="H47" s="33"/>
    </row>
    <row r="48" spans="2:8" s="1" customFormat="1" ht="16.9" customHeight="1">
      <c r="B48" s="33"/>
      <c r="C48" s="200" t="s">
        <v>751</v>
      </c>
      <c r="D48" s="200" t="s">
        <v>2118</v>
      </c>
      <c r="E48" s="18" t="s">
        <v>95</v>
      </c>
      <c r="F48" s="201">
        <v>249.737</v>
      </c>
      <c r="H48" s="33"/>
    </row>
    <row r="49" spans="2:8" s="1" customFormat="1" ht="16.9" customHeight="1">
      <c r="B49" s="33"/>
      <c r="C49" s="200" t="s">
        <v>1028</v>
      </c>
      <c r="D49" s="200" t="s">
        <v>1029</v>
      </c>
      <c r="E49" s="18" t="s">
        <v>95</v>
      </c>
      <c r="F49" s="201">
        <v>93.782</v>
      </c>
      <c r="H49" s="33"/>
    </row>
    <row r="50" spans="2:8" s="1" customFormat="1" ht="16.9" customHeight="1">
      <c r="B50" s="33"/>
      <c r="C50" s="196" t="s">
        <v>386</v>
      </c>
      <c r="D50" s="197" t="s">
        <v>387</v>
      </c>
      <c r="E50" s="198" t="s">
        <v>95</v>
      </c>
      <c r="F50" s="199">
        <v>57.754</v>
      </c>
      <c r="H50" s="33"/>
    </row>
    <row r="51" spans="2:8" s="1" customFormat="1" ht="16.9" customHeight="1">
      <c r="B51" s="33"/>
      <c r="C51" s="200" t="s">
        <v>3</v>
      </c>
      <c r="D51" s="200" t="s">
        <v>2119</v>
      </c>
      <c r="E51" s="18" t="s">
        <v>3</v>
      </c>
      <c r="F51" s="201">
        <v>0.767</v>
      </c>
      <c r="H51" s="33"/>
    </row>
    <row r="52" spans="2:8" s="1" customFormat="1" ht="16.9" customHeight="1">
      <c r="B52" s="33"/>
      <c r="C52" s="200" t="s">
        <v>3</v>
      </c>
      <c r="D52" s="200" t="s">
        <v>2120</v>
      </c>
      <c r="E52" s="18" t="s">
        <v>3</v>
      </c>
      <c r="F52" s="201">
        <v>53.662</v>
      </c>
      <c r="H52" s="33"/>
    </row>
    <row r="53" spans="2:8" s="1" customFormat="1" ht="16.9" customHeight="1">
      <c r="B53" s="33"/>
      <c r="C53" s="200" t="s">
        <v>3</v>
      </c>
      <c r="D53" s="200" t="s">
        <v>2121</v>
      </c>
      <c r="E53" s="18" t="s">
        <v>3</v>
      </c>
      <c r="F53" s="201">
        <v>3.325</v>
      </c>
      <c r="H53" s="33"/>
    </row>
    <row r="54" spans="2:8" s="1" customFormat="1" ht="16.9" customHeight="1">
      <c r="B54" s="33"/>
      <c r="C54" s="200" t="s">
        <v>3</v>
      </c>
      <c r="D54" s="200" t="s">
        <v>310</v>
      </c>
      <c r="E54" s="18" t="s">
        <v>3</v>
      </c>
      <c r="F54" s="201">
        <v>57.754</v>
      </c>
      <c r="H54" s="33"/>
    </row>
    <row r="55" spans="2:8" s="1" customFormat="1" ht="16.9" customHeight="1">
      <c r="B55" s="33"/>
      <c r="C55" s="202" t="s">
        <v>2099</v>
      </c>
      <c r="H55" s="33"/>
    </row>
    <row r="56" spans="2:8" s="1" customFormat="1" ht="16.9" customHeight="1">
      <c r="B56" s="33"/>
      <c r="C56" s="200" t="s">
        <v>721</v>
      </c>
      <c r="D56" s="200" t="s">
        <v>2115</v>
      </c>
      <c r="E56" s="18" t="s">
        <v>95</v>
      </c>
      <c r="F56" s="201">
        <v>1647.246</v>
      </c>
      <c r="H56" s="33"/>
    </row>
    <row r="57" spans="2:8" s="1" customFormat="1" ht="16.9" customHeight="1">
      <c r="B57" s="33"/>
      <c r="C57" s="200" t="s">
        <v>929</v>
      </c>
      <c r="D57" s="200" t="s">
        <v>2122</v>
      </c>
      <c r="E57" s="18" t="s">
        <v>95</v>
      </c>
      <c r="F57" s="201">
        <v>370.943</v>
      </c>
      <c r="H57" s="33"/>
    </row>
    <row r="58" spans="2:8" s="1" customFormat="1" ht="16.9" customHeight="1">
      <c r="B58" s="33"/>
      <c r="C58" s="200" t="s">
        <v>947</v>
      </c>
      <c r="D58" s="200" t="s">
        <v>2123</v>
      </c>
      <c r="E58" s="18" t="s">
        <v>95</v>
      </c>
      <c r="F58" s="201">
        <v>370.943</v>
      </c>
      <c r="H58" s="33"/>
    </row>
    <row r="59" spans="2:8" s="1" customFormat="1" ht="16.9" customHeight="1">
      <c r="B59" s="33"/>
      <c r="C59" s="200" t="s">
        <v>947</v>
      </c>
      <c r="D59" s="200" t="s">
        <v>2123</v>
      </c>
      <c r="E59" s="18" t="s">
        <v>95</v>
      </c>
      <c r="F59" s="201">
        <v>57.754</v>
      </c>
      <c r="H59" s="33"/>
    </row>
    <row r="60" spans="2:8" s="1" customFormat="1" ht="16.9" customHeight="1">
      <c r="B60" s="33"/>
      <c r="C60" s="200" t="s">
        <v>737</v>
      </c>
      <c r="D60" s="200" t="s">
        <v>733</v>
      </c>
      <c r="E60" s="18" t="s">
        <v>95</v>
      </c>
      <c r="F60" s="201">
        <v>405.722</v>
      </c>
      <c r="H60" s="33"/>
    </row>
    <row r="61" spans="2:8" s="1" customFormat="1" ht="16.9" customHeight="1">
      <c r="B61" s="33"/>
      <c r="C61" s="200" t="s">
        <v>751</v>
      </c>
      <c r="D61" s="200" t="s">
        <v>2118</v>
      </c>
      <c r="E61" s="18" t="s">
        <v>95</v>
      </c>
      <c r="F61" s="201">
        <v>249.737</v>
      </c>
      <c r="H61" s="33"/>
    </row>
    <row r="62" spans="2:8" s="1" customFormat="1" ht="16.9" customHeight="1">
      <c r="B62" s="33"/>
      <c r="C62" s="200" t="s">
        <v>1028</v>
      </c>
      <c r="D62" s="200" t="s">
        <v>1029</v>
      </c>
      <c r="E62" s="18" t="s">
        <v>95</v>
      </c>
      <c r="F62" s="201">
        <v>93.782</v>
      </c>
      <c r="H62" s="33"/>
    </row>
    <row r="63" spans="2:8" s="1" customFormat="1" ht="16.9" customHeight="1">
      <c r="B63" s="33"/>
      <c r="C63" s="196" t="s">
        <v>389</v>
      </c>
      <c r="D63" s="197" t="s">
        <v>390</v>
      </c>
      <c r="E63" s="198" t="s">
        <v>95</v>
      </c>
      <c r="F63" s="199">
        <v>27.44</v>
      </c>
      <c r="H63" s="33"/>
    </row>
    <row r="64" spans="2:8" s="1" customFormat="1" ht="16.9" customHeight="1">
      <c r="B64" s="33"/>
      <c r="C64" s="200" t="s">
        <v>3</v>
      </c>
      <c r="D64" s="200" t="s">
        <v>2124</v>
      </c>
      <c r="E64" s="18" t="s">
        <v>3</v>
      </c>
      <c r="F64" s="201">
        <v>27.44</v>
      </c>
      <c r="H64" s="33"/>
    </row>
    <row r="65" spans="2:8" s="1" customFormat="1" ht="16.9" customHeight="1">
      <c r="B65" s="33"/>
      <c r="C65" s="202" t="s">
        <v>2099</v>
      </c>
      <c r="H65" s="33"/>
    </row>
    <row r="66" spans="2:8" s="1" customFormat="1" ht="16.9" customHeight="1">
      <c r="B66" s="33"/>
      <c r="C66" s="200" t="s">
        <v>721</v>
      </c>
      <c r="D66" s="200" t="s">
        <v>2115</v>
      </c>
      <c r="E66" s="18" t="s">
        <v>95</v>
      </c>
      <c r="F66" s="201">
        <v>1647.246</v>
      </c>
      <c r="H66" s="33"/>
    </row>
    <row r="67" spans="2:8" s="1" customFormat="1" ht="16.9" customHeight="1">
      <c r="B67" s="33"/>
      <c r="C67" s="200" t="s">
        <v>924</v>
      </c>
      <c r="D67" s="200" t="s">
        <v>2116</v>
      </c>
      <c r="E67" s="18" t="s">
        <v>95</v>
      </c>
      <c r="F67" s="201">
        <v>272.508</v>
      </c>
      <c r="H67" s="33"/>
    </row>
    <row r="68" spans="2:8" s="1" customFormat="1" ht="16.9" customHeight="1">
      <c r="B68" s="33"/>
      <c r="C68" s="200" t="s">
        <v>942</v>
      </c>
      <c r="D68" s="200" t="s">
        <v>2117</v>
      </c>
      <c r="E68" s="18" t="s">
        <v>95</v>
      </c>
      <c r="F68" s="201">
        <v>181.708</v>
      </c>
      <c r="H68" s="33"/>
    </row>
    <row r="69" spans="2:8" s="1" customFormat="1" ht="16.9" customHeight="1">
      <c r="B69" s="33"/>
      <c r="C69" s="200" t="s">
        <v>732</v>
      </c>
      <c r="D69" s="200" t="s">
        <v>733</v>
      </c>
      <c r="E69" s="18" t="s">
        <v>95</v>
      </c>
      <c r="F69" s="201">
        <v>406.736</v>
      </c>
      <c r="H69" s="33"/>
    </row>
    <row r="70" spans="2:8" s="1" customFormat="1" ht="16.9" customHeight="1">
      <c r="B70" s="33"/>
      <c r="C70" s="200" t="s">
        <v>741</v>
      </c>
      <c r="D70" s="200" t="s">
        <v>733</v>
      </c>
      <c r="E70" s="18" t="s">
        <v>95</v>
      </c>
      <c r="F70" s="201">
        <v>118.24</v>
      </c>
      <c r="H70" s="33"/>
    </row>
    <row r="71" spans="2:8" s="1" customFormat="1" ht="16.9" customHeight="1">
      <c r="B71" s="33"/>
      <c r="C71" s="200" t="s">
        <v>751</v>
      </c>
      <c r="D71" s="200" t="s">
        <v>2118</v>
      </c>
      <c r="E71" s="18" t="s">
        <v>95</v>
      </c>
      <c r="F71" s="201">
        <v>249.737</v>
      </c>
      <c r="H71" s="33"/>
    </row>
    <row r="72" spans="2:8" s="1" customFormat="1" ht="16.9" customHeight="1">
      <c r="B72" s="33"/>
      <c r="C72" s="200" t="s">
        <v>759</v>
      </c>
      <c r="D72" s="200" t="s">
        <v>2125</v>
      </c>
      <c r="E72" s="18" t="s">
        <v>95</v>
      </c>
      <c r="F72" s="201">
        <v>35.472</v>
      </c>
      <c r="H72" s="33"/>
    </row>
    <row r="73" spans="2:8" s="1" customFormat="1" ht="16.9" customHeight="1">
      <c r="B73" s="33"/>
      <c r="C73" s="200" t="s">
        <v>1033</v>
      </c>
      <c r="D73" s="200" t="s">
        <v>1029</v>
      </c>
      <c r="E73" s="18" t="s">
        <v>95</v>
      </c>
      <c r="F73" s="201">
        <v>27.44</v>
      </c>
      <c r="H73" s="33"/>
    </row>
    <row r="74" spans="2:8" s="1" customFormat="1" ht="16.9" customHeight="1">
      <c r="B74" s="33"/>
      <c r="C74" s="196" t="s">
        <v>392</v>
      </c>
      <c r="D74" s="197" t="s">
        <v>393</v>
      </c>
      <c r="E74" s="198" t="s">
        <v>95</v>
      </c>
      <c r="F74" s="199">
        <v>63.36</v>
      </c>
      <c r="H74" s="33"/>
    </row>
    <row r="75" spans="2:8" s="1" customFormat="1" ht="16.9" customHeight="1">
      <c r="B75" s="33"/>
      <c r="C75" s="200" t="s">
        <v>3</v>
      </c>
      <c r="D75" s="200" t="s">
        <v>2126</v>
      </c>
      <c r="E75" s="18" t="s">
        <v>3</v>
      </c>
      <c r="F75" s="201">
        <v>3.7</v>
      </c>
      <c r="H75" s="33"/>
    </row>
    <row r="76" spans="2:8" s="1" customFormat="1" ht="16.9" customHeight="1">
      <c r="B76" s="33"/>
      <c r="C76" s="200" t="s">
        <v>3</v>
      </c>
      <c r="D76" s="200" t="s">
        <v>2127</v>
      </c>
      <c r="E76" s="18" t="s">
        <v>3</v>
      </c>
      <c r="F76" s="201">
        <v>10.3</v>
      </c>
      <c r="H76" s="33"/>
    </row>
    <row r="77" spans="2:8" s="1" customFormat="1" ht="16.9" customHeight="1">
      <c r="B77" s="33"/>
      <c r="C77" s="200" t="s">
        <v>3</v>
      </c>
      <c r="D77" s="200" t="s">
        <v>2128</v>
      </c>
      <c r="E77" s="18" t="s">
        <v>3</v>
      </c>
      <c r="F77" s="201">
        <v>76.8</v>
      </c>
      <c r="H77" s="33"/>
    </row>
    <row r="78" spans="2:8" s="1" customFormat="1" ht="16.9" customHeight="1">
      <c r="B78" s="33"/>
      <c r="C78" s="200" t="s">
        <v>3</v>
      </c>
      <c r="D78" s="200" t="s">
        <v>2129</v>
      </c>
      <c r="E78" s="18" t="s">
        <v>3</v>
      </c>
      <c r="F78" s="201">
        <v>-27.44</v>
      </c>
      <c r="H78" s="33"/>
    </row>
    <row r="79" spans="2:8" s="1" customFormat="1" ht="16.9" customHeight="1">
      <c r="B79" s="33"/>
      <c r="C79" s="200" t="s">
        <v>3</v>
      </c>
      <c r="D79" s="200" t="s">
        <v>310</v>
      </c>
      <c r="E79" s="18" t="s">
        <v>3</v>
      </c>
      <c r="F79" s="201">
        <v>63.36</v>
      </c>
      <c r="H79" s="33"/>
    </row>
    <row r="80" spans="2:8" s="1" customFormat="1" ht="16.9" customHeight="1">
      <c r="B80" s="33"/>
      <c r="C80" s="202" t="s">
        <v>2099</v>
      </c>
      <c r="H80" s="33"/>
    </row>
    <row r="81" spans="2:8" s="1" customFormat="1" ht="16.9" customHeight="1">
      <c r="B81" s="33"/>
      <c r="C81" s="200" t="s">
        <v>732</v>
      </c>
      <c r="D81" s="200" t="s">
        <v>733</v>
      </c>
      <c r="E81" s="18" t="s">
        <v>95</v>
      </c>
      <c r="F81" s="201">
        <v>406.736</v>
      </c>
      <c r="H81" s="33"/>
    </row>
    <row r="82" spans="2:8" s="1" customFormat="1" ht="16.9" customHeight="1">
      <c r="B82" s="33"/>
      <c r="C82" s="200" t="s">
        <v>751</v>
      </c>
      <c r="D82" s="200" t="s">
        <v>2118</v>
      </c>
      <c r="E82" s="18" t="s">
        <v>95</v>
      </c>
      <c r="F82" s="201">
        <v>249.737</v>
      </c>
      <c r="H82" s="33"/>
    </row>
    <row r="83" spans="2:8" s="1" customFormat="1" ht="16.9" customHeight="1">
      <c r="B83" s="33"/>
      <c r="C83" s="196" t="s">
        <v>395</v>
      </c>
      <c r="D83" s="197" t="s">
        <v>396</v>
      </c>
      <c r="E83" s="198" t="s">
        <v>95</v>
      </c>
      <c r="F83" s="199">
        <v>313.189</v>
      </c>
      <c r="H83" s="33"/>
    </row>
    <row r="84" spans="2:8" s="1" customFormat="1" ht="16.9" customHeight="1">
      <c r="B84" s="33"/>
      <c r="C84" s="200" t="s">
        <v>3</v>
      </c>
      <c r="D84" s="200" t="s">
        <v>2130</v>
      </c>
      <c r="E84" s="18" t="s">
        <v>3</v>
      </c>
      <c r="F84" s="201">
        <v>318.571</v>
      </c>
      <c r="H84" s="33"/>
    </row>
    <row r="85" spans="2:8" s="1" customFormat="1" ht="16.9" customHeight="1">
      <c r="B85" s="33"/>
      <c r="C85" s="200" t="s">
        <v>3</v>
      </c>
      <c r="D85" s="200" t="s">
        <v>2131</v>
      </c>
      <c r="E85" s="18" t="s">
        <v>3</v>
      </c>
      <c r="F85" s="201">
        <v>-3.373</v>
      </c>
      <c r="H85" s="33"/>
    </row>
    <row r="86" spans="2:8" s="1" customFormat="1" ht="16.9" customHeight="1">
      <c r="B86" s="33"/>
      <c r="C86" s="200" t="s">
        <v>3</v>
      </c>
      <c r="D86" s="200" t="s">
        <v>2132</v>
      </c>
      <c r="E86" s="18" t="s">
        <v>3</v>
      </c>
      <c r="F86" s="201">
        <v>-2.009</v>
      </c>
      <c r="H86" s="33"/>
    </row>
    <row r="87" spans="2:8" s="1" customFormat="1" ht="16.9" customHeight="1">
      <c r="B87" s="33"/>
      <c r="C87" s="200" t="s">
        <v>3</v>
      </c>
      <c r="D87" s="200" t="s">
        <v>310</v>
      </c>
      <c r="E87" s="18" t="s">
        <v>3</v>
      </c>
      <c r="F87" s="201">
        <v>313.189</v>
      </c>
      <c r="H87" s="33"/>
    </row>
    <row r="88" spans="2:8" s="1" customFormat="1" ht="16.9" customHeight="1">
      <c r="B88" s="33"/>
      <c r="C88" s="202" t="s">
        <v>2099</v>
      </c>
      <c r="H88" s="33"/>
    </row>
    <row r="89" spans="2:8" s="1" customFormat="1" ht="16.9" customHeight="1">
      <c r="B89" s="33"/>
      <c r="C89" s="200" t="s">
        <v>721</v>
      </c>
      <c r="D89" s="200" t="s">
        <v>2115</v>
      </c>
      <c r="E89" s="18" t="s">
        <v>95</v>
      </c>
      <c r="F89" s="201">
        <v>1647.246</v>
      </c>
      <c r="H89" s="33"/>
    </row>
    <row r="90" spans="2:8" s="1" customFormat="1" ht="16.9" customHeight="1">
      <c r="B90" s="33"/>
      <c r="C90" s="200" t="s">
        <v>929</v>
      </c>
      <c r="D90" s="200" t="s">
        <v>2122</v>
      </c>
      <c r="E90" s="18" t="s">
        <v>95</v>
      </c>
      <c r="F90" s="201">
        <v>370.943</v>
      </c>
      <c r="H90" s="33"/>
    </row>
    <row r="91" spans="2:8" s="1" customFormat="1" ht="16.9" customHeight="1">
      <c r="B91" s="33"/>
      <c r="C91" s="200" t="s">
        <v>947</v>
      </c>
      <c r="D91" s="200" t="s">
        <v>2123</v>
      </c>
      <c r="E91" s="18" t="s">
        <v>95</v>
      </c>
      <c r="F91" s="201">
        <v>370.943</v>
      </c>
      <c r="H91" s="33"/>
    </row>
    <row r="92" spans="2:8" s="1" customFormat="1" ht="16.9" customHeight="1">
      <c r="B92" s="33"/>
      <c r="C92" s="200" t="s">
        <v>737</v>
      </c>
      <c r="D92" s="200" t="s">
        <v>733</v>
      </c>
      <c r="E92" s="18" t="s">
        <v>95</v>
      </c>
      <c r="F92" s="201">
        <v>405.722</v>
      </c>
      <c r="H92" s="33"/>
    </row>
    <row r="93" spans="2:8" s="1" customFormat="1" ht="16.9" customHeight="1">
      <c r="B93" s="33"/>
      <c r="C93" s="200" t="s">
        <v>751</v>
      </c>
      <c r="D93" s="200" t="s">
        <v>2118</v>
      </c>
      <c r="E93" s="18" t="s">
        <v>95</v>
      </c>
      <c r="F93" s="201">
        <v>249.737</v>
      </c>
      <c r="H93" s="33"/>
    </row>
    <row r="94" spans="2:8" s="1" customFormat="1" ht="16.9" customHeight="1">
      <c r="B94" s="33"/>
      <c r="C94" s="196" t="s">
        <v>399</v>
      </c>
      <c r="D94" s="197" t="s">
        <v>400</v>
      </c>
      <c r="E94" s="198" t="s">
        <v>95</v>
      </c>
      <c r="F94" s="199">
        <v>90.8</v>
      </c>
      <c r="H94" s="33"/>
    </row>
    <row r="95" spans="2:8" s="1" customFormat="1" ht="16.9" customHeight="1">
      <c r="B95" s="33"/>
      <c r="C95" s="200" t="s">
        <v>3</v>
      </c>
      <c r="D95" s="200" t="s">
        <v>2133</v>
      </c>
      <c r="E95" s="18" t="s">
        <v>3</v>
      </c>
      <c r="F95" s="201">
        <v>3.7</v>
      </c>
      <c r="H95" s="33"/>
    </row>
    <row r="96" spans="2:8" s="1" customFormat="1" ht="16.9" customHeight="1">
      <c r="B96" s="33"/>
      <c r="C96" s="200" t="s">
        <v>3</v>
      </c>
      <c r="D96" s="200" t="s">
        <v>2127</v>
      </c>
      <c r="E96" s="18" t="s">
        <v>3</v>
      </c>
      <c r="F96" s="201">
        <v>10.3</v>
      </c>
      <c r="H96" s="33"/>
    </row>
    <row r="97" spans="2:8" s="1" customFormat="1" ht="16.9" customHeight="1">
      <c r="B97" s="33"/>
      <c r="C97" s="200" t="s">
        <v>3</v>
      </c>
      <c r="D97" s="200" t="s">
        <v>2128</v>
      </c>
      <c r="E97" s="18" t="s">
        <v>3</v>
      </c>
      <c r="F97" s="201">
        <v>76.8</v>
      </c>
      <c r="H97" s="33"/>
    </row>
    <row r="98" spans="2:8" s="1" customFormat="1" ht="16.9" customHeight="1">
      <c r="B98" s="33"/>
      <c r="C98" s="200" t="s">
        <v>3</v>
      </c>
      <c r="D98" s="200" t="s">
        <v>310</v>
      </c>
      <c r="E98" s="18" t="s">
        <v>3</v>
      </c>
      <c r="F98" s="201">
        <v>90.8</v>
      </c>
      <c r="H98" s="33"/>
    </row>
    <row r="99" spans="2:8" s="1" customFormat="1" ht="16.9" customHeight="1">
      <c r="B99" s="33"/>
      <c r="C99" s="202" t="s">
        <v>2099</v>
      </c>
      <c r="H99" s="33"/>
    </row>
    <row r="100" spans="2:8" s="1" customFormat="1" ht="16.9" customHeight="1">
      <c r="B100" s="33"/>
      <c r="C100" s="200" t="s">
        <v>721</v>
      </c>
      <c r="D100" s="200" t="s">
        <v>2115</v>
      </c>
      <c r="E100" s="18" t="s">
        <v>95</v>
      </c>
      <c r="F100" s="201">
        <v>1647.246</v>
      </c>
      <c r="H100" s="33"/>
    </row>
    <row r="101" spans="2:8" s="1" customFormat="1" ht="16.9" customHeight="1">
      <c r="B101" s="33"/>
      <c r="C101" s="200" t="s">
        <v>924</v>
      </c>
      <c r="D101" s="200" t="s">
        <v>2116</v>
      </c>
      <c r="E101" s="18" t="s">
        <v>95</v>
      </c>
      <c r="F101" s="201">
        <v>272.508</v>
      </c>
      <c r="H101" s="33"/>
    </row>
    <row r="102" spans="2:8" s="1" customFormat="1" ht="16.9" customHeight="1">
      <c r="B102" s="33"/>
      <c r="C102" s="200" t="s">
        <v>942</v>
      </c>
      <c r="D102" s="200" t="s">
        <v>2117</v>
      </c>
      <c r="E102" s="18" t="s">
        <v>95</v>
      </c>
      <c r="F102" s="201">
        <v>181.708</v>
      </c>
      <c r="H102" s="33"/>
    </row>
    <row r="103" spans="2:8" s="1" customFormat="1" ht="22.5">
      <c r="B103" s="33"/>
      <c r="C103" s="200" t="s">
        <v>714</v>
      </c>
      <c r="D103" s="200" t="s">
        <v>2134</v>
      </c>
      <c r="E103" s="18" t="s">
        <v>95</v>
      </c>
      <c r="F103" s="201">
        <v>90.8</v>
      </c>
      <c r="H103" s="33"/>
    </row>
    <row r="104" spans="2:8" s="1" customFormat="1" ht="16.9" customHeight="1">
      <c r="B104" s="33"/>
      <c r="C104" s="200" t="s">
        <v>741</v>
      </c>
      <c r="D104" s="200" t="s">
        <v>733</v>
      </c>
      <c r="E104" s="18" t="s">
        <v>95</v>
      </c>
      <c r="F104" s="201">
        <v>118.24</v>
      </c>
      <c r="H104" s="33"/>
    </row>
    <row r="105" spans="2:8" s="1" customFormat="1" ht="16.9" customHeight="1">
      <c r="B105" s="33"/>
      <c r="C105" s="200" t="s">
        <v>746</v>
      </c>
      <c r="D105" s="200" t="s">
        <v>2135</v>
      </c>
      <c r="E105" s="18" t="s">
        <v>95</v>
      </c>
      <c r="F105" s="201">
        <v>27.24</v>
      </c>
      <c r="H105" s="33"/>
    </row>
    <row r="106" spans="2:8" s="1" customFormat="1" ht="16.9" customHeight="1">
      <c r="B106" s="33"/>
      <c r="C106" s="200" t="s">
        <v>759</v>
      </c>
      <c r="D106" s="200" t="s">
        <v>2125</v>
      </c>
      <c r="E106" s="18" t="s">
        <v>95</v>
      </c>
      <c r="F106" s="201">
        <v>35.472</v>
      </c>
      <c r="H106" s="33"/>
    </row>
    <row r="107" spans="2:8" s="1" customFormat="1" ht="16.9" customHeight="1">
      <c r="B107" s="33"/>
      <c r="C107" s="200" t="s">
        <v>559</v>
      </c>
      <c r="D107" s="200" t="s">
        <v>2136</v>
      </c>
      <c r="E107" s="18" t="s">
        <v>95</v>
      </c>
      <c r="F107" s="201">
        <v>36.32</v>
      </c>
      <c r="H107" s="33"/>
    </row>
    <row r="108" spans="2:8" s="1" customFormat="1" ht="16.9" customHeight="1">
      <c r="B108" s="33"/>
      <c r="C108" s="200" t="s">
        <v>1037</v>
      </c>
      <c r="D108" s="200" t="s">
        <v>1029</v>
      </c>
      <c r="E108" s="18" t="s">
        <v>95</v>
      </c>
      <c r="F108" s="201">
        <v>90.8</v>
      </c>
      <c r="H108" s="33"/>
    </row>
    <row r="109" spans="2:8" s="1" customFormat="1" ht="16.9" customHeight="1">
      <c r="B109" s="33"/>
      <c r="C109" s="196" t="s">
        <v>401</v>
      </c>
      <c r="D109" s="197" t="s">
        <v>402</v>
      </c>
      <c r="E109" s="198" t="s">
        <v>95</v>
      </c>
      <c r="F109" s="199">
        <v>251.663</v>
      </c>
      <c r="H109" s="33"/>
    </row>
    <row r="110" spans="2:8" s="1" customFormat="1" ht="16.9" customHeight="1">
      <c r="B110" s="33"/>
      <c r="C110" s="200" t="s">
        <v>3</v>
      </c>
      <c r="D110" s="200" t="s">
        <v>403</v>
      </c>
      <c r="E110" s="18" t="s">
        <v>3</v>
      </c>
      <c r="F110" s="201">
        <v>251.663</v>
      </c>
      <c r="H110" s="33"/>
    </row>
    <row r="111" spans="2:8" s="1" customFormat="1" ht="16.9" customHeight="1">
      <c r="B111" s="33"/>
      <c r="C111" s="202" t="s">
        <v>2099</v>
      </c>
      <c r="H111" s="33"/>
    </row>
    <row r="112" spans="2:8" s="1" customFormat="1" ht="16.9" customHeight="1">
      <c r="B112" s="33"/>
      <c r="C112" s="200" t="s">
        <v>668</v>
      </c>
      <c r="D112" s="200" t="s">
        <v>2137</v>
      </c>
      <c r="E112" s="18" t="s">
        <v>95</v>
      </c>
      <c r="F112" s="201">
        <v>251.663</v>
      </c>
      <c r="H112" s="33"/>
    </row>
    <row r="113" spans="2:8" s="1" customFormat="1" ht="16.9" customHeight="1">
      <c r="B113" s="33"/>
      <c r="C113" s="200" t="s">
        <v>721</v>
      </c>
      <c r="D113" s="200" t="s">
        <v>2115</v>
      </c>
      <c r="E113" s="18" t="s">
        <v>95</v>
      </c>
      <c r="F113" s="201">
        <v>1647.246</v>
      </c>
      <c r="H113" s="33"/>
    </row>
    <row r="114" spans="2:8" s="1" customFormat="1" ht="22.5">
      <c r="B114" s="33"/>
      <c r="C114" s="200" t="s">
        <v>625</v>
      </c>
      <c r="D114" s="200" t="s">
        <v>2138</v>
      </c>
      <c r="E114" s="18" t="s">
        <v>203</v>
      </c>
      <c r="F114" s="201">
        <v>116.294</v>
      </c>
      <c r="H114" s="33"/>
    </row>
    <row r="115" spans="2:8" s="1" customFormat="1" ht="16.9" customHeight="1">
      <c r="B115" s="33"/>
      <c r="C115" s="200" t="s">
        <v>924</v>
      </c>
      <c r="D115" s="200" t="s">
        <v>2116</v>
      </c>
      <c r="E115" s="18" t="s">
        <v>95</v>
      </c>
      <c r="F115" s="201">
        <v>559.816</v>
      </c>
      <c r="H115" s="33"/>
    </row>
    <row r="116" spans="2:8" s="1" customFormat="1" ht="16.9" customHeight="1">
      <c r="B116" s="33"/>
      <c r="C116" s="200" t="s">
        <v>942</v>
      </c>
      <c r="D116" s="200" t="s">
        <v>2117</v>
      </c>
      <c r="E116" s="18" t="s">
        <v>95</v>
      </c>
      <c r="F116" s="201">
        <v>811.479</v>
      </c>
      <c r="H116" s="33"/>
    </row>
    <row r="117" spans="2:8" s="1" customFormat="1" ht="16.9" customHeight="1">
      <c r="B117" s="33"/>
      <c r="C117" s="200" t="s">
        <v>804</v>
      </c>
      <c r="D117" s="200" t="s">
        <v>2139</v>
      </c>
      <c r="E117" s="18" t="s">
        <v>95</v>
      </c>
      <c r="F117" s="201">
        <v>251.663</v>
      </c>
      <c r="H117" s="33"/>
    </row>
    <row r="118" spans="2:8" s="1" customFormat="1" ht="22.5">
      <c r="B118" s="33"/>
      <c r="C118" s="200" t="s">
        <v>773</v>
      </c>
      <c r="D118" s="200" t="s">
        <v>2140</v>
      </c>
      <c r="E118" s="18" t="s">
        <v>203</v>
      </c>
      <c r="F118" s="201">
        <v>112.144</v>
      </c>
      <c r="H118" s="33"/>
    </row>
    <row r="119" spans="2:8" s="1" customFormat="1" ht="16.9" customHeight="1">
      <c r="B119" s="33"/>
      <c r="C119" s="200" t="s">
        <v>828</v>
      </c>
      <c r="D119" s="200" t="s">
        <v>2141</v>
      </c>
      <c r="E119" s="18" t="s">
        <v>95</v>
      </c>
      <c r="F119" s="201">
        <v>251.663</v>
      </c>
      <c r="H119" s="33"/>
    </row>
    <row r="120" spans="2:8" s="1" customFormat="1" ht="16.9" customHeight="1">
      <c r="B120" s="33"/>
      <c r="C120" s="200" t="s">
        <v>732</v>
      </c>
      <c r="D120" s="200" t="s">
        <v>733</v>
      </c>
      <c r="E120" s="18" t="s">
        <v>95</v>
      </c>
      <c r="F120" s="201">
        <v>406.736</v>
      </c>
      <c r="H120" s="33"/>
    </row>
    <row r="121" spans="2:8" s="1" customFormat="1" ht="16.9" customHeight="1">
      <c r="B121" s="33"/>
      <c r="C121" s="200" t="s">
        <v>810</v>
      </c>
      <c r="D121" s="200" t="s">
        <v>2142</v>
      </c>
      <c r="E121" s="18" t="s">
        <v>95</v>
      </c>
      <c r="F121" s="201">
        <v>251.663</v>
      </c>
      <c r="H121" s="33"/>
    </row>
    <row r="122" spans="2:8" s="1" customFormat="1" ht="16.9" customHeight="1">
      <c r="B122" s="33"/>
      <c r="C122" s="200" t="s">
        <v>751</v>
      </c>
      <c r="D122" s="200" t="s">
        <v>2118</v>
      </c>
      <c r="E122" s="18" t="s">
        <v>95</v>
      </c>
      <c r="F122" s="201">
        <v>249.737</v>
      </c>
      <c r="H122" s="33"/>
    </row>
    <row r="123" spans="2:8" s="1" customFormat="1" ht="16.9" customHeight="1">
      <c r="B123" s="33"/>
      <c r="C123" s="196" t="s">
        <v>404</v>
      </c>
      <c r="D123" s="197" t="s">
        <v>405</v>
      </c>
      <c r="E123" s="198" t="s">
        <v>95</v>
      </c>
      <c r="F123" s="199">
        <v>28.245</v>
      </c>
      <c r="H123" s="33"/>
    </row>
    <row r="124" spans="2:8" s="1" customFormat="1" ht="16.9" customHeight="1">
      <c r="B124" s="33"/>
      <c r="C124" s="200" t="s">
        <v>3</v>
      </c>
      <c r="D124" s="200" t="s">
        <v>406</v>
      </c>
      <c r="E124" s="18" t="s">
        <v>3</v>
      </c>
      <c r="F124" s="201">
        <v>28.245</v>
      </c>
      <c r="H124" s="33"/>
    </row>
    <row r="125" spans="2:8" s="1" customFormat="1" ht="16.9" customHeight="1">
      <c r="B125" s="33"/>
      <c r="C125" s="200" t="s">
        <v>3</v>
      </c>
      <c r="D125" s="200" t="s">
        <v>310</v>
      </c>
      <c r="E125" s="18" t="s">
        <v>3</v>
      </c>
      <c r="F125" s="201">
        <v>28.245</v>
      </c>
      <c r="H125" s="33"/>
    </row>
    <row r="126" spans="2:8" s="1" customFormat="1" ht="16.9" customHeight="1">
      <c r="B126" s="33"/>
      <c r="C126" s="202" t="s">
        <v>2099</v>
      </c>
      <c r="H126" s="33"/>
    </row>
    <row r="127" spans="2:8" s="1" customFormat="1" ht="16.9" customHeight="1">
      <c r="B127" s="33"/>
      <c r="C127" s="200" t="s">
        <v>721</v>
      </c>
      <c r="D127" s="200" t="s">
        <v>2115</v>
      </c>
      <c r="E127" s="18" t="s">
        <v>95</v>
      </c>
      <c r="F127" s="201">
        <v>1647.246</v>
      </c>
      <c r="H127" s="33"/>
    </row>
    <row r="128" spans="2:8" s="1" customFormat="1" ht="22.5">
      <c r="B128" s="33"/>
      <c r="C128" s="200" t="s">
        <v>625</v>
      </c>
      <c r="D128" s="200" t="s">
        <v>2138</v>
      </c>
      <c r="E128" s="18" t="s">
        <v>203</v>
      </c>
      <c r="F128" s="201">
        <v>116.294</v>
      </c>
      <c r="H128" s="33"/>
    </row>
    <row r="129" spans="2:8" s="1" customFormat="1" ht="16.9" customHeight="1">
      <c r="B129" s="33"/>
      <c r="C129" s="200" t="s">
        <v>924</v>
      </c>
      <c r="D129" s="200" t="s">
        <v>2116</v>
      </c>
      <c r="E129" s="18" t="s">
        <v>95</v>
      </c>
      <c r="F129" s="201">
        <v>559.816</v>
      </c>
      <c r="H129" s="33"/>
    </row>
    <row r="130" spans="2:8" s="1" customFormat="1" ht="16.9" customHeight="1">
      <c r="B130" s="33"/>
      <c r="C130" s="200" t="s">
        <v>942</v>
      </c>
      <c r="D130" s="200" t="s">
        <v>2117</v>
      </c>
      <c r="E130" s="18" t="s">
        <v>95</v>
      </c>
      <c r="F130" s="201">
        <v>811.479</v>
      </c>
      <c r="H130" s="33"/>
    </row>
    <row r="131" spans="2:8" s="1" customFormat="1" ht="22.5">
      <c r="B131" s="33"/>
      <c r="C131" s="200" t="s">
        <v>773</v>
      </c>
      <c r="D131" s="200" t="s">
        <v>2140</v>
      </c>
      <c r="E131" s="18" t="s">
        <v>203</v>
      </c>
      <c r="F131" s="201">
        <v>112.144</v>
      </c>
      <c r="H131" s="33"/>
    </row>
    <row r="132" spans="2:8" s="1" customFormat="1" ht="16.9" customHeight="1">
      <c r="B132" s="33"/>
      <c r="C132" s="200" t="s">
        <v>732</v>
      </c>
      <c r="D132" s="200" t="s">
        <v>733</v>
      </c>
      <c r="E132" s="18" t="s">
        <v>95</v>
      </c>
      <c r="F132" s="201">
        <v>406.736</v>
      </c>
      <c r="H132" s="33"/>
    </row>
    <row r="133" spans="2:8" s="1" customFormat="1" ht="16.9" customHeight="1">
      <c r="B133" s="33"/>
      <c r="C133" s="200" t="s">
        <v>751</v>
      </c>
      <c r="D133" s="200" t="s">
        <v>2118</v>
      </c>
      <c r="E133" s="18" t="s">
        <v>95</v>
      </c>
      <c r="F133" s="201">
        <v>249.737</v>
      </c>
      <c r="H133" s="33"/>
    </row>
    <row r="134" spans="2:8" s="1" customFormat="1" ht="16.9" customHeight="1">
      <c r="B134" s="33"/>
      <c r="C134" s="200" t="s">
        <v>1138</v>
      </c>
      <c r="D134" s="200" t="s">
        <v>1139</v>
      </c>
      <c r="E134" s="18" t="s">
        <v>95</v>
      </c>
      <c r="F134" s="201">
        <v>28.245</v>
      </c>
      <c r="H134" s="33"/>
    </row>
    <row r="135" spans="2:8" s="1" customFormat="1" ht="16.9" customHeight="1">
      <c r="B135" s="33"/>
      <c r="C135" s="196" t="s">
        <v>407</v>
      </c>
      <c r="D135" s="197" t="s">
        <v>408</v>
      </c>
      <c r="E135" s="198" t="s">
        <v>95</v>
      </c>
      <c r="F135" s="199">
        <v>34.779</v>
      </c>
      <c r="H135" s="33"/>
    </row>
    <row r="136" spans="2:8" s="1" customFormat="1" ht="16.9" customHeight="1">
      <c r="B136" s="33"/>
      <c r="C136" s="200" t="s">
        <v>3</v>
      </c>
      <c r="D136" s="200" t="s">
        <v>2143</v>
      </c>
      <c r="E136" s="18" t="s">
        <v>3</v>
      </c>
      <c r="F136" s="201">
        <v>18.011</v>
      </c>
      <c r="H136" s="33"/>
    </row>
    <row r="137" spans="2:8" s="1" customFormat="1" ht="16.9" customHeight="1">
      <c r="B137" s="33"/>
      <c r="C137" s="200" t="s">
        <v>3</v>
      </c>
      <c r="D137" s="200" t="s">
        <v>2144</v>
      </c>
      <c r="E137" s="18" t="s">
        <v>3</v>
      </c>
      <c r="F137" s="201">
        <v>16.768</v>
      </c>
      <c r="H137" s="33"/>
    </row>
    <row r="138" spans="2:8" s="1" customFormat="1" ht="16.9" customHeight="1">
      <c r="B138" s="33"/>
      <c r="C138" s="200" t="s">
        <v>3</v>
      </c>
      <c r="D138" s="200" t="s">
        <v>310</v>
      </c>
      <c r="E138" s="18" t="s">
        <v>3</v>
      </c>
      <c r="F138" s="201">
        <v>34.779</v>
      </c>
      <c r="H138" s="33"/>
    </row>
    <row r="139" spans="2:8" s="1" customFormat="1" ht="16.9" customHeight="1">
      <c r="B139" s="33"/>
      <c r="C139" s="202" t="s">
        <v>2099</v>
      </c>
      <c r="H139" s="33"/>
    </row>
    <row r="140" spans="2:8" s="1" customFormat="1" ht="16.9" customHeight="1">
      <c r="B140" s="33"/>
      <c r="C140" s="200" t="s">
        <v>721</v>
      </c>
      <c r="D140" s="200" t="s">
        <v>2115</v>
      </c>
      <c r="E140" s="18" t="s">
        <v>95</v>
      </c>
      <c r="F140" s="201">
        <v>1647.246</v>
      </c>
      <c r="H140" s="33"/>
    </row>
    <row r="141" spans="2:8" s="1" customFormat="1" ht="16.9" customHeight="1">
      <c r="B141" s="33"/>
      <c r="C141" s="200" t="s">
        <v>929</v>
      </c>
      <c r="D141" s="200" t="s">
        <v>2122</v>
      </c>
      <c r="E141" s="18" t="s">
        <v>95</v>
      </c>
      <c r="F141" s="201">
        <v>89.558</v>
      </c>
      <c r="H141" s="33"/>
    </row>
    <row r="142" spans="2:8" s="1" customFormat="1" ht="16.9" customHeight="1">
      <c r="B142" s="33"/>
      <c r="C142" s="200" t="s">
        <v>947</v>
      </c>
      <c r="D142" s="200" t="s">
        <v>2123</v>
      </c>
      <c r="E142" s="18" t="s">
        <v>95</v>
      </c>
      <c r="F142" s="201">
        <v>89.558</v>
      </c>
      <c r="H142" s="33"/>
    </row>
    <row r="143" spans="2:8" s="1" customFormat="1" ht="16.9" customHeight="1">
      <c r="B143" s="33"/>
      <c r="C143" s="200" t="s">
        <v>737</v>
      </c>
      <c r="D143" s="200" t="s">
        <v>733</v>
      </c>
      <c r="E143" s="18" t="s">
        <v>95</v>
      </c>
      <c r="F143" s="201">
        <v>405.722</v>
      </c>
      <c r="H143" s="33"/>
    </row>
    <row r="144" spans="2:8" s="1" customFormat="1" ht="16.9" customHeight="1">
      <c r="B144" s="33"/>
      <c r="C144" s="200" t="s">
        <v>751</v>
      </c>
      <c r="D144" s="200" t="s">
        <v>2118</v>
      </c>
      <c r="E144" s="18" t="s">
        <v>95</v>
      </c>
      <c r="F144" s="201">
        <v>249.737</v>
      </c>
      <c r="H144" s="33"/>
    </row>
    <row r="145" spans="2:8" s="1" customFormat="1" ht="7.35" customHeight="1">
      <c r="B145" s="42"/>
      <c r="C145" s="43"/>
      <c r="D145" s="43"/>
      <c r="E145" s="43"/>
      <c r="F145" s="43"/>
      <c r="G145" s="43"/>
      <c r="H145" s="33"/>
    </row>
    <row r="146" s="1" customFormat="1" ht="11.25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03" customWidth="1"/>
    <col min="2" max="2" width="1.7109375" style="203" customWidth="1"/>
    <col min="3" max="4" width="5.00390625" style="203" customWidth="1"/>
    <col min="5" max="5" width="11.7109375" style="203" customWidth="1"/>
    <col min="6" max="6" width="9.140625" style="203" customWidth="1"/>
    <col min="7" max="7" width="5.00390625" style="203" customWidth="1"/>
    <col min="8" max="8" width="77.8515625" style="203" customWidth="1"/>
    <col min="9" max="10" width="20.00390625" style="203" customWidth="1"/>
    <col min="11" max="11" width="1.7109375" style="203" customWidth="1"/>
  </cols>
  <sheetData>
    <row r="1" ht="37.5" customHeight="1"/>
    <row r="2" spans="2:11" ht="7.5" customHeight="1">
      <c r="B2" s="204"/>
      <c r="C2" s="205"/>
      <c r="D2" s="205"/>
      <c r="E2" s="205"/>
      <c r="F2" s="205"/>
      <c r="G2" s="205"/>
      <c r="H2" s="205"/>
      <c r="I2" s="205"/>
      <c r="J2" s="205"/>
      <c r="K2" s="206"/>
    </row>
    <row r="3" spans="2:11" s="16" customFormat="1" ht="45" customHeight="1">
      <c r="B3" s="207"/>
      <c r="C3" s="332" t="s">
        <v>2145</v>
      </c>
      <c r="D3" s="332"/>
      <c r="E3" s="332"/>
      <c r="F3" s="332"/>
      <c r="G3" s="332"/>
      <c r="H3" s="332"/>
      <c r="I3" s="332"/>
      <c r="J3" s="332"/>
      <c r="K3" s="208"/>
    </row>
    <row r="4" spans="2:11" ht="25.5" customHeight="1">
      <c r="B4" s="209"/>
      <c r="C4" s="331" t="s">
        <v>2146</v>
      </c>
      <c r="D4" s="331"/>
      <c r="E4" s="331"/>
      <c r="F4" s="331"/>
      <c r="G4" s="331"/>
      <c r="H4" s="331"/>
      <c r="I4" s="331"/>
      <c r="J4" s="331"/>
      <c r="K4" s="210"/>
    </row>
    <row r="5" spans="2:11" ht="5.25" customHeight="1">
      <c r="B5" s="209"/>
      <c r="C5" s="211"/>
      <c r="D5" s="211"/>
      <c r="E5" s="211"/>
      <c r="F5" s="211"/>
      <c r="G5" s="211"/>
      <c r="H5" s="211"/>
      <c r="I5" s="211"/>
      <c r="J5" s="211"/>
      <c r="K5" s="210"/>
    </row>
    <row r="6" spans="2:11" ht="15" customHeight="1">
      <c r="B6" s="209"/>
      <c r="C6" s="330" t="s">
        <v>2147</v>
      </c>
      <c r="D6" s="330"/>
      <c r="E6" s="330"/>
      <c r="F6" s="330"/>
      <c r="G6" s="330"/>
      <c r="H6" s="330"/>
      <c r="I6" s="330"/>
      <c r="J6" s="330"/>
      <c r="K6" s="210"/>
    </row>
    <row r="7" spans="2:11" ht="15" customHeight="1">
      <c r="B7" s="213"/>
      <c r="C7" s="330" t="s">
        <v>2148</v>
      </c>
      <c r="D7" s="330"/>
      <c r="E7" s="330"/>
      <c r="F7" s="330"/>
      <c r="G7" s="330"/>
      <c r="H7" s="330"/>
      <c r="I7" s="330"/>
      <c r="J7" s="330"/>
      <c r="K7" s="210"/>
    </row>
    <row r="8" spans="2:11" ht="12.75" customHeight="1">
      <c r="B8" s="213"/>
      <c r="C8" s="212"/>
      <c r="D8" s="212"/>
      <c r="E8" s="212"/>
      <c r="F8" s="212"/>
      <c r="G8" s="212"/>
      <c r="H8" s="212"/>
      <c r="I8" s="212"/>
      <c r="J8" s="212"/>
      <c r="K8" s="210"/>
    </row>
    <row r="9" spans="2:11" ht="15" customHeight="1">
      <c r="B9" s="213"/>
      <c r="C9" s="330" t="s">
        <v>2149</v>
      </c>
      <c r="D9" s="330"/>
      <c r="E9" s="330"/>
      <c r="F9" s="330"/>
      <c r="G9" s="330"/>
      <c r="H9" s="330"/>
      <c r="I9" s="330"/>
      <c r="J9" s="330"/>
      <c r="K9" s="210"/>
    </row>
    <row r="10" spans="2:11" ht="15" customHeight="1">
      <c r="B10" s="213"/>
      <c r="C10" s="212"/>
      <c r="D10" s="330" t="s">
        <v>2150</v>
      </c>
      <c r="E10" s="330"/>
      <c r="F10" s="330"/>
      <c r="G10" s="330"/>
      <c r="H10" s="330"/>
      <c r="I10" s="330"/>
      <c r="J10" s="330"/>
      <c r="K10" s="210"/>
    </row>
    <row r="11" spans="2:11" ht="15" customHeight="1">
      <c r="B11" s="213"/>
      <c r="C11" s="214"/>
      <c r="D11" s="330" t="s">
        <v>2151</v>
      </c>
      <c r="E11" s="330"/>
      <c r="F11" s="330"/>
      <c r="G11" s="330"/>
      <c r="H11" s="330"/>
      <c r="I11" s="330"/>
      <c r="J11" s="330"/>
      <c r="K11" s="210"/>
    </row>
    <row r="12" spans="2:11" ht="15" customHeight="1">
      <c r="B12" s="213"/>
      <c r="C12" s="214"/>
      <c r="D12" s="212"/>
      <c r="E12" s="212"/>
      <c r="F12" s="212"/>
      <c r="G12" s="212"/>
      <c r="H12" s="212"/>
      <c r="I12" s="212"/>
      <c r="J12" s="212"/>
      <c r="K12" s="210"/>
    </row>
    <row r="13" spans="2:11" ht="15" customHeight="1">
      <c r="B13" s="213"/>
      <c r="C13" s="214"/>
      <c r="D13" s="215" t="s">
        <v>2152</v>
      </c>
      <c r="E13" s="212"/>
      <c r="F13" s="212"/>
      <c r="G13" s="212"/>
      <c r="H13" s="212"/>
      <c r="I13" s="212"/>
      <c r="J13" s="212"/>
      <c r="K13" s="210"/>
    </row>
    <row r="14" spans="2:11" ht="12.75" customHeight="1">
      <c r="B14" s="213"/>
      <c r="C14" s="214"/>
      <c r="D14" s="214"/>
      <c r="E14" s="214"/>
      <c r="F14" s="214"/>
      <c r="G14" s="214"/>
      <c r="H14" s="214"/>
      <c r="I14" s="214"/>
      <c r="J14" s="214"/>
      <c r="K14" s="210"/>
    </row>
    <row r="15" spans="2:11" ht="15" customHeight="1">
      <c r="B15" s="213"/>
      <c r="C15" s="214"/>
      <c r="D15" s="330" t="s">
        <v>2153</v>
      </c>
      <c r="E15" s="330"/>
      <c r="F15" s="330"/>
      <c r="G15" s="330"/>
      <c r="H15" s="330"/>
      <c r="I15" s="330"/>
      <c r="J15" s="330"/>
      <c r="K15" s="210"/>
    </row>
    <row r="16" spans="2:11" ht="15" customHeight="1">
      <c r="B16" s="213"/>
      <c r="C16" s="214"/>
      <c r="D16" s="330" t="s">
        <v>2154</v>
      </c>
      <c r="E16" s="330"/>
      <c r="F16" s="330"/>
      <c r="G16" s="330"/>
      <c r="H16" s="330"/>
      <c r="I16" s="330"/>
      <c r="J16" s="330"/>
      <c r="K16" s="210"/>
    </row>
    <row r="17" spans="2:11" ht="15" customHeight="1">
      <c r="B17" s="213"/>
      <c r="C17" s="214"/>
      <c r="D17" s="330" t="s">
        <v>2155</v>
      </c>
      <c r="E17" s="330"/>
      <c r="F17" s="330"/>
      <c r="G17" s="330"/>
      <c r="H17" s="330"/>
      <c r="I17" s="330"/>
      <c r="J17" s="330"/>
      <c r="K17" s="210"/>
    </row>
    <row r="18" spans="2:11" ht="15" customHeight="1">
      <c r="B18" s="213"/>
      <c r="C18" s="214"/>
      <c r="D18" s="214"/>
      <c r="E18" s="216" t="s">
        <v>79</v>
      </c>
      <c r="F18" s="330" t="s">
        <v>2156</v>
      </c>
      <c r="G18" s="330"/>
      <c r="H18" s="330"/>
      <c r="I18" s="330"/>
      <c r="J18" s="330"/>
      <c r="K18" s="210"/>
    </row>
    <row r="19" spans="2:11" ht="15" customHeight="1">
      <c r="B19" s="213"/>
      <c r="C19" s="214"/>
      <c r="D19" s="214"/>
      <c r="E19" s="216" t="s">
        <v>2157</v>
      </c>
      <c r="F19" s="330" t="s">
        <v>2158</v>
      </c>
      <c r="G19" s="330"/>
      <c r="H19" s="330"/>
      <c r="I19" s="330"/>
      <c r="J19" s="330"/>
      <c r="K19" s="210"/>
    </row>
    <row r="20" spans="2:11" ht="15" customHeight="1">
      <c r="B20" s="213"/>
      <c r="C20" s="214"/>
      <c r="D20" s="214"/>
      <c r="E20" s="216" t="s">
        <v>2159</v>
      </c>
      <c r="F20" s="330" t="s">
        <v>2160</v>
      </c>
      <c r="G20" s="330"/>
      <c r="H20" s="330"/>
      <c r="I20" s="330"/>
      <c r="J20" s="330"/>
      <c r="K20" s="210"/>
    </row>
    <row r="21" spans="2:11" ht="15" customHeight="1">
      <c r="B21" s="213"/>
      <c r="C21" s="214"/>
      <c r="D21" s="214"/>
      <c r="E21" s="216" t="s">
        <v>2161</v>
      </c>
      <c r="F21" s="330" t="s">
        <v>2162</v>
      </c>
      <c r="G21" s="330"/>
      <c r="H21" s="330"/>
      <c r="I21" s="330"/>
      <c r="J21" s="330"/>
      <c r="K21" s="210"/>
    </row>
    <row r="22" spans="2:11" ht="15" customHeight="1">
      <c r="B22" s="213"/>
      <c r="C22" s="214"/>
      <c r="D22" s="214"/>
      <c r="E22" s="216" t="s">
        <v>2163</v>
      </c>
      <c r="F22" s="330" t="s">
        <v>2164</v>
      </c>
      <c r="G22" s="330"/>
      <c r="H22" s="330"/>
      <c r="I22" s="330"/>
      <c r="J22" s="330"/>
      <c r="K22" s="210"/>
    </row>
    <row r="23" spans="2:11" ht="15" customHeight="1">
      <c r="B23" s="213"/>
      <c r="C23" s="214"/>
      <c r="D23" s="214"/>
      <c r="E23" s="216" t="s">
        <v>2165</v>
      </c>
      <c r="F23" s="330" t="s">
        <v>2166</v>
      </c>
      <c r="G23" s="330"/>
      <c r="H23" s="330"/>
      <c r="I23" s="330"/>
      <c r="J23" s="330"/>
      <c r="K23" s="210"/>
    </row>
    <row r="24" spans="2:11" ht="12.75" customHeight="1">
      <c r="B24" s="213"/>
      <c r="C24" s="214"/>
      <c r="D24" s="214"/>
      <c r="E24" s="214"/>
      <c r="F24" s="214"/>
      <c r="G24" s="214"/>
      <c r="H24" s="214"/>
      <c r="I24" s="214"/>
      <c r="J24" s="214"/>
      <c r="K24" s="210"/>
    </row>
    <row r="25" spans="2:11" ht="15" customHeight="1">
      <c r="B25" s="213"/>
      <c r="C25" s="330" t="s">
        <v>2167</v>
      </c>
      <c r="D25" s="330"/>
      <c r="E25" s="330"/>
      <c r="F25" s="330"/>
      <c r="G25" s="330"/>
      <c r="H25" s="330"/>
      <c r="I25" s="330"/>
      <c r="J25" s="330"/>
      <c r="K25" s="210"/>
    </row>
    <row r="26" spans="2:11" ht="15" customHeight="1">
      <c r="B26" s="213"/>
      <c r="C26" s="330" t="s">
        <v>2168</v>
      </c>
      <c r="D26" s="330"/>
      <c r="E26" s="330"/>
      <c r="F26" s="330"/>
      <c r="G26" s="330"/>
      <c r="H26" s="330"/>
      <c r="I26" s="330"/>
      <c r="J26" s="330"/>
      <c r="K26" s="210"/>
    </row>
    <row r="27" spans="2:11" ht="15" customHeight="1">
      <c r="B27" s="213"/>
      <c r="C27" s="212"/>
      <c r="D27" s="330" t="s">
        <v>2169</v>
      </c>
      <c r="E27" s="330"/>
      <c r="F27" s="330"/>
      <c r="G27" s="330"/>
      <c r="H27" s="330"/>
      <c r="I27" s="330"/>
      <c r="J27" s="330"/>
      <c r="K27" s="210"/>
    </row>
    <row r="28" spans="2:11" ht="15" customHeight="1">
      <c r="B28" s="213"/>
      <c r="C28" s="214"/>
      <c r="D28" s="330" t="s">
        <v>2170</v>
      </c>
      <c r="E28" s="330"/>
      <c r="F28" s="330"/>
      <c r="G28" s="330"/>
      <c r="H28" s="330"/>
      <c r="I28" s="330"/>
      <c r="J28" s="330"/>
      <c r="K28" s="210"/>
    </row>
    <row r="29" spans="2:11" ht="12.75" customHeight="1">
      <c r="B29" s="213"/>
      <c r="C29" s="214"/>
      <c r="D29" s="214"/>
      <c r="E29" s="214"/>
      <c r="F29" s="214"/>
      <c r="G29" s="214"/>
      <c r="H29" s="214"/>
      <c r="I29" s="214"/>
      <c r="J29" s="214"/>
      <c r="K29" s="210"/>
    </row>
    <row r="30" spans="2:11" ht="15" customHeight="1">
      <c r="B30" s="213"/>
      <c r="C30" s="214"/>
      <c r="D30" s="330" t="s">
        <v>2171</v>
      </c>
      <c r="E30" s="330"/>
      <c r="F30" s="330"/>
      <c r="G30" s="330"/>
      <c r="H30" s="330"/>
      <c r="I30" s="330"/>
      <c r="J30" s="330"/>
      <c r="K30" s="210"/>
    </row>
    <row r="31" spans="2:11" ht="15" customHeight="1">
      <c r="B31" s="213"/>
      <c r="C31" s="214"/>
      <c r="D31" s="330" t="s">
        <v>2172</v>
      </c>
      <c r="E31" s="330"/>
      <c r="F31" s="330"/>
      <c r="G31" s="330"/>
      <c r="H31" s="330"/>
      <c r="I31" s="330"/>
      <c r="J31" s="330"/>
      <c r="K31" s="210"/>
    </row>
    <row r="32" spans="2:11" ht="12.75" customHeight="1">
      <c r="B32" s="213"/>
      <c r="C32" s="214"/>
      <c r="D32" s="214"/>
      <c r="E32" s="214"/>
      <c r="F32" s="214"/>
      <c r="G32" s="214"/>
      <c r="H32" s="214"/>
      <c r="I32" s="214"/>
      <c r="J32" s="214"/>
      <c r="K32" s="210"/>
    </row>
    <row r="33" spans="2:11" ht="15" customHeight="1">
      <c r="B33" s="213"/>
      <c r="C33" s="214"/>
      <c r="D33" s="330" t="s">
        <v>2173</v>
      </c>
      <c r="E33" s="330"/>
      <c r="F33" s="330"/>
      <c r="G33" s="330"/>
      <c r="H33" s="330"/>
      <c r="I33" s="330"/>
      <c r="J33" s="330"/>
      <c r="K33" s="210"/>
    </row>
    <row r="34" spans="2:11" ht="15" customHeight="1">
      <c r="B34" s="213"/>
      <c r="C34" s="214"/>
      <c r="D34" s="330" t="s">
        <v>2174</v>
      </c>
      <c r="E34" s="330"/>
      <c r="F34" s="330"/>
      <c r="G34" s="330"/>
      <c r="H34" s="330"/>
      <c r="I34" s="330"/>
      <c r="J34" s="330"/>
      <c r="K34" s="210"/>
    </row>
    <row r="35" spans="2:11" ht="15" customHeight="1">
      <c r="B35" s="213"/>
      <c r="C35" s="214"/>
      <c r="D35" s="330" t="s">
        <v>2175</v>
      </c>
      <c r="E35" s="330"/>
      <c r="F35" s="330"/>
      <c r="G35" s="330"/>
      <c r="H35" s="330"/>
      <c r="I35" s="330"/>
      <c r="J35" s="330"/>
      <c r="K35" s="210"/>
    </row>
    <row r="36" spans="2:11" ht="15" customHeight="1">
      <c r="B36" s="213"/>
      <c r="C36" s="214"/>
      <c r="D36" s="212"/>
      <c r="E36" s="215" t="s">
        <v>115</v>
      </c>
      <c r="F36" s="212"/>
      <c r="G36" s="330" t="s">
        <v>2176</v>
      </c>
      <c r="H36" s="330"/>
      <c r="I36" s="330"/>
      <c r="J36" s="330"/>
      <c r="K36" s="210"/>
    </row>
    <row r="37" spans="2:11" ht="30.75" customHeight="1">
      <c r="B37" s="213"/>
      <c r="C37" s="214"/>
      <c r="D37" s="212"/>
      <c r="E37" s="215" t="s">
        <v>2177</v>
      </c>
      <c r="F37" s="212"/>
      <c r="G37" s="330" t="s">
        <v>2178</v>
      </c>
      <c r="H37" s="330"/>
      <c r="I37" s="330"/>
      <c r="J37" s="330"/>
      <c r="K37" s="210"/>
    </row>
    <row r="38" spans="2:11" ht="15" customHeight="1">
      <c r="B38" s="213"/>
      <c r="C38" s="214"/>
      <c r="D38" s="212"/>
      <c r="E38" s="215" t="s">
        <v>53</v>
      </c>
      <c r="F38" s="212"/>
      <c r="G38" s="330" t="s">
        <v>2179</v>
      </c>
      <c r="H38" s="330"/>
      <c r="I38" s="330"/>
      <c r="J38" s="330"/>
      <c r="K38" s="210"/>
    </row>
    <row r="39" spans="2:11" ht="15" customHeight="1">
      <c r="B39" s="213"/>
      <c r="C39" s="214"/>
      <c r="D39" s="212"/>
      <c r="E39" s="215" t="s">
        <v>54</v>
      </c>
      <c r="F39" s="212"/>
      <c r="G39" s="330" t="s">
        <v>2180</v>
      </c>
      <c r="H39" s="330"/>
      <c r="I39" s="330"/>
      <c r="J39" s="330"/>
      <c r="K39" s="210"/>
    </row>
    <row r="40" spans="2:11" ht="15" customHeight="1">
      <c r="B40" s="213"/>
      <c r="C40" s="214"/>
      <c r="D40" s="212"/>
      <c r="E40" s="215" t="s">
        <v>116</v>
      </c>
      <c r="F40" s="212"/>
      <c r="G40" s="330" t="s">
        <v>2181</v>
      </c>
      <c r="H40" s="330"/>
      <c r="I40" s="330"/>
      <c r="J40" s="330"/>
      <c r="K40" s="210"/>
    </row>
    <row r="41" spans="2:11" ht="15" customHeight="1">
      <c r="B41" s="213"/>
      <c r="C41" s="214"/>
      <c r="D41" s="212"/>
      <c r="E41" s="215" t="s">
        <v>117</v>
      </c>
      <c r="F41" s="212"/>
      <c r="G41" s="330" t="s">
        <v>2182</v>
      </c>
      <c r="H41" s="330"/>
      <c r="I41" s="330"/>
      <c r="J41" s="330"/>
      <c r="K41" s="210"/>
    </row>
    <row r="42" spans="2:11" ht="15" customHeight="1">
      <c r="B42" s="213"/>
      <c r="C42" s="214"/>
      <c r="D42" s="212"/>
      <c r="E42" s="215" t="s">
        <v>2183</v>
      </c>
      <c r="F42" s="212"/>
      <c r="G42" s="330" t="s">
        <v>2184</v>
      </c>
      <c r="H42" s="330"/>
      <c r="I42" s="330"/>
      <c r="J42" s="330"/>
      <c r="K42" s="210"/>
    </row>
    <row r="43" spans="2:11" ht="15" customHeight="1">
      <c r="B43" s="213"/>
      <c r="C43" s="214"/>
      <c r="D43" s="212"/>
      <c r="E43" s="215"/>
      <c r="F43" s="212"/>
      <c r="G43" s="330" t="s">
        <v>2185</v>
      </c>
      <c r="H43" s="330"/>
      <c r="I43" s="330"/>
      <c r="J43" s="330"/>
      <c r="K43" s="210"/>
    </row>
    <row r="44" spans="2:11" ht="15" customHeight="1">
      <c r="B44" s="213"/>
      <c r="C44" s="214"/>
      <c r="D44" s="212"/>
      <c r="E44" s="215" t="s">
        <v>2186</v>
      </c>
      <c r="F44" s="212"/>
      <c r="G44" s="330" t="s">
        <v>2187</v>
      </c>
      <c r="H44" s="330"/>
      <c r="I44" s="330"/>
      <c r="J44" s="330"/>
      <c r="K44" s="210"/>
    </row>
    <row r="45" spans="2:11" ht="15" customHeight="1">
      <c r="B45" s="213"/>
      <c r="C45" s="214"/>
      <c r="D45" s="212"/>
      <c r="E45" s="215" t="s">
        <v>119</v>
      </c>
      <c r="F45" s="212"/>
      <c r="G45" s="330" t="s">
        <v>2188</v>
      </c>
      <c r="H45" s="330"/>
      <c r="I45" s="330"/>
      <c r="J45" s="330"/>
      <c r="K45" s="210"/>
    </row>
    <row r="46" spans="2:11" ht="12.75" customHeight="1">
      <c r="B46" s="213"/>
      <c r="C46" s="214"/>
      <c r="D46" s="212"/>
      <c r="E46" s="212"/>
      <c r="F46" s="212"/>
      <c r="G46" s="212"/>
      <c r="H46" s="212"/>
      <c r="I46" s="212"/>
      <c r="J46" s="212"/>
      <c r="K46" s="210"/>
    </row>
    <row r="47" spans="2:11" ht="15" customHeight="1">
      <c r="B47" s="213"/>
      <c r="C47" s="214"/>
      <c r="D47" s="330" t="s">
        <v>2189</v>
      </c>
      <c r="E47" s="330"/>
      <c r="F47" s="330"/>
      <c r="G47" s="330"/>
      <c r="H47" s="330"/>
      <c r="I47" s="330"/>
      <c r="J47" s="330"/>
      <c r="K47" s="210"/>
    </row>
    <row r="48" spans="2:11" ht="15" customHeight="1">
      <c r="B48" s="213"/>
      <c r="C48" s="214"/>
      <c r="D48" s="214"/>
      <c r="E48" s="330" t="s">
        <v>2190</v>
      </c>
      <c r="F48" s="330"/>
      <c r="G48" s="330"/>
      <c r="H48" s="330"/>
      <c r="I48" s="330"/>
      <c r="J48" s="330"/>
      <c r="K48" s="210"/>
    </row>
    <row r="49" spans="2:11" ht="15" customHeight="1">
      <c r="B49" s="213"/>
      <c r="C49" s="214"/>
      <c r="D49" s="214"/>
      <c r="E49" s="330" t="s">
        <v>2191</v>
      </c>
      <c r="F49" s="330"/>
      <c r="G49" s="330"/>
      <c r="H49" s="330"/>
      <c r="I49" s="330"/>
      <c r="J49" s="330"/>
      <c r="K49" s="210"/>
    </row>
    <row r="50" spans="2:11" ht="15" customHeight="1">
      <c r="B50" s="213"/>
      <c r="C50" s="214"/>
      <c r="D50" s="214"/>
      <c r="E50" s="330" t="s">
        <v>2192</v>
      </c>
      <c r="F50" s="330"/>
      <c r="G50" s="330"/>
      <c r="H50" s="330"/>
      <c r="I50" s="330"/>
      <c r="J50" s="330"/>
      <c r="K50" s="210"/>
    </row>
    <row r="51" spans="2:11" ht="15" customHeight="1">
      <c r="B51" s="213"/>
      <c r="C51" s="214"/>
      <c r="D51" s="330" t="s">
        <v>2193</v>
      </c>
      <c r="E51" s="330"/>
      <c r="F51" s="330"/>
      <c r="G51" s="330"/>
      <c r="H51" s="330"/>
      <c r="I51" s="330"/>
      <c r="J51" s="330"/>
      <c r="K51" s="210"/>
    </row>
    <row r="52" spans="2:11" ht="25.5" customHeight="1">
      <c r="B52" s="209"/>
      <c r="C52" s="331" t="s">
        <v>2194</v>
      </c>
      <c r="D52" s="331"/>
      <c r="E52" s="331"/>
      <c r="F52" s="331"/>
      <c r="G52" s="331"/>
      <c r="H52" s="331"/>
      <c r="I52" s="331"/>
      <c r="J52" s="331"/>
      <c r="K52" s="210"/>
    </row>
    <row r="53" spans="2:11" ht="5.25" customHeight="1">
      <c r="B53" s="209"/>
      <c r="C53" s="211"/>
      <c r="D53" s="211"/>
      <c r="E53" s="211"/>
      <c r="F53" s="211"/>
      <c r="G53" s="211"/>
      <c r="H53" s="211"/>
      <c r="I53" s="211"/>
      <c r="J53" s="211"/>
      <c r="K53" s="210"/>
    </row>
    <row r="54" spans="2:11" ht="15" customHeight="1">
      <c r="B54" s="209"/>
      <c r="C54" s="330" t="s">
        <v>2195</v>
      </c>
      <c r="D54" s="330"/>
      <c r="E54" s="330"/>
      <c r="F54" s="330"/>
      <c r="G54" s="330"/>
      <c r="H54" s="330"/>
      <c r="I54" s="330"/>
      <c r="J54" s="330"/>
      <c r="K54" s="210"/>
    </row>
    <row r="55" spans="2:11" ht="15" customHeight="1">
      <c r="B55" s="209"/>
      <c r="C55" s="330" t="s">
        <v>2196</v>
      </c>
      <c r="D55" s="330"/>
      <c r="E55" s="330"/>
      <c r="F55" s="330"/>
      <c r="G55" s="330"/>
      <c r="H55" s="330"/>
      <c r="I55" s="330"/>
      <c r="J55" s="330"/>
      <c r="K55" s="210"/>
    </row>
    <row r="56" spans="2:11" ht="12.75" customHeight="1">
      <c r="B56" s="209"/>
      <c r="C56" s="212"/>
      <c r="D56" s="212"/>
      <c r="E56" s="212"/>
      <c r="F56" s="212"/>
      <c r="G56" s="212"/>
      <c r="H56" s="212"/>
      <c r="I56" s="212"/>
      <c r="J56" s="212"/>
      <c r="K56" s="210"/>
    </row>
    <row r="57" spans="2:11" ht="15" customHeight="1">
      <c r="B57" s="209"/>
      <c r="C57" s="330" t="s">
        <v>2197</v>
      </c>
      <c r="D57" s="330"/>
      <c r="E57" s="330"/>
      <c r="F57" s="330"/>
      <c r="G57" s="330"/>
      <c r="H57" s="330"/>
      <c r="I57" s="330"/>
      <c r="J57" s="330"/>
      <c r="K57" s="210"/>
    </row>
    <row r="58" spans="2:11" ht="15" customHeight="1">
      <c r="B58" s="209"/>
      <c r="C58" s="214"/>
      <c r="D58" s="330" t="s">
        <v>2198</v>
      </c>
      <c r="E58" s="330"/>
      <c r="F58" s="330"/>
      <c r="G58" s="330"/>
      <c r="H58" s="330"/>
      <c r="I58" s="330"/>
      <c r="J58" s="330"/>
      <c r="K58" s="210"/>
    </row>
    <row r="59" spans="2:11" ht="15" customHeight="1">
      <c r="B59" s="209"/>
      <c r="C59" s="214"/>
      <c r="D59" s="330" t="s">
        <v>2199</v>
      </c>
      <c r="E59" s="330"/>
      <c r="F59" s="330"/>
      <c r="G59" s="330"/>
      <c r="H59" s="330"/>
      <c r="I59" s="330"/>
      <c r="J59" s="330"/>
      <c r="K59" s="210"/>
    </row>
    <row r="60" spans="2:11" ht="15" customHeight="1">
      <c r="B60" s="209"/>
      <c r="C60" s="214"/>
      <c r="D60" s="330" t="s">
        <v>2200</v>
      </c>
      <c r="E60" s="330"/>
      <c r="F60" s="330"/>
      <c r="G60" s="330"/>
      <c r="H60" s="330"/>
      <c r="I60" s="330"/>
      <c r="J60" s="330"/>
      <c r="K60" s="210"/>
    </row>
    <row r="61" spans="2:11" ht="15" customHeight="1">
      <c r="B61" s="209"/>
      <c r="C61" s="214"/>
      <c r="D61" s="330" t="s">
        <v>2201</v>
      </c>
      <c r="E61" s="330"/>
      <c r="F61" s="330"/>
      <c r="G61" s="330"/>
      <c r="H61" s="330"/>
      <c r="I61" s="330"/>
      <c r="J61" s="330"/>
      <c r="K61" s="210"/>
    </row>
    <row r="62" spans="2:11" ht="15" customHeight="1">
      <c r="B62" s="209"/>
      <c r="C62" s="214"/>
      <c r="D62" s="333" t="s">
        <v>2202</v>
      </c>
      <c r="E62" s="333"/>
      <c r="F62" s="333"/>
      <c r="G62" s="333"/>
      <c r="H62" s="333"/>
      <c r="I62" s="333"/>
      <c r="J62" s="333"/>
      <c r="K62" s="210"/>
    </row>
    <row r="63" spans="2:11" ht="15" customHeight="1">
      <c r="B63" s="209"/>
      <c r="C63" s="214"/>
      <c r="D63" s="330" t="s">
        <v>2203</v>
      </c>
      <c r="E63" s="330"/>
      <c r="F63" s="330"/>
      <c r="G63" s="330"/>
      <c r="H63" s="330"/>
      <c r="I63" s="330"/>
      <c r="J63" s="330"/>
      <c r="K63" s="210"/>
    </row>
    <row r="64" spans="2:11" ht="12.75" customHeight="1">
      <c r="B64" s="209"/>
      <c r="C64" s="214"/>
      <c r="D64" s="214"/>
      <c r="E64" s="217"/>
      <c r="F64" s="214"/>
      <c r="G64" s="214"/>
      <c r="H64" s="214"/>
      <c r="I64" s="214"/>
      <c r="J64" s="214"/>
      <c r="K64" s="210"/>
    </row>
    <row r="65" spans="2:11" ht="15" customHeight="1">
      <c r="B65" s="209"/>
      <c r="C65" s="214"/>
      <c r="D65" s="330" t="s">
        <v>2204</v>
      </c>
      <c r="E65" s="330"/>
      <c r="F65" s="330"/>
      <c r="G65" s="330"/>
      <c r="H65" s="330"/>
      <c r="I65" s="330"/>
      <c r="J65" s="330"/>
      <c r="K65" s="210"/>
    </row>
    <row r="66" spans="2:11" ht="15" customHeight="1">
      <c r="B66" s="209"/>
      <c r="C66" s="214"/>
      <c r="D66" s="333" t="s">
        <v>2205</v>
      </c>
      <c r="E66" s="333"/>
      <c r="F66" s="333"/>
      <c r="G66" s="333"/>
      <c r="H66" s="333"/>
      <c r="I66" s="333"/>
      <c r="J66" s="333"/>
      <c r="K66" s="210"/>
    </row>
    <row r="67" spans="2:11" ht="15" customHeight="1">
      <c r="B67" s="209"/>
      <c r="C67" s="214"/>
      <c r="D67" s="330" t="s">
        <v>2206</v>
      </c>
      <c r="E67" s="330"/>
      <c r="F67" s="330"/>
      <c r="G67" s="330"/>
      <c r="H67" s="330"/>
      <c r="I67" s="330"/>
      <c r="J67" s="330"/>
      <c r="K67" s="210"/>
    </row>
    <row r="68" spans="2:11" ht="15" customHeight="1">
      <c r="B68" s="209"/>
      <c r="C68" s="214"/>
      <c r="D68" s="330" t="s">
        <v>2207</v>
      </c>
      <c r="E68" s="330"/>
      <c r="F68" s="330"/>
      <c r="G68" s="330"/>
      <c r="H68" s="330"/>
      <c r="I68" s="330"/>
      <c r="J68" s="330"/>
      <c r="K68" s="210"/>
    </row>
    <row r="69" spans="2:11" ht="15" customHeight="1">
      <c r="B69" s="209"/>
      <c r="C69" s="214"/>
      <c r="D69" s="330" t="s">
        <v>2208</v>
      </c>
      <c r="E69" s="330"/>
      <c r="F69" s="330"/>
      <c r="G69" s="330"/>
      <c r="H69" s="330"/>
      <c r="I69" s="330"/>
      <c r="J69" s="330"/>
      <c r="K69" s="210"/>
    </row>
    <row r="70" spans="2:11" ht="15" customHeight="1">
      <c r="B70" s="209"/>
      <c r="C70" s="214"/>
      <c r="D70" s="330" t="s">
        <v>2209</v>
      </c>
      <c r="E70" s="330"/>
      <c r="F70" s="330"/>
      <c r="G70" s="330"/>
      <c r="H70" s="330"/>
      <c r="I70" s="330"/>
      <c r="J70" s="330"/>
      <c r="K70" s="210"/>
    </row>
    <row r="71" spans="2:11" ht="12.75" customHeight="1">
      <c r="B71" s="218"/>
      <c r="C71" s="219"/>
      <c r="D71" s="219"/>
      <c r="E71" s="219"/>
      <c r="F71" s="219"/>
      <c r="G71" s="219"/>
      <c r="H71" s="219"/>
      <c r="I71" s="219"/>
      <c r="J71" s="219"/>
      <c r="K71" s="220"/>
    </row>
    <row r="72" spans="2:11" ht="18.75" customHeight="1">
      <c r="B72" s="221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18.75" customHeight="1">
      <c r="B73" s="222"/>
      <c r="C73" s="222"/>
      <c r="D73" s="222"/>
      <c r="E73" s="222"/>
      <c r="F73" s="222"/>
      <c r="G73" s="222"/>
      <c r="H73" s="222"/>
      <c r="I73" s="222"/>
      <c r="J73" s="222"/>
      <c r="K73" s="222"/>
    </row>
    <row r="74" spans="2:11" ht="7.5" customHeight="1">
      <c r="B74" s="223"/>
      <c r="C74" s="224"/>
      <c r="D74" s="224"/>
      <c r="E74" s="224"/>
      <c r="F74" s="224"/>
      <c r="G74" s="224"/>
      <c r="H74" s="224"/>
      <c r="I74" s="224"/>
      <c r="J74" s="224"/>
      <c r="K74" s="225"/>
    </row>
    <row r="75" spans="2:11" ht="45" customHeight="1">
      <c r="B75" s="226"/>
      <c r="C75" s="334" t="s">
        <v>2210</v>
      </c>
      <c r="D75" s="334"/>
      <c r="E75" s="334"/>
      <c r="F75" s="334"/>
      <c r="G75" s="334"/>
      <c r="H75" s="334"/>
      <c r="I75" s="334"/>
      <c r="J75" s="334"/>
      <c r="K75" s="227"/>
    </row>
    <row r="76" spans="2:11" ht="17.25" customHeight="1">
      <c r="B76" s="226"/>
      <c r="C76" s="228" t="s">
        <v>2211</v>
      </c>
      <c r="D76" s="228"/>
      <c r="E76" s="228"/>
      <c r="F76" s="228" t="s">
        <v>2212</v>
      </c>
      <c r="G76" s="229"/>
      <c r="H76" s="228" t="s">
        <v>54</v>
      </c>
      <c r="I76" s="228" t="s">
        <v>57</v>
      </c>
      <c r="J76" s="228" t="s">
        <v>2213</v>
      </c>
      <c r="K76" s="227"/>
    </row>
    <row r="77" spans="2:11" ht="17.25" customHeight="1">
      <c r="B77" s="226"/>
      <c r="C77" s="230" t="s">
        <v>2214</v>
      </c>
      <c r="D77" s="230"/>
      <c r="E77" s="230"/>
      <c r="F77" s="231" t="s">
        <v>2215</v>
      </c>
      <c r="G77" s="232"/>
      <c r="H77" s="230"/>
      <c r="I77" s="230"/>
      <c r="J77" s="230" t="s">
        <v>2216</v>
      </c>
      <c r="K77" s="227"/>
    </row>
    <row r="78" spans="2:11" ht="5.25" customHeight="1">
      <c r="B78" s="226"/>
      <c r="C78" s="233"/>
      <c r="D78" s="233"/>
      <c r="E78" s="233"/>
      <c r="F78" s="233"/>
      <c r="G78" s="234"/>
      <c r="H78" s="233"/>
      <c r="I78" s="233"/>
      <c r="J78" s="233"/>
      <c r="K78" s="227"/>
    </row>
    <row r="79" spans="2:11" ht="15" customHeight="1">
      <c r="B79" s="226"/>
      <c r="C79" s="215" t="s">
        <v>53</v>
      </c>
      <c r="D79" s="235"/>
      <c r="E79" s="235"/>
      <c r="F79" s="236" t="s">
        <v>2217</v>
      </c>
      <c r="G79" s="237"/>
      <c r="H79" s="215" t="s">
        <v>2218</v>
      </c>
      <c r="I79" s="215" t="s">
        <v>2219</v>
      </c>
      <c r="J79" s="215">
        <v>20</v>
      </c>
      <c r="K79" s="227"/>
    </row>
    <row r="80" spans="2:11" ht="15" customHeight="1">
      <c r="B80" s="226"/>
      <c r="C80" s="215" t="s">
        <v>2220</v>
      </c>
      <c r="D80" s="215"/>
      <c r="E80" s="215"/>
      <c r="F80" s="236" t="s">
        <v>2217</v>
      </c>
      <c r="G80" s="237"/>
      <c r="H80" s="215" t="s">
        <v>2221</v>
      </c>
      <c r="I80" s="215" t="s">
        <v>2219</v>
      </c>
      <c r="J80" s="215">
        <v>120</v>
      </c>
      <c r="K80" s="227"/>
    </row>
    <row r="81" spans="2:11" ht="15" customHeight="1">
      <c r="B81" s="238"/>
      <c r="C81" s="215" t="s">
        <v>2222</v>
      </c>
      <c r="D81" s="215"/>
      <c r="E81" s="215"/>
      <c r="F81" s="236" t="s">
        <v>2223</v>
      </c>
      <c r="G81" s="237"/>
      <c r="H81" s="215" t="s">
        <v>2224</v>
      </c>
      <c r="I81" s="215" t="s">
        <v>2219</v>
      </c>
      <c r="J81" s="215">
        <v>50</v>
      </c>
      <c r="K81" s="227"/>
    </row>
    <row r="82" spans="2:11" ht="15" customHeight="1">
      <c r="B82" s="238"/>
      <c r="C82" s="215" t="s">
        <v>2225</v>
      </c>
      <c r="D82" s="215"/>
      <c r="E82" s="215"/>
      <c r="F82" s="236" t="s">
        <v>2217</v>
      </c>
      <c r="G82" s="237"/>
      <c r="H82" s="215" t="s">
        <v>2226</v>
      </c>
      <c r="I82" s="215" t="s">
        <v>2227</v>
      </c>
      <c r="J82" s="215"/>
      <c r="K82" s="227"/>
    </row>
    <row r="83" spans="2:11" ht="15" customHeight="1">
      <c r="B83" s="238"/>
      <c r="C83" s="215" t="s">
        <v>2228</v>
      </c>
      <c r="D83" s="215"/>
      <c r="E83" s="215"/>
      <c r="F83" s="236" t="s">
        <v>2223</v>
      </c>
      <c r="G83" s="215"/>
      <c r="H83" s="215" t="s">
        <v>2229</v>
      </c>
      <c r="I83" s="215" t="s">
        <v>2219</v>
      </c>
      <c r="J83" s="215">
        <v>15</v>
      </c>
      <c r="K83" s="227"/>
    </row>
    <row r="84" spans="2:11" ht="15" customHeight="1">
      <c r="B84" s="238"/>
      <c r="C84" s="215" t="s">
        <v>2230</v>
      </c>
      <c r="D84" s="215"/>
      <c r="E84" s="215"/>
      <c r="F84" s="236" t="s">
        <v>2223</v>
      </c>
      <c r="G84" s="215"/>
      <c r="H84" s="215" t="s">
        <v>2231</v>
      </c>
      <c r="I84" s="215" t="s">
        <v>2219</v>
      </c>
      <c r="J84" s="215">
        <v>15</v>
      </c>
      <c r="K84" s="227"/>
    </row>
    <row r="85" spans="2:11" ht="15" customHeight="1">
      <c r="B85" s="238"/>
      <c r="C85" s="215" t="s">
        <v>2232</v>
      </c>
      <c r="D85" s="215"/>
      <c r="E85" s="215"/>
      <c r="F85" s="236" t="s">
        <v>2223</v>
      </c>
      <c r="G85" s="215"/>
      <c r="H85" s="215" t="s">
        <v>2233</v>
      </c>
      <c r="I85" s="215" t="s">
        <v>2219</v>
      </c>
      <c r="J85" s="215">
        <v>20</v>
      </c>
      <c r="K85" s="227"/>
    </row>
    <row r="86" spans="2:11" ht="15" customHeight="1">
      <c r="B86" s="238"/>
      <c r="C86" s="215" t="s">
        <v>2234</v>
      </c>
      <c r="D86" s="215"/>
      <c r="E86" s="215"/>
      <c r="F86" s="236" t="s">
        <v>2223</v>
      </c>
      <c r="G86" s="215"/>
      <c r="H86" s="215" t="s">
        <v>2235</v>
      </c>
      <c r="I86" s="215" t="s">
        <v>2219</v>
      </c>
      <c r="J86" s="215">
        <v>20</v>
      </c>
      <c r="K86" s="227"/>
    </row>
    <row r="87" spans="2:11" ht="15" customHeight="1">
      <c r="B87" s="238"/>
      <c r="C87" s="215" t="s">
        <v>2236</v>
      </c>
      <c r="D87" s="215"/>
      <c r="E87" s="215"/>
      <c r="F87" s="236" t="s">
        <v>2223</v>
      </c>
      <c r="G87" s="237"/>
      <c r="H87" s="215" t="s">
        <v>2237</v>
      </c>
      <c r="I87" s="215" t="s">
        <v>2219</v>
      </c>
      <c r="J87" s="215">
        <v>50</v>
      </c>
      <c r="K87" s="227"/>
    </row>
    <row r="88" spans="2:11" ht="15" customHeight="1">
      <c r="B88" s="238"/>
      <c r="C88" s="215" t="s">
        <v>2238</v>
      </c>
      <c r="D88" s="215"/>
      <c r="E88" s="215"/>
      <c r="F88" s="236" t="s">
        <v>2223</v>
      </c>
      <c r="G88" s="237"/>
      <c r="H88" s="215" t="s">
        <v>2239</v>
      </c>
      <c r="I88" s="215" t="s">
        <v>2219</v>
      </c>
      <c r="J88" s="215">
        <v>20</v>
      </c>
      <c r="K88" s="227"/>
    </row>
    <row r="89" spans="2:11" ht="15" customHeight="1">
      <c r="B89" s="238"/>
      <c r="C89" s="215" t="s">
        <v>2240</v>
      </c>
      <c r="D89" s="215"/>
      <c r="E89" s="215"/>
      <c r="F89" s="236" t="s">
        <v>2223</v>
      </c>
      <c r="G89" s="237"/>
      <c r="H89" s="215" t="s">
        <v>2241</v>
      </c>
      <c r="I89" s="215" t="s">
        <v>2219</v>
      </c>
      <c r="J89" s="215">
        <v>20</v>
      </c>
      <c r="K89" s="227"/>
    </row>
    <row r="90" spans="2:11" ht="15" customHeight="1">
      <c r="B90" s="238"/>
      <c r="C90" s="215" t="s">
        <v>2242</v>
      </c>
      <c r="D90" s="215"/>
      <c r="E90" s="215"/>
      <c r="F90" s="236" t="s">
        <v>2223</v>
      </c>
      <c r="G90" s="237"/>
      <c r="H90" s="215" t="s">
        <v>2243</v>
      </c>
      <c r="I90" s="215" t="s">
        <v>2219</v>
      </c>
      <c r="J90" s="215">
        <v>50</v>
      </c>
      <c r="K90" s="227"/>
    </row>
    <row r="91" spans="2:11" ht="15" customHeight="1">
      <c r="B91" s="238"/>
      <c r="C91" s="215" t="s">
        <v>2244</v>
      </c>
      <c r="D91" s="215"/>
      <c r="E91" s="215"/>
      <c r="F91" s="236" t="s">
        <v>2223</v>
      </c>
      <c r="G91" s="237"/>
      <c r="H91" s="215" t="s">
        <v>2244</v>
      </c>
      <c r="I91" s="215" t="s">
        <v>2219</v>
      </c>
      <c r="J91" s="215">
        <v>50</v>
      </c>
      <c r="K91" s="227"/>
    </row>
    <row r="92" spans="2:11" ht="15" customHeight="1">
      <c r="B92" s="238"/>
      <c r="C92" s="215" t="s">
        <v>2245</v>
      </c>
      <c r="D92" s="215"/>
      <c r="E92" s="215"/>
      <c r="F92" s="236" t="s">
        <v>2223</v>
      </c>
      <c r="G92" s="237"/>
      <c r="H92" s="215" t="s">
        <v>2246</v>
      </c>
      <c r="I92" s="215" t="s">
        <v>2219</v>
      </c>
      <c r="J92" s="215">
        <v>255</v>
      </c>
      <c r="K92" s="227"/>
    </row>
    <row r="93" spans="2:11" ht="15" customHeight="1">
      <c r="B93" s="238"/>
      <c r="C93" s="215" t="s">
        <v>2247</v>
      </c>
      <c r="D93" s="215"/>
      <c r="E93" s="215"/>
      <c r="F93" s="236" t="s">
        <v>2217</v>
      </c>
      <c r="G93" s="237"/>
      <c r="H93" s="215" t="s">
        <v>2248</v>
      </c>
      <c r="I93" s="215" t="s">
        <v>2249</v>
      </c>
      <c r="J93" s="215"/>
      <c r="K93" s="227"/>
    </row>
    <row r="94" spans="2:11" ht="15" customHeight="1">
      <c r="B94" s="238"/>
      <c r="C94" s="215" t="s">
        <v>2250</v>
      </c>
      <c r="D94" s="215"/>
      <c r="E94" s="215"/>
      <c r="F94" s="236" t="s">
        <v>2217</v>
      </c>
      <c r="G94" s="237"/>
      <c r="H94" s="215" t="s">
        <v>2251</v>
      </c>
      <c r="I94" s="215" t="s">
        <v>2252</v>
      </c>
      <c r="J94" s="215"/>
      <c r="K94" s="227"/>
    </row>
    <row r="95" spans="2:11" ht="15" customHeight="1">
      <c r="B95" s="238"/>
      <c r="C95" s="215" t="s">
        <v>2253</v>
      </c>
      <c r="D95" s="215"/>
      <c r="E95" s="215"/>
      <c r="F95" s="236" t="s">
        <v>2217</v>
      </c>
      <c r="G95" s="237"/>
      <c r="H95" s="215" t="s">
        <v>2253</v>
      </c>
      <c r="I95" s="215" t="s">
        <v>2252</v>
      </c>
      <c r="J95" s="215"/>
      <c r="K95" s="227"/>
    </row>
    <row r="96" spans="2:11" ht="15" customHeight="1">
      <c r="B96" s="238"/>
      <c r="C96" s="215" t="s">
        <v>38</v>
      </c>
      <c r="D96" s="215"/>
      <c r="E96" s="215"/>
      <c r="F96" s="236" t="s">
        <v>2217</v>
      </c>
      <c r="G96" s="237"/>
      <c r="H96" s="215" t="s">
        <v>2254</v>
      </c>
      <c r="I96" s="215" t="s">
        <v>2252</v>
      </c>
      <c r="J96" s="215"/>
      <c r="K96" s="227"/>
    </row>
    <row r="97" spans="2:11" ht="15" customHeight="1">
      <c r="B97" s="238"/>
      <c r="C97" s="215" t="s">
        <v>48</v>
      </c>
      <c r="D97" s="215"/>
      <c r="E97" s="215"/>
      <c r="F97" s="236" t="s">
        <v>2217</v>
      </c>
      <c r="G97" s="237"/>
      <c r="H97" s="215" t="s">
        <v>2255</v>
      </c>
      <c r="I97" s="215" t="s">
        <v>2252</v>
      </c>
      <c r="J97" s="215"/>
      <c r="K97" s="227"/>
    </row>
    <row r="98" spans="2:11" ht="15" customHeight="1">
      <c r="B98" s="239"/>
      <c r="C98" s="240"/>
      <c r="D98" s="240"/>
      <c r="E98" s="240"/>
      <c r="F98" s="240"/>
      <c r="G98" s="240"/>
      <c r="H98" s="240"/>
      <c r="I98" s="240"/>
      <c r="J98" s="240"/>
      <c r="K98" s="241"/>
    </row>
    <row r="99" spans="2:11" ht="18.75" customHeight="1">
      <c r="B99" s="242"/>
      <c r="C99" s="243"/>
      <c r="D99" s="243"/>
      <c r="E99" s="243"/>
      <c r="F99" s="243"/>
      <c r="G99" s="243"/>
      <c r="H99" s="243"/>
      <c r="I99" s="243"/>
      <c r="J99" s="243"/>
      <c r="K99" s="242"/>
    </row>
    <row r="100" spans="2:11" ht="18.75" customHeight="1"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</row>
    <row r="101" spans="2:11" ht="7.5" customHeight="1">
      <c r="B101" s="223"/>
      <c r="C101" s="224"/>
      <c r="D101" s="224"/>
      <c r="E101" s="224"/>
      <c r="F101" s="224"/>
      <c r="G101" s="224"/>
      <c r="H101" s="224"/>
      <c r="I101" s="224"/>
      <c r="J101" s="224"/>
      <c r="K101" s="225"/>
    </row>
    <row r="102" spans="2:11" ht="45" customHeight="1">
      <c r="B102" s="226"/>
      <c r="C102" s="334" t="s">
        <v>2256</v>
      </c>
      <c r="D102" s="334"/>
      <c r="E102" s="334"/>
      <c r="F102" s="334"/>
      <c r="G102" s="334"/>
      <c r="H102" s="334"/>
      <c r="I102" s="334"/>
      <c r="J102" s="334"/>
      <c r="K102" s="227"/>
    </row>
    <row r="103" spans="2:11" ht="17.25" customHeight="1">
      <c r="B103" s="226"/>
      <c r="C103" s="228" t="s">
        <v>2211</v>
      </c>
      <c r="D103" s="228"/>
      <c r="E103" s="228"/>
      <c r="F103" s="228" t="s">
        <v>2212</v>
      </c>
      <c r="G103" s="229"/>
      <c r="H103" s="228" t="s">
        <v>54</v>
      </c>
      <c r="I103" s="228" t="s">
        <v>57</v>
      </c>
      <c r="J103" s="228" t="s">
        <v>2213</v>
      </c>
      <c r="K103" s="227"/>
    </row>
    <row r="104" spans="2:11" ht="17.25" customHeight="1">
      <c r="B104" s="226"/>
      <c r="C104" s="230" t="s">
        <v>2214</v>
      </c>
      <c r="D104" s="230"/>
      <c r="E104" s="230"/>
      <c r="F104" s="231" t="s">
        <v>2215</v>
      </c>
      <c r="G104" s="232"/>
      <c r="H104" s="230"/>
      <c r="I104" s="230"/>
      <c r="J104" s="230" t="s">
        <v>2216</v>
      </c>
      <c r="K104" s="227"/>
    </row>
    <row r="105" spans="2:11" ht="5.25" customHeight="1">
      <c r="B105" s="226"/>
      <c r="C105" s="228"/>
      <c r="D105" s="228"/>
      <c r="E105" s="228"/>
      <c r="F105" s="228"/>
      <c r="G105" s="244"/>
      <c r="H105" s="228"/>
      <c r="I105" s="228"/>
      <c r="J105" s="228"/>
      <c r="K105" s="227"/>
    </row>
    <row r="106" spans="2:11" ht="15" customHeight="1">
      <c r="B106" s="226"/>
      <c r="C106" s="215" t="s">
        <v>53</v>
      </c>
      <c r="D106" s="235"/>
      <c r="E106" s="235"/>
      <c r="F106" s="236" t="s">
        <v>2217</v>
      </c>
      <c r="G106" s="215"/>
      <c r="H106" s="215" t="s">
        <v>2257</v>
      </c>
      <c r="I106" s="215" t="s">
        <v>2219</v>
      </c>
      <c r="J106" s="215">
        <v>20</v>
      </c>
      <c r="K106" s="227"/>
    </row>
    <row r="107" spans="2:11" ht="15" customHeight="1">
      <c r="B107" s="226"/>
      <c r="C107" s="215" t="s">
        <v>2220</v>
      </c>
      <c r="D107" s="215"/>
      <c r="E107" s="215"/>
      <c r="F107" s="236" t="s">
        <v>2217</v>
      </c>
      <c r="G107" s="215"/>
      <c r="H107" s="215" t="s">
        <v>2257</v>
      </c>
      <c r="I107" s="215" t="s">
        <v>2219</v>
      </c>
      <c r="J107" s="215">
        <v>120</v>
      </c>
      <c r="K107" s="227"/>
    </row>
    <row r="108" spans="2:11" ht="15" customHeight="1">
      <c r="B108" s="238"/>
      <c r="C108" s="215" t="s">
        <v>2222</v>
      </c>
      <c r="D108" s="215"/>
      <c r="E108" s="215"/>
      <c r="F108" s="236" t="s">
        <v>2223</v>
      </c>
      <c r="G108" s="215"/>
      <c r="H108" s="215" t="s">
        <v>2257</v>
      </c>
      <c r="I108" s="215" t="s">
        <v>2219</v>
      </c>
      <c r="J108" s="215">
        <v>50</v>
      </c>
      <c r="K108" s="227"/>
    </row>
    <row r="109" spans="2:11" ht="15" customHeight="1">
      <c r="B109" s="238"/>
      <c r="C109" s="215" t="s">
        <v>2225</v>
      </c>
      <c r="D109" s="215"/>
      <c r="E109" s="215"/>
      <c r="F109" s="236" t="s">
        <v>2217</v>
      </c>
      <c r="G109" s="215"/>
      <c r="H109" s="215" t="s">
        <v>2257</v>
      </c>
      <c r="I109" s="215" t="s">
        <v>2227</v>
      </c>
      <c r="J109" s="215"/>
      <c r="K109" s="227"/>
    </row>
    <row r="110" spans="2:11" ht="15" customHeight="1">
      <c r="B110" s="238"/>
      <c r="C110" s="215" t="s">
        <v>2236</v>
      </c>
      <c r="D110" s="215"/>
      <c r="E110" s="215"/>
      <c r="F110" s="236" t="s">
        <v>2223</v>
      </c>
      <c r="G110" s="215"/>
      <c r="H110" s="215" t="s">
        <v>2257</v>
      </c>
      <c r="I110" s="215" t="s">
        <v>2219</v>
      </c>
      <c r="J110" s="215">
        <v>50</v>
      </c>
      <c r="K110" s="227"/>
    </row>
    <row r="111" spans="2:11" ht="15" customHeight="1">
      <c r="B111" s="238"/>
      <c r="C111" s="215" t="s">
        <v>2244</v>
      </c>
      <c r="D111" s="215"/>
      <c r="E111" s="215"/>
      <c r="F111" s="236" t="s">
        <v>2223</v>
      </c>
      <c r="G111" s="215"/>
      <c r="H111" s="215" t="s">
        <v>2257</v>
      </c>
      <c r="I111" s="215" t="s">
        <v>2219</v>
      </c>
      <c r="J111" s="215">
        <v>50</v>
      </c>
      <c r="K111" s="227"/>
    </row>
    <row r="112" spans="2:11" ht="15" customHeight="1">
      <c r="B112" s="238"/>
      <c r="C112" s="215" t="s">
        <v>2242</v>
      </c>
      <c r="D112" s="215"/>
      <c r="E112" s="215"/>
      <c r="F112" s="236" t="s">
        <v>2223</v>
      </c>
      <c r="G112" s="215"/>
      <c r="H112" s="215" t="s">
        <v>2257</v>
      </c>
      <c r="I112" s="215" t="s">
        <v>2219</v>
      </c>
      <c r="J112" s="215">
        <v>50</v>
      </c>
      <c r="K112" s="227"/>
    </row>
    <row r="113" spans="2:11" ht="15" customHeight="1">
      <c r="B113" s="238"/>
      <c r="C113" s="215" t="s">
        <v>53</v>
      </c>
      <c r="D113" s="215"/>
      <c r="E113" s="215"/>
      <c r="F113" s="236" t="s">
        <v>2217</v>
      </c>
      <c r="G113" s="215"/>
      <c r="H113" s="215" t="s">
        <v>2258</v>
      </c>
      <c r="I113" s="215" t="s">
        <v>2219</v>
      </c>
      <c r="J113" s="215">
        <v>20</v>
      </c>
      <c r="K113" s="227"/>
    </row>
    <row r="114" spans="2:11" ht="15" customHeight="1">
      <c r="B114" s="238"/>
      <c r="C114" s="215" t="s">
        <v>2259</v>
      </c>
      <c r="D114" s="215"/>
      <c r="E114" s="215"/>
      <c r="F114" s="236" t="s">
        <v>2217</v>
      </c>
      <c r="G114" s="215"/>
      <c r="H114" s="215" t="s">
        <v>2260</v>
      </c>
      <c r="I114" s="215" t="s">
        <v>2219</v>
      </c>
      <c r="J114" s="215">
        <v>120</v>
      </c>
      <c r="K114" s="227"/>
    </row>
    <row r="115" spans="2:11" ht="15" customHeight="1">
      <c r="B115" s="238"/>
      <c r="C115" s="215" t="s">
        <v>38</v>
      </c>
      <c r="D115" s="215"/>
      <c r="E115" s="215"/>
      <c r="F115" s="236" t="s">
        <v>2217</v>
      </c>
      <c r="G115" s="215"/>
      <c r="H115" s="215" t="s">
        <v>2261</v>
      </c>
      <c r="I115" s="215" t="s">
        <v>2252</v>
      </c>
      <c r="J115" s="215"/>
      <c r="K115" s="227"/>
    </row>
    <row r="116" spans="2:11" ht="15" customHeight="1">
      <c r="B116" s="238"/>
      <c r="C116" s="215" t="s">
        <v>48</v>
      </c>
      <c r="D116" s="215"/>
      <c r="E116" s="215"/>
      <c r="F116" s="236" t="s">
        <v>2217</v>
      </c>
      <c r="G116" s="215"/>
      <c r="H116" s="215" t="s">
        <v>2262</v>
      </c>
      <c r="I116" s="215" t="s">
        <v>2252</v>
      </c>
      <c r="J116" s="215"/>
      <c r="K116" s="227"/>
    </row>
    <row r="117" spans="2:11" ht="15" customHeight="1">
      <c r="B117" s="238"/>
      <c r="C117" s="215" t="s">
        <v>57</v>
      </c>
      <c r="D117" s="215"/>
      <c r="E117" s="215"/>
      <c r="F117" s="236" t="s">
        <v>2217</v>
      </c>
      <c r="G117" s="215"/>
      <c r="H117" s="215" t="s">
        <v>2263</v>
      </c>
      <c r="I117" s="215" t="s">
        <v>2264</v>
      </c>
      <c r="J117" s="215"/>
      <c r="K117" s="227"/>
    </row>
    <row r="118" spans="2:11" ht="15" customHeight="1">
      <c r="B118" s="239"/>
      <c r="C118" s="245"/>
      <c r="D118" s="245"/>
      <c r="E118" s="245"/>
      <c r="F118" s="245"/>
      <c r="G118" s="245"/>
      <c r="H118" s="245"/>
      <c r="I118" s="245"/>
      <c r="J118" s="245"/>
      <c r="K118" s="241"/>
    </row>
    <row r="119" spans="2:11" ht="18.75" customHeight="1">
      <c r="B119" s="246"/>
      <c r="C119" s="247"/>
      <c r="D119" s="247"/>
      <c r="E119" s="247"/>
      <c r="F119" s="248"/>
      <c r="G119" s="247"/>
      <c r="H119" s="247"/>
      <c r="I119" s="247"/>
      <c r="J119" s="247"/>
      <c r="K119" s="246"/>
    </row>
    <row r="120" spans="2:11" ht="18.75" customHeight="1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2:11" ht="7.5" customHeight="1">
      <c r="B121" s="249"/>
      <c r="C121" s="250"/>
      <c r="D121" s="250"/>
      <c r="E121" s="250"/>
      <c r="F121" s="250"/>
      <c r="G121" s="250"/>
      <c r="H121" s="250"/>
      <c r="I121" s="250"/>
      <c r="J121" s="250"/>
      <c r="K121" s="251"/>
    </row>
    <row r="122" spans="2:11" ht="45" customHeight="1">
      <c r="B122" s="252"/>
      <c r="C122" s="332" t="s">
        <v>2265</v>
      </c>
      <c r="D122" s="332"/>
      <c r="E122" s="332"/>
      <c r="F122" s="332"/>
      <c r="G122" s="332"/>
      <c r="H122" s="332"/>
      <c r="I122" s="332"/>
      <c r="J122" s="332"/>
      <c r="K122" s="253"/>
    </row>
    <row r="123" spans="2:11" ht="17.25" customHeight="1">
      <c r="B123" s="254"/>
      <c r="C123" s="228" t="s">
        <v>2211</v>
      </c>
      <c r="D123" s="228"/>
      <c r="E123" s="228"/>
      <c r="F123" s="228" t="s">
        <v>2212</v>
      </c>
      <c r="G123" s="229"/>
      <c r="H123" s="228" t="s">
        <v>54</v>
      </c>
      <c r="I123" s="228" t="s">
        <v>57</v>
      </c>
      <c r="J123" s="228" t="s">
        <v>2213</v>
      </c>
      <c r="K123" s="255"/>
    </row>
    <row r="124" spans="2:11" ht="17.25" customHeight="1">
      <c r="B124" s="254"/>
      <c r="C124" s="230" t="s">
        <v>2214</v>
      </c>
      <c r="D124" s="230"/>
      <c r="E124" s="230"/>
      <c r="F124" s="231" t="s">
        <v>2215</v>
      </c>
      <c r="G124" s="232"/>
      <c r="H124" s="230"/>
      <c r="I124" s="230"/>
      <c r="J124" s="230" t="s">
        <v>2216</v>
      </c>
      <c r="K124" s="255"/>
    </row>
    <row r="125" spans="2:11" ht="5.25" customHeight="1">
      <c r="B125" s="256"/>
      <c r="C125" s="233"/>
      <c r="D125" s="233"/>
      <c r="E125" s="233"/>
      <c r="F125" s="233"/>
      <c r="G125" s="257"/>
      <c r="H125" s="233"/>
      <c r="I125" s="233"/>
      <c r="J125" s="233"/>
      <c r="K125" s="258"/>
    </row>
    <row r="126" spans="2:11" ht="15" customHeight="1">
      <c r="B126" s="256"/>
      <c r="C126" s="215" t="s">
        <v>2220</v>
      </c>
      <c r="D126" s="235"/>
      <c r="E126" s="235"/>
      <c r="F126" s="236" t="s">
        <v>2217</v>
      </c>
      <c r="G126" s="215"/>
      <c r="H126" s="215" t="s">
        <v>2257</v>
      </c>
      <c r="I126" s="215" t="s">
        <v>2219</v>
      </c>
      <c r="J126" s="215">
        <v>120</v>
      </c>
      <c r="K126" s="259"/>
    </row>
    <row r="127" spans="2:11" ht="15" customHeight="1">
      <c r="B127" s="256"/>
      <c r="C127" s="215" t="s">
        <v>2266</v>
      </c>
      <c r="D127" s="215"/>
      <c r="E127" s="215"/>
      <c r="F127" s="236" t="s">
        <v>2217</v>
      </c>
      <c r="G127" s="215"/>
      <c r="H127" s="215" t="s">
        <v>2267</v>
      </c>
      <c r="I127" s="215" t="s">
        <v>2219</v>
      </c>
      <c r="J127" s="215" t="s">
        <v>2268</v>
      </c>
      <c r="K127" s="259"/>
    </row>
    <row r="128" spans="2:11" ht="15" customHeight="1">
      <c r="B128" s="256"/>
      <c r="C128" s="215" t="s">
        <v>2165</v>
      </c>
      <c r="D128" s="215"/>
      <c r="E128" s="215"/>
      <c r="F128" s="236" t="s">
        <v>2217</v>
      </c>
      <c r="G128" s="215"/>
      <c r="H128" s="215" t="s">
        <v>2269</v>
      </c>
      <c r="I128" s="215" t="s">
        <v>2219</v>
      </c>
      <c r="J128" s="215" t="s">
        <v>2268</v>
      </c>
      <c r="K128" s="259"/>
    </row>
    <row r="129" spans="2:11" ht="15" customHeight="1">
      <c r="B129" s="256"/>
      <c r="C129" s="215" t="s">
        <v>2228</v>
      </c>
      <c r="D129" s="215"/>
      <c r="E129" s="215"/>
      <c r="F129" s="236" t="s">
        <v>2223</v>
      </c>
      <c r="G129" s="215"/>
      <c r="H129" s="215" t="s">
        <v>2229</v>
      </c>
      <c r="I129" s="215" t="s">
        <v>2219</v>
      </c>
      <c r="J129" s="215">
        <v>15</v>
      </c>
      <c r="K129" s="259"/>
    </row>
    <row r="130" spans="2:11" ht="15" customHeight="1">
      <c r="B130" s="256"/>
      <c r="C130" s="215" t="s">
        <v>2230</v>
      </c>
      <c r="D130" s="215"/>
      <c r="E130" s="215"/>
      <c r="F130" s="236" t="s">
        <v>2223</v>
      </c>
      <c r="G130" s="215"/>
      <c r="H130" s="215" t="s">
        <v>2231</v>
      </c>
      <c r="I130" s="215" t="s">
        <v>2219</v>
      </c>
      <c r="J130" s="215">
        <v>15</v>
      </c>
      <c r="K130" s="259"/>
    </row>
    <row r="131" spans="2:11" ht="15" customHeight="1">
      <c r="B131" s="256"/>
      <c r="C131" s="215" t="s">
        <v>2232</v>
      </c>
      <c r="D131" s="215"/>
      <c r="E131" s="215"/>
      <c r="F131" s="236" t="s">
        <v>2223</v>
      </c>
      <c r="G131" s="215"/>
      <c r="H131" s="215" t="s">
        <v>2233</v>
      </c>
      <c r="I131" s="215" t="s">
        <v>2219</v>
      </c>
      <c r="J131" s="215">
        <v>20</v>
      </c>
      <c r="K131" s="259"/>
    </row>
    <row r="132" spans="2:11" ht="15" customHeight="1">
      <c r="B132" s="256"/>
      <c r="C132" s="215" t="s">
        <v>2234</v>
      </c>
      <c r="D132" s="215"/>
      <c r="E132" s="215"/>
      <c r="F132" s="236" t="s">
        <v>2223</v>
      </c>
      <c r="G132" s="215"/>
      <c r="H132" s="215" t="s">
        <v>2235</v>
      </c>
      <c r="I132" s="215" t="s">
        <v>2219</v>
      </c>
      <c r="J132" s="215">
        <v>20</v>
      </c>
      <c r="K132" s="259"/>
    </row>
    <row r="133" spans="2:11" ht="15" customHeight="1">
      <c r="B133" s="256"/>
      <c r="C133" s="215" t="s">
        <v>2222</v>
      </c>
      <c r="D133" s="215"/>
      <c r="E133" s="215"/>
      <c r="F133" s="236" t="s">
        <v>2223</v>
      </c>
      <c r="G133" s="215"/>
      <c r="H133" s="215" t="s">
        <v>2257</v>
      </c>
      <c r="I133" s="215" t="s">
        <v>2219</v>
      </c>
      <c r="J133" s="215">
        <v>50</v>
      </c>
      <c r="K133" s="259"/>
    </row>
    <row r="134" spans="2:11" ht="15" customHeight="1">
      <c r="B134" s="256"/>
      <c r="C134" s="215" t="s">
        <v>2236</v>
      </c>
      <c r="D134" s="215"/>
      <c r="E134" s="215"/>
      <c r="F134" s="236" t="s">
        <v>2223</v>
      </c>
      <c r="G134" s="215"/>
      <c r="H134" s="215" t="s">
        <v>2257</v>
      </c>
      <c r="I134" s="215" t="s">
        <v>2219</v>
      </c>
      <c r="J134" s="215">
        <v>50</v>
      </c>
      <c r="K134" s="259"/>
    </row>
    <row r="135" spans="2:11" ht="15" customHeight="1">
      <c r="B135" s="256"/>
      <c r="C135" s="215" t="s">
        <v>2242</v>
      </c>
      <c r="D135" s="215"/>
      <c r="E135" s="215"/>
      <c r="F135" s="236" t="s">
        <v>2223</v>
      </c>
      <c r="G135" s="215"/>
      <c r="H135" s="215" t="s">
        <v>2257</v>
      </c>
      <c r="I135" s="215" t="s">
        <v>2219</v>
      </c>
      <c r="J135" s="215">
        <v>50</v>
      </c>
      <c r="K135" s="259"/>
    </row>
    <row r="136" spans="2:11" ht="15" customHeight="1">
      <c r="B136" s="256"/>
      <c r="C136" s="215" t="s">
        <v>2244</v>
      </c>
      <c r="D136" s="215"/>
      <c r="E136" s="215"/>
      <c r="F136" s="236" t="s">
        <v>2223</v>
      </c>
      <c r="G136" s="215"/>
      <c r="H136" s="215" t="s">
        <v>2257</v>
      </c>
      <c r="I136" s="215" t="s">
        <v>2219</v>
      </c>
      <c r="J136" s="215">
        <v>50</v>
      </c>
      <c r="K136" s="259"/>
    </row>
    <row r="137" spans="2:11" ht="15" customHeight="1">
      <c r="B137" s="256"/>
      <c r="C137" s="215" t="s">
        <v>2245</v>
      </c>
      <c r="D137" s="215"/>
      <c r="E137" s="215"/>
      <c r="F137" s="236" t="s">
        <v>2223</v>
      </c>
      <c r="G137" s="215"/>
      <c r="H137" s="215" t="s">
        <v>2270</v>
      </c>
      <c r="I137" s="215" t="s">
        <v>2219</v>
      </c>
      <c r="J137" s="215">
        <v>255</v>
      </c>
      <c r="K137" s="259"/>
    </row>
    <row r="138" spans="2:11" ht="15" customHeight="1">
      <c r="B138" s="256"/>
      <c r="C138" s="215" t="s">
        <v>2247</v>
      </c>
      <c r="D138" s="215"/>
      <c r="E138" s="215"/>
      <c r="F138" s="236" t="s">
        <v>2217</v>
      </c>
      <c r="G138" s="215"/>
      <c r="H138" s="215" t="s">
        <v>2271</v>
      </c>
      <c r="I138" s="215" t="s">
        <v>2249</v>
      </c>
      <c r="J138" s="215"/>
      <c r="K138" s="259"/>
    </row>
    <row r="139" spans="2:11" ht="15" customHeight="1">
      <c r="B139" s="256"/>
      <c r="C139" s="215" t="s">
        <v>2250</v>
      </c>
      <c r="D139" s="215"/>
      <c r="E139" s="215"/>
      <c r="F139" s="236" t="s">
        <v>2217</v>
      </c>
      <c r="G139" s="215"/>
      <c r="H139" s="215" t="s">
        <v>2272</v>
      </c>
      <c r="I139" s="215" t="s">
        <v>2252</v>
      </c>
      <c r="J139" s="215"/>
      <c r="K139" s="259"/>
    </row>
    <row r="140" spans="2:11" ht="15" customHeight="1">
      <c r="B140" s="256"/>
      <c r="C140" s="215" t="s">
        <v>2253</v>
      </c>
      <c r="D140" s="215"/>
      <c r="E140" s="215"/>
      <c r="F140" s="236" t="s">
        <v>2217</v>
      </c>
      <c r="G140" s="215"/>
      <c r="H140" s="215" t="s">
        <v>2253</v>
      </c>
      <c r="I140" s="215" t="s">
        <v>2252</v>
      </c>
      <c r="J140" s="215"/>
      <c r="K140" s="259"/>
    </row>
    <row r="141" spans="2:11" ht="15" customHeight="1">
      <c r="B141" s="256"/>
      <c r="C141" s="215" t="s">
        <v>38</v>
      </c>
      <c r="D141" s="215"/>
      <c r="E141" s="215"/>
      <c r="F141" s="236" t="s">
        <v>2217</v>
      </c>
      <c r="G141" s="215"/>
      <c r="H141" s="215" t="s">
        <v>2273</v>
      </c>
      <c r="I141" s="215" t="s">
        <v>2252</v>
      </c>
      <c r="J141" s="215"/>
      <c r="K141" s="259"/>
    </row>
    <row r="142" spans="2:11" ht="15" customHeight="1">
      <c r="B142" s="256"/>
      <c r="C142" s="215" t="s">
        <v>2274</v>
      </c>
      <c r="D142" s="215"/>
      <c r="E142" s="215"/>
      <c r="F142" s="236" t="s">
        <v>2217</v>
      </c>
      <c r="G142" s="215"/>
      <c r="H142" s="215" t="s">
        <v>2275</v>
      </c>
      <c r="I142" s="215" t="s">
        <v>2252</v>
      </c>
      <c r="J142" s="215"/>
      <c r="K142" s="259"/>
    </row>
    <row r="143" spans="2:11" ht="15" customHeight="1">
      <c r="B143" s="260"/>
      <c r="C143" s="261"/>
      <c r="D143" s="261"/>
      <c r="E143" s="261"/>
      <c r="F143" s="261"/>
      <c r="G143" s="261"/>
      <c r="H143" s="261"/>
      <c r="I143" s="261"/>
      <c r="J143" s="261"/>
      <c r="K143" s="262"/>
    </row>
    <row r="144" spans="2:11" ht="18.75" customHeight="1">
      <c r="B144" s="247"/>
      <c r="C144" s="247"/>
      <c r="D144" s="247"/>
      <c r="E144" s="247"/>
      <c r="F144" s="248"/>
      <c r="G144" s="247"/>
      <c r="H144" s="247"/>
      <c r="I144" s="247"/>
      <c r="J144" s="247"/>
      <c r="K144" s="247"/>
    </row>
    <row r="145" spans="2:11" ht="18.75" customHeight="1"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</row>
    <row r="146" spans="2:11" ht="7.5" customHeight="1">
      <c r="B146" s="223"/>
      <c r="C146" s="224"/>
      <c r="D146" s="224"/>
      <c r="E146" s="224"/>
      <c r="F146" s="224"/>
      <c r="G146" s="224"/>
      <c r="H146" s="224"/>
      <c r="I146" s="224"/>
      <c r="J146" s="224"/>
      <c r="K146" s="225"/>
    </row>
    <row r="147" spans="2:11" ht="45" customHeight="1">
      <c r="B147" s="226"/>
      <c r="C147" s="334" t="s">
        <v>2276</v>
      </c>
      <c r="D147" s="334"/>
      <c r="E147" s="334"/>
      <c r="F147" s="334"/>
      <c r="G147" s="334"/>
      <c r="H147" s="334"/>
      <c r="I147" s="334"/>
      <c r="J147" s="334"/>
      <c r="K147" s="227"/>
    </row>
    <row r="148" spans="2:11" ht="17.25" customHeight="1">
      <c r="B148" s="226"/>
      <c r="C148" s="228" t="s">
        <v>2211</v>
      </c>
      <c r="D148" s="228"/>
      <c r="E148" s="228"/>
      <c r="F148" s="228" t="s">
        <v>2212</v>
      </c>
      <c r="G148" s="229"/>
      <c r="H148" s="228" t="s">
        <v>54</v>
      </c>
      <c r="I148" s="228" t="s">
        <v>57</v>
      </c>
      <c r="J148" s="228" t="s">
        <v>2213</v>
      </c>
      <c r="K148" s="227"/>
    </row>
    <row r="149" spans="2:11" ht="17.25" customHeight="1">
      <c r="B149" s="226"/>
      <c r="C149" s="230" t="s">
        <v>2214</v>
      </c>
      <c r="D149" s="230"/>
      <c r="E149" s="230"/>
      <c r="F149" s="231" t="s">
        <v>2215</v>
      </c>
      <c r="G149" s="232"/>
      <c r="H149" s="230"/>
      <c r="I149" s="230"/>
      <c r="J149" s="230" t="s">
        <v>2216</v>
      </c>
      <c r="K149" s="227"/>
    </row>
    <row r="150" spans="2:11" ht="5.25" customHeight="1">
      <c r="B150" s="238"/>
      <c r="C150" s="233"/>
      <c r="D150" s="233"/>
      <c r="E150" s="233"/>
      <c r="F150" s="233"/>
      <c r="G150" s="234"/>
      <c r="H150" s="233"/>
      <c r="I150" s="233"/>
      <c r="J150" s="233"/>
      <c r="K150" s="259"/>
    </row>
    <row r="151" spans="2:11" ht="15" customHeight="1">
      <c r="B151" s="238"/>
      <c r="C151" s="263" t="s">
        <v>2220</v>
      </c>
      <c r="D151" s="215"/>
      <c r="E151" s="215"/>
      <c r="F151" s="264" t="s">
        <v>2217</v>
      </c>
      <c r="G151" s="215"/>
      <c r="H151" s="263" t="s">
        <v>2257</v>
      </c>
      <c r="I151" s="263" t="s">
        <v>2219</v>
      </c>
      <c r="J151" s="263">
        <v>120</v>
      </c>
      <c r="K151" s="259"/>
    </row>
    <row r="152" spans="2:11" ht="15" customHeight="1">
      <c r="B152" s="238"/>
      <c r="C152" s="263" t="s">
        <v>2266</v>
      </c>
      <c r="D152" s="215"/>
      <c r="E152" s="215"/>
      <c r="F152" s="264" t="s">
        <v>2217</v>
      </c>
      <c r="G152" s="215"/>
      <c r="H152" s="263" t="s">
        <v>2277</v>
      </c>
      <c r="I152" s="263" t="s">
        <v>2219</v>
      </c>
      <c r="J152" s="263" t="s">
        <v>2268</v>
      </c>
      <c r="K152" s="259"/>
    </row>
    <row r="153" spans="2:11" ht="15" customHeight="1">
      <c r="B153" s="238"/>
      <c r="C153" s="263" t="s">
        <v>2165</v>
      </c>
      <c r="D153" s="215"/>
      <c r="E153" s="215"/>
      <c r="F153" s="264" t="s">
        <v>2217</v>
      </c>
      <c r="G153" s="215"/>
      <c r="H153" s="263" t="s">
        <v>2278</v>
      </c>
      <c r="I153" s="263" t="s">
        <v>2219</v>
      </c>
      <c r="J153" s="263" t="s">
        <v>2268</v>
      </c>
      <c r="K153" s="259"/>
    </row>
    <row r="154" spans="2:11" ht="15" customHeight="1">
      <c r="B154" s="238"/>
      <c r="C154" s="263" t="s">
        <v>2222</v>
      </c>
      <c r="D154" s="215"/>
      <c r="E154" s="215"/>
      <c r="F154" s="264" t="s">
        <v>2223</v>
      </c>
      <c r="G154" s="215"/>
      <c r="H154" s="263" t="s">
        <v>2257</v>
      </c>
      <c r="I154" s="263" t="s">
        <v>2219</v>
      </c>
      <c r="J154" s="263">
        <v>50</v>
      </c>
      <c r="K154" s="259"/>
    </row>
    <row r="155" spans="2:11" ht="15" customHeight="1">
      <c r="B155" s="238"/>
      <c r="C155" s="263" t="s">
        <v>2225</v>
      </c>
      <c r="D155" s="215"/>
      <c r="E155" s="215"/>
      <c r="F155" s="264" t="s">
        <v>2217</v>
      </c>
      <c r="G155" s="215"/>
      <c r="H155" s="263" t="s">
        <v>2257</v>
      </c>
      <c r="I155" s="263" t="s">
        <v>2227</v>
      </c>
      <c r="J155" s="263"/>
      <c r="K155" s="259"/>
    </row>
    <row r="156" spans="2:11" ht="15" customHeight="1">
      <c r="B156" s="238"/>
      <c r="C156" s="263" t="s">
        <v>2236</v>
      </c>
      <c r="D156" s="215"/>
      <c r="E156" s="215"/>
      <c r="F156" s="264" t="s">
        <v>2223</v>
      </c>
      <c r="G156" s="215"/>
      <c r="H156" s="263" t="s">
        <v>2257</v>
      </c>
      <c r="I156" s="263" t="s">
        <v>2219</v>
      </c>
      <c r="J156" s="263">
        <v>50</v>
      </c>
      <c r="K156" s="259"/>
    </row>
    <row r="157" spans="2:11" ht="15" customHeight="1">
      <c r="B157" s="238"/>
      <c r="C157" s="263" t="s">
        <v>2244</v>
      </c>
      <c r="D157" s="215"/>
      <c r="E157" s="215"/>
      <c r="F157" s="264" t="s">
        <v>2223</v>
      </c>
      <c r="G157" s="215"/>
      <c r="H157" s="263" t="s">
        <v>2257</v>
      </c>
      <c r="I157" s="263" t="s">
        <v>2219</v>
      </c>
      <c r="J157" s="263">
        <v>50</v>
      </c>
      <c r="K157" s="259"/>
    </row>
    <row r="158" spans="2:11" ht="15" customHeight="1">
      <c r="B158" s="238"/>
      <c r="C158" s="263" t="s">
        <v>2242</v>
      </c>
      <c r="D158" s="215"/>
      <c r="E158" s="215"/>
      <c r="F158" s="264" t="s">
        <v>2223</v>
      </c>
      <c r="G158" s="215"/>
      <c r="H158" s="263" t="s">
        <v>2257</v>
      </c>
      <c r="I158" s="263" t="s">
        <v>2219</v>
      </c>
      <c r="J158" s="263">
        <v>50</v>
      </c>
      <c r="K158" s="259"/>
    </row>
    <row r="159" spans="2:11" ht="15" customHeight="1">
      <c r="B159" s="238"/>
      <c r="C159" s="263" t="s">
        <v>102</v>
      </c>
      <c r="D159" s="215"/>
      <c r="E159" s="215"/>
      <c r="F159" s="264" t="s">
        <v>2217</v>
      </c>
      <c r="G159" s="215"/>
      <c r="H159" s="263" t="s">
        <v>2279</v>
      </c>
      <c r="I159" s="263" t="s">
        <v>2219</v>
      </c>
      <c r="J159" s="263" t="s">
        <v>2280</v>
      </c>
      <c r="K159" s="259"/>
    </row>
    <row r="160" spans="2:11" ht="15" customHeight="1">
      <c r="B160" s="238"/>
      <c r="C160" s="263" t="s">
        <v>2281</v>
      </c>
      <c r="D160" s="215"/>
      <c r="E160" s="215"/>
      <c r="F160" s="264" t="s">
        <v>2217</v>
      </c>
      <c r="G160" s="215"/>
      <c r="H160" s="263" t="s">
        <v>2282</v>
      </c>
      <c r="I160" s="263" t="s">
        <v>2252</v>
      </c>
      <c r="J160" s="263"/>
      <c r="K160" s="259"/>
    </row>
    <row r="161" spans="2:11" ht="15" customHeight="1">
      <c r="B161" s="265"/>
      <c r="C161" s="245"/>
      <c r="D161" s="245"/>
      <c r="E161" s="245"/>
      <c r="F161" s="245"/>
      <c r="G161" s="245"/>
      <c r="H161" s="245"/>
      <c r="I161" s="245"/>
      <c r="J161" s="245"/>
      <c r="K161" s="266"/>
    </row>
    <row r="162" spans="2:11" ht="18.75" customHeight="1">
      <c r="B162" s="247"/>
      <c r="C162" s="257"/>
      <c r="D162" s="257"/>
      <c r="E162" s="257"/>
      <c r="F162" s="267"/>
      <c r="G162" s="257"/>
      <c r="H162" s="257"/>
      <c r="I162" s="257"/>
      <c r="J162" s="257"/>
      <c r="K162" s="247"/>
    </row>
    <row r="163" spans="2:11" ht="18.75" customHeight="1"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</row>
    <row r="164" spans="2:11" ht="7.5" customHeight="1">
      <c r="B164" s="204"/>
      <c r="C164" s="205"/>
      <c r="D164" s="205"/>
      <c r="E164" s="205"/>
      <c r="F164" s="205"/>
      <c r="G164" s="205"/>
      <c r="H164" s="205"/>
      <c r="I164" s="205"/>
      <c r="J164" s="205"/>
      <c r="K164" s="206"/>
    </row>
    <row r="165" spans="2:11" ht="45" customHeight="1">
      <c r="B165" s="207"/>
      <c r="C165" s="332" t="s">
        <v>2283</v>
      </c>
      <c r="D165" s="332"/>
      <c r="E165" s="332"/>
      <c r="F165" s="332"/>
      <c r="G165" s="332"/>
      <c r="H165" s="332"/>
      <c r="I165" s="332"/>
      <c r="J165" s="332"/>
      <c r="K165" s="208"/>
    </row>
    <row r="166" spans="2:11" ht="17.25" customHeight="1">
      <c r="B166" s="207"/>
      <c r="C166" s="228" t="s">
        <v>2211</v>
      </c>
      <c r="D166" s="228"/>
      <c r="E166" s="228"/>
      <c r="F166" s="228" t="s">
        <v>2212</v>
      </c>
      <c r="G166" s="268"/>
      <c r="H166" s="269" t="s">
        <v>54</v>
      </c>
      <c r="I166" s="269" t="s">
        <v>57</v>
      </c>
      <c r="J166" s="228" t="s">
        <v>2213</v>
      </c>
      <c r="K166" s="208"/>
    </row>
    <row r="167" spans="2:11" ht="17.25" customHeight="1">
      <c r="B167" s="209"/>
      <c r="C167" s="230" t="s">
        <v>2214</v>
      </c>
      <c r="D167" s="230"/>
      <c r="E167" s="230"/>
      <c r="F167" s="231" t="s">
        <v>2215</v>
      </c>
      <c r="G167" s="270"/>
      <c r="H167" s="271"/>
      <c r="I167" s="271"/>
      <c r="J167" s="230" t="s">
        <v>2216</v>
      </c>
      <c r="K167" s="210"/>
    </row>
    <row r="168" spans="2:11" ht="5.25" customHeight="1">
      <c r="B168" s="238"/>
      <c r="C168" s="233"/>
      <c r="D168" s="233"/>
      <c r="E168" s="233"/>
      <c r="F168" s="233"/>
      <c r="G168" s="234"/>
      <c r="H168" s="233"/>
      <c r="I168" s="233"/>
      <c r="J168" s="233"/>
      <c r="K168" s="259"/>
    </row>
    <row r="169" spans="2:11" ht="15" customHeight="1">
      <c r="B169" s="238"/>
      <c r="C169" s="215" t="s">
        <v>2220</v>
      </c>
      <c r="D169" s="215"/>
      <c r="E169" s="215"/>
      <c r="F169" s="236" t="s">
        <v>2217</v>
      </c>
      <c r="G169" s="215"/>
      <c r="H169" s="215" t="s">
        <v>2257</v>
      </c>
      <c r="I169" s="215" t="s">
        <v>2219</v>
      </c>
      <c r="J169" s="215">
        <v>120</v>
      </c>
      <c r="K169" s="259"/>
    </row>
    <row r="170" spans="2:11" ht="15" customHeight="1">
      <c r="B170" s="238"/>
      <c r="C170" s="215" t="s">
        <v>2266</v>
      </c>
      <c r="D170" s="215"/>
      <c r="E170" s="215"/>
      <c r="F170" s="236" t="s">
        <v>2217</v>
      </c>
      <c r="G170" s="215"/>
      <c r="H170" s="215" t="s">
        <v>2267</v>
      </c>
      <c r="I170" s="215" t="s">
        <v>2219</v>
      </c>
      <c r="J170" s="215" t="s">
        <v>2268</v>
      </c>
      <c r="K170" s="259"/>
    </row>
    <row r="171" spans="2:11" ht="15" customHeight="1">
      <c r="B171" s="238"/>
      <c r="C171" s="215" t="s">
        <v>2165</v>
      </c>
      <c r="D171" s="215"/>
      <c r="E171" s="215"/>
      <c r="F171" s="236" t="s">
        <v>2217</v>
      </c>
      <c r="G171" s="215"/>
      <c r="H171" s="215" t="s">
        <v>2284</v>
      </c>
      <c r="I171" s="215" t="s">
        <v>2219</v>
      </c>
      <c r="J171" s="215" t="s">
        <v>2268</v>
      </c>
      <c r="K171" s="259"/>
    </row>
    <row r="172" spans="2:11" ht="15" customHeight="1">
      <c r="B172" s="238"/>
      <c r="C172" s="215" t="s">
        <v>2222</v>
      </c>
      <c r="D172" s="215"/>
      <c r="E172" s="215"/>
      <c r="F172" s="236" t="s">
        <v>2223</v>
      </c>
      <c r="G172" s="215"/>
      <c r="H172" s="215" t="s">
        <v>2284</v>
      </c>
      <c r="I172" s="215" t="s">
        <v>2219</v>
      </c>
      <c r="J172" s="215">
        <v>50</v>
      </c>
      <c r="K172" s="259"/>
    </row>
    <row r="173" spans="2:11" ht="15" customHeight="1">
      <c r="B173" s="238"/>
      <c r="C173" s="215" t="s">
        <v>2225</v>
      </c>
      <c r="D173" s="215"/>
      <c r="E173" s="215"/>
      <c r="F173" s="236" t="s">
        <v>2217</v>
      </c>
      <c r="G173" s="215"/>
      <c r="H173" s="215" t="s">
        <v>2284</v>
      </c>
      <c r="I173" s="215" t="s">
        <v>2227</v>
      </c>
      <c r="J173" s="215"/>
      <c r="K173" s="259"/>
    </row>
    <row r="174" spans="2:11" ht="15" customHeight="1">
      <c r="B174" s="238"/>
      <c r="C174" s="215" t="s">
        <v>2236</v>
      </c>
      <c r="D174" s="215"/>
      <c r="E174" s="215"/>
      <c r="F174" s="236" t="s">
        <v>2223</v>
      </c>
      <c r="G174" s="215"/>
      <c r="H174" s="215" t="s">
        <v>2284</v>
      </c>
      <c r="I174" s="215" t="s">
        <v>2219</v>
      </c>
      <c r="J174" s="215">
        <v>50</v>
      </c>
      <c r="K174" s="259"/>
    </row>
    <row r="175" spans="2:11" ht="15" customHeight="1">
      <c r="B175" s="238"/>
      <c r="C175" s="215" t="s">
        <v>2244</v>
      </c>
      <c r="D175" s="215"/>
      <c r="E175" s="215"/>
      <c r="F175" s="236" t="s">
        <v>2223</v>
      </c>
      <c r="G175" s="215"/>
      <c r="H175" s="215" t="s">
        <v>2284</v>
      </c>
      <c r="I175" s="215" t="s">
        <v>2219</v>
      </c>
      <c r="J175" s="215">
        <v>50</v>
      </c>
      <c r="K175" s="259"/>
    </row>
    <row r="176" spans="2:11" ht="15" customHeight="1">
      <c r="B176" s="238"/>
      <c r="C176" s="215" t="s">
        <v>2242</v>
      </c>
      <c r="D176" s="215"/>
      <c r="E176" s="215"/>
      <c r="F176" s="236" t="s">
        <v>2223</v>
      </c>
      <c r="G176" s="215"/>
      <c r="H176" s="215" t="s">
        <v>2284</v>
      </c>
      <c r="I176" s="215" t="s">
        <v>2219</v>
      </c>
      <c r="J176" s="215">
        <v>50</v>
      </c>
      <c r="K176" s="259"/>
    </row>
    <row r="177" spans="2:11" ht="15" customHeight="1">
      <c r="B177" s="238"/>
      <c r="C177" s="215" t="s">
        <v>115</v>
      </c>
      <c r="D177" s="215"/>
      <c r="E177" s="215"/>
      <c r="F177" s="236" t="s">
        <v>2217</v>
      </c>
      <c r="G177" s="215"/>
      <c r="H177" s="215" t="s">
        <v>2285</v>
      </c>
      <c r="I177" s="215" t="s">
        <v>2286</v>
      </c>
      <c r="J177" s="215"/>
      <c r="K177" s="259"/>
    </row>
    <row r="178" spans="2:11" ht="15" customHeight="1">
      <c r="B178" s="238"/>
      <c r="C178" s="215" t="s">
        <v>57</v>
      </c>
      <c r="D178" s="215"/>
      <c r="E178" s="215"/>
      <c r="F178" s="236" t="s">
        <v>2217</v>
      </c>
      <c r="G178" s="215"/>
      <c r="H178" s="215" t="s">
        <v>2287</v>
      </c>
      <c r="I178" s="215" t="s">
        <v>2288</v>
      </c>
      <c r="J178" s="215">
        <v>1</v>
      </c>
      <c r="K178" s="259"/>
    </row>
    <row r="179" spans="2:11" ht="15" customHeight="1">
      <c r="B179" s="238"/>
      <c r="C179" s="215" t="s">
        <v>53</v>
      </c>
      <c r="D179" s="215"/>
      <c r="E179" s="215"/>
      <c r="F179" s="236" t="s">
        <v>2217</v>
      </c>
      <c r="G179" s="215"/>
      <c r="H179" s="215" t="s">
        <v>2289</v>
      </c>
      <c r="I179" s="215" t="s">
        <v>2219</v>
      </c>
      <c r="J179" s="215">
        <v>20</v>
      </c>
      <c r="K179" s="259"/>
    </row>
    <row r="180" spans="2:11" ht="15" customHeight="1">
      <c r="B180" s="238"/>
      <c r="C180" s="215" t="s">
        <v>54</v>
      </c>
      <c r="D180" s="215"/>
      <c r="E180" s="215"/>
      <c r="F180" s="236" t="s">
        <v>2217</v>
      </c>
      <c r="G180" s="215"/>
      <c r="H180" s="215" t="s">
        <v>2290</v>
      </c>
      <c r="I180" s="215" t="s">
        <v>2219</v>
      </c>
      <c r="J180" s="215">
        <v>255</v>
      </c>
      <c r="K180" s="259"/>
    </row>
    <row r="181" spans="2:11" ht="15" customHeight="1">
      <c r="B181" s="238"/>
      <c r="C181" s="215" t="s">
        <v>116</v>
      </c>
      <c r="D181" s="215"/>
      <c r="E181" s="215"/>
      <c r="F181" s="236" t="s">
        <v>2217</v>
      </c>
      <c r="G181" s="215"/>
      <c r="H181" s="215" t="s">
        <v>2181</v>
      </c>
      <c r="I181" s="215" t="s">
        <v>2219</v>
      </c>
      <c r="J181" s="215">
        <v>10</v>
      </c>
      <c r="K181" s="259"/>
    </row>
    <row r="182" spans="2:11" ht="15" customHeight="1">
      <c r="B182" s="238"/>
      <c r="C182" s="215" t="s">
        <v>117</v>
      </c>
      <c r="D182" s="215"/>
      <c r="E182" s="215"/>
      <c r="F182" s="236" t="s">
        <v>2217</v>
      </c>
      <c r="G182" s="215"/>
      <c r="H182" s="215" t="s">
        <v>2291</v>
      </c>
      <c r="I182" s="215" t="s">
        <v>2252</v>
      </c>
      <c r="J182" s="215"/>
      <c r="K182" s="259"/>
    </row>
    <row r="183" spans="2:11" ht="15" customHeight="1">
      <c r="B183" s="238"/>
      <c r="C183" s="215" t="s">
        <v>2292</v>
      </c>
      <c r="D183" s="215"/>
      <c r="E183" s="215"/>
      <c r="F183" s="236" t="s">
        <v>2217</v>
      </c>
      <c r="G183" s="215"/>
      <c r="H183" s="215" t="s">
        <v>2293</v>
      </c>
      <c r="I183" s="215" t="s">
        <v>2252</v>
      </c>
      <c r="J183" s="215"/>
      <c r="K183" s="259"/>
    </row>
    <row r="184" spans="2:11" ht="15" customHeight="1">
      <c r="B184" s="238"/>
      <c r="C184" s="215" t="s">
        <v>2281</v>
      </c>
      <c r="D184" s="215"/>
      <c r="E184" s="215"/>
      <c r="F184" s="236" t="s">
        <v>2217</v>
      </c>
      <c r="G184" s="215"/>
      <c r="H184" s="215" t="s">
        <v>2294</v>
      </c>
      <c r="I184" s="215" t="s">
        <v>2252</v>
      </c>
      <c r="J184" s="215"/>
      <c r="K184" s="259"/>
    </row>
    <row r="185" spans="2:11" ht="15" customHeight="1">
      <c r="B185" s="238"/>
      <c r="C185" s="215" t="s">
        <v>119</v>
      </c>
      <c r="D185" s="215"/>
      <c r="E185" s="215"/>
      <c r="F185" s="236" t="s">
        <v>2223</v>
      </c>
      <c r="G185" s="215"/>
      <c r="H185" s="215" t="s">
        <v>2295</v>
      </c>
      <c r="I185" s="215" t="s">
        <v>2219</v>
      </c>
      <c r="J185" s="215">
        <v>50</v>
      </c>
      <c r="K185" s="259"/>
    </row>
    <row r="186" spans="2:11" ht="15" customHeight="1">
      <c r="B186" s="238"/>
      <c r="C186" s="215" t="s">
        <v>2296</v>
      </c>
      <c r="D186" s="215"/>
      <c r="E186" s="215"/>
      <c r="F186" s="236" t="s">
        <v>2223</v>
      </c>
      <c r="G186" s="215"/>
      <c r="H186" s="215" t="s">
        <v>2297</v>
      </c>
      <c r="I186" s="215" t="s">
        <v>2298</v>
      </c>
      <c r="J186" s="215"/>
      <c r="K186" s="259"/>
    </row>
    <row r="187" spans="2:11" ht="15" customHeight="1">
      <c r="B187" s="238"/>
      <c r="C187" s="215" t="s">
        <v>2299</v>
      </c>
      <c r="D187" s="215"/>
      <c r="E187" s="215"/>
      <c r="F187" s="236" t="s">
        <v>2223</v>
      </c>
      <c r="G187" s="215"/>
      <c r="H187" s="215" t="s">
        <v>2300</v>
      </c>
      <c r="I187" s="215" t="s">
        <v>2298</v>
      </c>
      <c r="J187" s="215"/>
      <c r="K187" s="259"/>
    </row>
    <row r="188" spans="2:11" ht="15" customHeight="1">
      <c r="B188" s="238"/>
      <c r="C188" s="215" t="s">
        <v>2301</v>
      </c>
      <c r="D188" s="215"/>
      <c r="E188" s="215"/>
      <c r="F188" s="236" t="s">
        <v>2223</v>
      </c>
      <c r="G188" s="215"/>
      <c r="H188" s="215" t="s">
        <v>2302</v>
      </c>
      <c r="I188" s="215" t="s">
        <v>2298</v>
      </c>
      <c r="J188" s="215"/>
      <c r="K188" s="259"/>
    </row>
    <row r="189" spans="2:11" ht="15" customHeight="1">
      <c r="B189" s="238"/>
      <c r="C189" s="272" t="s">
        <v>2303</v>
      </c>
      <c r="D189" s="215"/>
      <c r="E189" s="215"/>
      <c r="F189" s="236" t="s">
        <v>2223</v>
      </c>
      <c r="G189" s="215"/>
      <c r="H189" s="215" t="s">
        <v>2304</v>
      </c>
      <c r="I189" s="215" t="s">
        <v>2305</v>
      </c>
      <c r="J189" s="273" t="s">
        <v>2306</v>
      </c>
      <c r="K189" s="259"/>
    </row>
    <row r="190" spans="2:11" ht="15" customHeight="1">
      <c r="B190" s="274"/>
      <c r="C190" s="275" t="s">
        <v>2307</v>
      </c>
      <c r="D190" s="276"/>
      <c r="E190" s="276"/>
      <c r="F190" s="277" t="s">
        <v>2223</v>
      </c>
      <c r="G190" s="276"/>
      <c r="H190" s="276" t="s">
        <v>2308</v>
      </c>
      <c r="I190" s="276" t="s">
        <v>2305</v>
      </c>
      <c r="J190" s="278" t="s">
        <v>2306</v>
      </c>
      <c r="K190" s="279"/>
    </row>
    <row r="191" spans="2:11" ht="15" customHeight="1">
      <c r="B191" s="238"/>
      <c r="C191" s="272" t="s">
        <v>42</v>
      </c>
      <c r="D191" s="215"/>
      <c r="E191" s="215"/>
      <c r="F191" s="236" t="s">
        <v>2217</v>
      </c>
      <c r="G191" s="215"/>
      <c r="H191" s="212" t="s">
        <v>2309</v>
      </c>
      <c r="I191" s="215" t="s">
        <v>2310</v>
      </c>
      <c r="J191" s="215"/>
      <c r="K191" s="259"/>
    </row>
    <row r="192" spans="2:11" ht="15" customHeight="1">
      <c r="B192" s="238"/>
      <c r="C192" s="272" t="s">
        <v>2311</v>
      </c>
      <c r="D192" s="215"/>
      <c r="E192" s="215"/>
      <c r="F192" s="236" t="s">
        <v>2217</v>
      </c>
      <c r="G192" s="215"/>
      <c r="H192" s="215" t="s">
        <v>2312</v>
      </c>
      <c r="I192" s="215" t="s">
        <v>2252</v>
      </c>
      <c r="J192" s="215"/>
      <c r="K192" s="259"/>
    </row>
    <row r="193" spans="2:11" ht="15" customHeight="1">
      <c r="B193" s="238"/>
      <c r="C193" s="272" t="s">
        <v>2313</v>
      </c>
      <c r="D193" s="215"/>
      <c r="E193" s="215"/>
      <c r="F193" s="236" t="s">
        <v>2217</v>
      </c>
      <c r="G193" s="215"/>
      <c r="H193" s="215" t="s">
        <v>2314</v>
      </c>
      <c r="I193" s="215" t="s">
        <v>2252</v>
      </c>
      <c r="J193" s="215"/>
      <c r="K193" s="259"/>
    </row>
    <row r="194" spans="2:11" ht="15" customHeight="1">
      <c r="B194" s="238"/>
      <c r="C194" s="272" t="s">
        <v>2315</v>
      </c>
      <c r="D194" s="215"/>
      <c r="E194" s="215"/>
      <c r="F194" s="236" t="s">
        <v>2223</v>
      </c>
      <c r="G194" s="215"/>
      <c r="H194" s="215" t="s">
        <v>2316</v>
      </c>
      <c r="I194" s="215" t="s">
        <v>2252</v>
      </c>
      <c r="J194" s="215"/>
      <c r="K194" s="259"/>
    </row>
    <row r="195" spans="2:11" ht="15" customHeight="1">
      <c r="B195" s="265"/>
      <c r="C195" s="280"/>
      <c r="D195" s="245"/>
      <c r="E195" s="245"/>
      <c r="F195" s="245"/>
      <c r="G195" s="245"/>
      <c r="H195" s="245"/>
      <c r="I195" s="245"/>
      <c r="J195" s="245"/>
      <c r="K195" s="266"/>
    </row>
    <row r="196" spans="2:11" ht="18.75" customHeight="1">
      <c r="B196" s="247"/>
      <c r="C196" s="257"/>
      <c r="D196" s="257"/>
      <c r="E196" s="257"/>
      <c r="F196" s="267"/>
      <c r="G196" s="257"/>
      <c r="H196" s="257"/>
      <c r="I196" s="257"/>
      <c r="J196" s="257"/>
      <c r="K196" s="247"/>
    </row>
    <row r="197" spans="2:11" ht="18.75" customHeight="1">
      <c r="B197" s="247"/>
      <c r="C197" s="257"/>
      <c r="D197" s="257"/>
      <c r="E197" s="257"/>
      <c r="F197" s="267"/>
      <c r="G197" s="257"/>
      <c r="H197" s="257"/>
      <c r="I197" s="257"/>
      <c r="J197" s="257"/>
      <c r="K197" s="247"/>
    </row>
    <row r="198" spans="2:11" ht="18.75" customHeight="1"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</row>
    <row r="199" spans="2:11" ht="13.5">
      <c r="B199" s="204"/>
      <c r="C199" s="205"/>
      <c r="D199" s="205"/>
      <c r="E199" s="205"/>
      <c r="F199" s="205"/>
      <c r="G199" s="205"/>
      <c r="H199" s="205"/>
      <c r="I199" s="205"/>
      <c r="J199" s="205"/>
      <c r="K199" s="206"/>
    </row>
    <row r="200" spans="2:11" ht="21">
      <c r="B200" s="207"/>
      <c r="C200" s="332" t="s">
        <v>2317</v>
      </c>
      <c r="D200" s="332"/>
      <c r="E200" s="332"/>
      <c r="F200" s="332"/>
      <c r="G200" s="332"/>
      <c r="H200" s="332"/>
      <c r="I200" s="332"/>
      <c r="J200" s="332"/>
      <c r="K200" s="208"/>
    </row>
    <row r="201" spans="2:11" ht="25.5" customHeight="1">
      <c r="B201" s="207"/>
      <c r="C201" s="281" t="s">
        <v>2318</v>
      </c>
      <c r="D201" s="281"/>
      <c r="E201" s="281"/>
      <c r="F201" s="281" t="s">
        <v>2319</v>
      </c>
      <c r="G201" s="282"/>
      <c r="H201" s="335" t="s">
        <v>2320</v>
      </c>
      <c r="I201" s="335"/>
      <c r="J201" s="335"/>
      <c r="K201" s="208"/>
    </row>
    <row r="202" spans="2:11" ht="5.25" customHeight="1">
      <c r="B202" s="238"/>
      <c r="C202" s="233"/>
      <c r="D202" s="233"/>
      <c r="E202" s="233"/>
      <c r="F202" s="233"/>
      <c r="G202" s="257"/>
      <c r="H202" s="233"/>
      <c r="I202" s="233"/>
      <c r="J202" s="233"/>
      <c r="K202" s="259"/>
    </row>
    <row r="203" spans="2:11" ht="15" customHeight="1">
      <c r="B203" s="238"/>
      <c r="C203" s="215" t="s">
        <v>2310</v>
      </c>
      <c r="D203" s="215"/>
      <c r="E203" s="215"/>
      <c r="F203" s="236" t="s">
        <v>43</v>
      </c>
      <c r="G203" s="215"/>
      <c r="H203" s="336" t="s">
        <v>2321</v>
      </c>
      <c r="I203" s="336"/>
      <c r="J203" s="336"/>
      <c r="K203" s="259"/>
    </row>
    <row r="204" spans="2:11" ht="15" customHeight="1">
      <c r="B204" s="238"/>
      <c r="C204" s="215"/>
      <c r="D204" s="215"/>
      <c r="E204" s="215"/>
      <c r="F204" s="236" t="s">
        <v>44</v>
      </c>
      <c r="G204" s="215"/>
      <c r="H204" s="336" t="s">
        <v>2322</v>
      </c>
      <c r="I204" s="336"/>
      <c r="J204" s="336"/>
      <c r="K204" s="259"/>
    </row>
    <row r="205" spans="2:11" ht="15" customHeight="1">
      <c r="B205" s="238"/>
      <c r="C205" s="215"/>
      <c r="D205" s="215"/>
      <c r="E205" s="215"/>
      <c r="F205" s="236" t="s">
        <v>47</v>
      </c>
      <c r="G205" s="215"/>
      <c r="H205" s="336" t="s">
        <v>2323</v>
      </c>
      <c r="I205" s="336"/>
      <c r="J205" s="336"/>
      <c r="K205" s="259"/>
    </row>
    <row r="206" spans="2:11" ht="15" customHeight="1">
      <c r="B206" s="238"/>
      <c r="C206" s="215"/>
      <c r="D206" s="215"/>
      <c r="E206" s="215"/>
      <c r="F206" s="236" t="s">
        <v>45</v>
      </c>
      <c r="G206" s="215"/>
      <c r="H206" s="336" t="s">
        <v>2324</v>
      </c>
      <c r="I206" s="336"/>
      <c r="J206" s="336"/>
      <c r="K206" s="259"/>
    </row>
    <row r="207" spans="2:11" ht="15" customHeight="1">
      <c r="B207" s="238"/>
      <c r="C207" s="215"/>
      <c r="D207" s="215"/>
      <c r="E207" s="215"/>
      <c r="F207" s="236" t="s">
        <v>46</v>
      </c>
      <c r="G207" s="215"/>
      <c r="H207" s="336" t="s">
        <v>2325</v>
      </c>
      <c r="I207" s="336"/>
      <c r="J207" s="336"/>
      <c r="K207" s="259"/>
    </row>
    <row r="208" spans="2:11" ht="15" customHeight="1">
      <c r="B208" s="238"/>
      <c r="C208" s="215"/>
      <c r="D208" s="215"/>
      <c r="E208" s="215"/>
      <c r="F208" s="236"/>
      <c r="G208" s="215"/>
      <c r="H208" s="215"/>
      <c r="I208" s="215"/>
      <c r="J208" s="215"/>
      <c r="K208" s="259"/>
    </row>
    <row r="209" spans="2:11" ht="15" customHeight="1">
      <c r="B209" s="238"/>
      <c r="C209" s="215" t="s">
        <v>2264</v>
      </c>
      <c r="D209" s="215"/>
      <c r="E209" s="215"/>
      <c r="F209" s="236" t="s">
        <v>79</v>
      </c>
      <c r="G209" s="215"/>
      <c r="H209" s="336" t="s">
        <v>2326</v>
      </c>
      <c r="I209" s="336"/>
      <c r="J209" s="336"/>
      <c r="K209" s="259"/>
    </row>
    <row r="210" spans="2:11" ht="15" customHeight="1">
      <c r="B210" s="238"/>
      <c r="C210" s="215"/>
      <c r="D210" s="215"/>
      <c r="E210" s="215"/>
      <c r="F210" s="236" t="s">
        <v>2159</v>
      </c>
      <c r="G210" s="215"/>
      <c r="H210" s="336" t="s">
        <v>2160</v>
      </c>
      <c r="I210" s="336"/>
      <c r="J210" s="336"/>
      <c r="K210" s="259"/>
    </row>
    <row r="211" spans="2:11" ht="15" customHeight="1">
      <c r="B211" s="238"/>
      <c r="C211" s="215"/>
      <c r="D211" s="215"/>
      <c r="E211" s="215"/>
      <c r="F211" s="236" t="s">
        <v>2157</v>
      </c>
      <c r="G211" s="215"/>
      <c r="H211" s="336" t="s">
        <v>2327</v>
      </c>
      <c r="I211" s="336"/>
      <c r="J211" s="336"/>
      <c r="K211" s="259"/>
    </row>
    <row r="212" spans="2:11" ht="15" customHeight="1">
      <c r="B212" s="283"/>
      <c r="C212" s="215"/>
      <c r="D212" s="215"/>
      <c r="E212" s="215"/>
      <c r="F212" s="236" t="s">
        <v>2161</v>
      </c>
      <c r="G212" s="272"/>
      <c r="H212" s="337" t="s">
        <v>2162</v>
      </c>
      <c r="I212" s="337"/>
      <c r="J212" s="337"/>
      <c r="K212" s="284"/>
    </row>
    <row r="213" spans="2:11" ht="15" customHeight="1">
      <c r="B213" s="283"/>
      <c r="C213" s="215"/>
      <c r="D213" s="215"/>
      <c r="E213" s="215"/>
      <c r="F213" s="236" t="s">
        <v>2163</v>
      </c>
      <c r="G213" s="272"/>
      <c r="H213" s="337" t="s">
        <v>2080</v>
      </c>
      <c r="I213" s="337"/>
      <c r="J213" s="337"/>
      <c r="K213" s="284"/>
    </row>
    <row r="214" spans="2:11" ht="15" customHeight="1">
      <c r="B214" s="283"/>
      <c r="C214" s="215"/>
      <c r="D214" s="215"/>
      <c r="E214" s="215"/>
      <c r="F214" s="236"/>
      <c r="G214" s="272"/>
      <c r="H214" s="263"/>
      <c r="I214" s="263"/>
      <c r="J214" s="263"/>
      <c r="K214" s="284"/>
    </row>
    <row r="215" spans="2:11" ht="15" customHeight="1">
      <c r="B215" s="283"/>
      <c r="C215" s="215" t="s">
        <v>2288</v>
      </c>
      <c r="D215" s="215"/>
      <c r="E215" s="215"/>
      <c r="F215" s="236">
        <v>1</v>
      </c>
      <c r="G215" s="272"/>
      <c r="H215" s="337" t="s">
        <v>2328</v>
      </c>
      <c r="I215" s="337"/>
      <c r="J215" s="337"/>
      <c r="K215" s="284"/>
    </row>
    <row r="216" spans="2:11" ht="15" customHeight="1">
      <c r="B216" s="283"/>
      <c r="C216" s="215"/>
      <c r="D216" s="215"/>
      <c r="E216" s="215"/>
      <c r="F216" s="236">
        <v>2</v>
      </c>
      <c r="G216" s="272"/>
      <c r="H216" s="337" t="s">
        <v>2329</v>
      </c>
      <c r="I216" s="337"/>
      <c r="J216" s="337"/>
      <c r="K216" s="284"/>
    </row>
    <row r="217" spans="2:11" ht="15" customHeight="1">
      <c r="B217" s="283"/>
      <c r="C217" s="215"/>
      <c r="D217" s="215"/>
      <c r="E217" s="215"/>
      <c r="F217" s="236">
        <v>3</v>
      </c>
      <c r="G217" s="272"/>
      <c r="H217" s="337" t="s">
        <v>2330</v>
      </c>
      <c r="I217" s="337"/>
      <c r="J217" s="337"/>
      <c r="K217" s="284"/>
    </row>
    <row r="218" spans="2:11" ht="15" customHeight="1">
      <c r="B218" s="283"/>
      <c r="C218" s="215"/>
      <c r="D218" s="215"/>
      <c r="E218" s="215"/>
      <c r="F218" s="236">
        <v>4</v>
      </c>
      <c r="G218" s="272"/>
      <c r="H218" s="337" t="s">
        <v>2331</v>
      </c>
      <c r="I218" s="337"/>
      <c r="J218" s="337"/>
      <c r="K218" s="284"/>
    </row>
    <row r="219" spans="2:11" ht="12.75" customHeight="1">
      <c r="B219" s="285"/>
      <c r="C219" s="286"/>
      <c r="D219" s="286"/>
      <c r="E219" s="286"/>
      <c r="F219" s="286"/>
      <c r="G219" s="286"/>
      <c r="H219" s="286"/>
      <c r="I219" s="286"/>
      <c r="J219" s="286"/>
      <c r="K219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Hrdlička</dc:creator>
  <cp:keywords/>
  <dc:description/>
  <cp:lastModifiedBy>Löfflerová Marta</cp:lastModifiedBy>
  <dcterms:created xsi:type="dcterms:W3CDTF">2024-04-09T14:03:09Z</dcterms:created>
  <dcterms:modified xsi:type="dcterms:W3CDTF">2024-04-10T11:56:28Z</dcterms:modified>
  <cp:category/>
  <cp:version/>
  <cp:contentType/>
  <cp:contentStatus/>
</cp:coreProperties>
</file>