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Etapa 1 - bour" sheetId="2" r:id="rId2"/>
    <sheet name="2 - Etapa 1 - stav" sheetId="3" r:id="rId3"/>
    <sheet name="7 - Vedlejší náklady" sheetId="4" r:id="rId4"/>
    <sheet name="Seznam figur" sheetId="5" r:id="rId5"/>
    <sheet name="Pokyny pro vyplnění" sheetId="6" r:id="rId6"/>
  </sheets>
  <definedNames>
    <definedName name="_xlnm.Print_Area" localSheetId="0">'Rekapitulace stavby'!$D$4:$AO$36,'Rekapitulace stavby'!$C$42:$AQ$58</definedName>
    <definedName name="_xlnm._FilterDatabase" localSheetId="1" hidden="1">'1 - Etapa 1 - bour'!$C$81:$K$151</definedName>
    <definedName name="_xlnm.Print_Area" localSheetId="1">'1 - Etapa 1 - bour'!$C$4:$J$39,'1 - Etapa 1 - bour'!$C$45:$J$63,'1 - Etapa 1 - bour'!$C$69:$K$151</definedName>
    <definedName name="_xlnm._FilterDatabase" localSheetId="2" hidden="1">'2 - Etapa 1 - stav'!$C$110:$K$499</definedName>
    <definedName name="_xlnm.Print_Area" localSheetId="2">'2 - Etapa 1 - stav'!$C$4:$J$39,'2 - Etapa 1 - stav'!$C$45:$J$92,'2 - Etapa 1 - stav'!$C$98:$K$499</definedName>
    <definedName name="_xlnm._FilterDatabase" localSheetId="3" hidden="1">'7 - Vedlejší náklady'!$C$84:$K$143</definedName>
    <definedName name="_xlnm.Print_Area" localSheetId="3">'7 - Vedlejší náklady'!$C$4:$J$39,'7 - Vedlejší náklady'!$C$45:$J$66,'7 - Vedlejší náklady'!$C$72:$K$143</definedName>
    <definedName name="_xlnm.Print_Area" localSheetId="4">'Seznam figur'!$C$4:$G$201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Etapa 1 - bour'!$81:$81</definedName>
    <definedName name="_xlnm.Print_Titles" localSheetId="2">'2 - Etapa 1 - stav'!$110:$110</definedName>
    <definedName name="_xlnm.Print_Titles" localSheetId="3">'7 - Vedlejší náklady'!$84:$84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<sst xmlns="http://schemas.openxmlformats.org/spreadsheetml/2006/main" count="6446" uniqueCount="1474">
  <si>
    <t>Export Komplet</t>
  </si>
  <si>
    <t>VZ</t>
  </si>
  <si>
    <t>2.0</t>
  </si>
  <si>
    <t>ZAMOK</t>
  </si>
  <si>
    <t>False</t>
  </si>
  <si>
    <t>{801d9a63-5a14-42d9-95d5-9a1076709823}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</si>
  <si>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</si>
  <si>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</si>
  <si>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</si>
  <si>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</si>
  <si>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</si>
  <si>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</si>
  <si>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</si>
  <si>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</si>
  <si>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R601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</si>
  <si>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</si>
  <si>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</si>
  <si>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Vítěztví Mariánské Lázně, odborná učebna v podkroví etapa I</t>
  </si>
  <si>
    <t>KSO:</t>
  </si>
  <si>
    <t>801 32</t>
  </si>
  <si>
    <t>CC-CZ:</t>
  </si>
  <si>
    <t>12631</t>
  </si>
  <si>
    <t>Místo:</t>
  </si>
  <si>
    <t xml:space="preserve"> </t>
  </si>
  <si>
    <t>Datum:</t>
  </si>
  <si>
    <t>4. 10. 2023</t>
  </si>
  <si>
    <t>Zadavatel:</t>
  </si>
  <si>
    <t>IČ:</t>
  </si>
  <si>
    <t/>
  </si>
  <si>
    <t>DIČ:</t>
  </si>
  <si>
    <t>Uchazeč:</t>
  </si>
  <si>
    <t>Vyplň údaj</t>
  </si>
  <si>
    <t>Projektant:</t>
  </si>
  <si>
    <t>Studio PROKON</t>
  </si>
  <si>
    <t>True</t>
  </si>
  <si>
    <t>Zpracovatel:</t>
  </si>
  <si>
    <t>Ing. Tomáš Hrdlička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</si>
  <si>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</si>
  <si>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</si>
  <si>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</si>
  <si>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</si>
  <si>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</si>
  <si>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</si>
  <si>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</si>
  <si>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</si>
  <si>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</si>
  <si>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</si>
  <si>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</si>
  <si>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</si>
  <si>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</si>
  <si>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</si>
  <si>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</si>
  <si>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</si>
  <si>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</si>
  <si>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</si>
  <si>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</si>
  <si>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</si>
  <si>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</si>
  <si>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</si>
  <si>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</si>
  <si>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</si>
  <si>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</si>
  <si>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</si>
  <si>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</si>
  <si>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</si>
  <si>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</si>
  <si>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</si>
  <si>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</si>
  <si>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</si>
  <si>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</si>
  <si>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</si>
  <si>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</si>
  <si>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</si>
  <si>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</si>
  <si>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</si>
  <si>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</si>
  <si>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</si>
  <si>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</si>
  <si>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</si>
  <si>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Etapa 1 - bour</t>
  </si>
  <si>
    <t>STA</t>
  </si>
  <si>
    <t>{95d7b354-940c-4505-82d9-00b161600d0d}</t>
  </si>
  <si>
    <t>2</t>
  </si>
  <si>
    <t>Etapa 1 - stav</t>
  </si>
  <si>
    <t>{60dbb59e-5918-42e7-9dc0-99b0f0492fad}</t>
  </si>
  <si>
    <t>7</t>
  </si>
  <si>
    <t>Vedlejší náklady</t>
  </si>
  <si>
    <t>{6b1bfc78-114c-41d9-a50c-2501253ec175}</t>
  </si>
  <si>
    <t>KRYCÍ LIST SOUPISU PRACÍ</t>
  </si>
  <si>
    <t>Objekt:</t>
  </si>
  <si>
    <t>1 - Etapa 1 - bour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</si>
  <si>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</si>
  <si>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</si>
  <si>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</si>
  <si>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</si>
  <si>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</si>
  <si>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964 - Bourání</t>
  </si>
  <si>
    <t xml:space="preserve">  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</si>
  <si>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</si>
  <si>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</si>
  <si>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</si>
  <si>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</si>
  <si>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</si>
  <si>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</si>
  <si>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</si>
  <si>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</si>
  <si>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</si>
  <si>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</si>
  <si>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</si>
  <si>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</si>
  <si>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</si>
  <si>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</si>
  <si>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</si>
  <si>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</si>
  <si>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964</t>
  </si>
  <si>
    <t>Bourání</t>
  </si>
  <si>
    <t>K</t>
  </si>
  <si>
    <t>973031336</t>
  </si>
  <si>
    <t>Vysekání výklenků nebo kapes ve zdivu z cihel na maltu vápennou nebo vápenocementovou kapes, plochy do 0,16 m2, hl. do 450 mm</t>
  </si>
  <si>
    <t>kus</t>
  </si>
  <si>
    <t>CS ÚRS 2023 02</t>
  </si>
  <si>
    <t>4</t>
  </si>
  <si>
    <t>-903300853</t>
  </si>
  <si>
    <t>Online PSC</t>
  </si>
  <si>
    <t>https://podminky.urs.cz/item/CS_URS_2023_02/973031336</t>
  </si>
  <si>
    <t>VV</t>
  </si>
  <si>
    <t>"pro lože nosníku, viz det A1"16</t>
  </si>
  <si>
    <t>Součet</t>
  </si>
  <si>
    <t>971033481</t>
  </si>
  <si>
    <t>Vybourání otvorů ve zdivu základovém nebo nadzákladovém z cihel, tvárnic, příčkovek z cihel pálených na maltu vápennou nebo vápenocementovou plochy do 0,25 m2, tl. do 900 mm</t>
  </si>
  <si>
    <t>183334753</t>
  </si>
  <si>
    <t>https://podminky.urs.cz/item/CS_URS_2023_02/971033481</t>
  </si>
  <si>
    <t>"pro nosníky"16</t>
  </si>
  <si>
    <t>3</t>
  </si>
  <si>
    <t>971033641</t>
  </si>
  <si>
    <t>Vybourání otvorů ve zdivu základovém nebo nadzákladovém z cihel, tvárnic, příčkovek z cihel pálených na maltu vápennou nebo vápenocementovou plochy do 4 m2, tl. do 300 mm</t>
  </si>
  <si>
    <t>m3</t>
  </si>
  <si>
    <t>-330539007</t>
  </si>
  <si>
    <t>https://podminky.urs.cz/item/CS_URS_2023_02/971033641</t>
  </si>
  <si>
    <t>"sklad"2,99*((3,75+2,4)-0,9*2,02)*0,2</t>
  </si>
  <si>
    <t>"ke schodišti"(2,2*(3,135)-0,9*2,1)*0,17</t>
  </si>
  <si>
    <t>962032631</t>
  </si>
  <si>
    <t>Bourání zdiva nadzákladového z cihel nebo tvárnic komínového z cihel pálených, šamotových nebo vápenopískových nad střechou na maltu vápennou nebo vápenocementovou</t>
  </si>
  <si>
    <t>2103764564</t>
  </si>
  <si>
    <t>https://podminky.urs.cz/item/CS_URS_2023_02/962032631</t>
  </si>
  <si>
    <t>(6,58-2,99)*(0,91*1,07-0,45*0,3)</t>
  </si>
  <si>
    <t>5</t>
  </si>
  <si>
    <t>962032314</t>
  </si>
  <si>
    <t>Bourání zdiva nadzákladového z cihel nebo tvárnic pilířů cihelných průřezu do 0,36 m2</t>
  </si>
  <si>
    <t>1821553249</t>
  </si>
  <si>
    <t>https://podminky.urs.cz/item/CS_URS_2023_02/962032314</t>
  </si>
  <si>
    <t>((2,99+0,4)*(0,91*1,07-0,45*0,3))</t>
  </si>
  <si>
    <t>6</t>
  </si>
  <si>
    <t>962032230</t>
  </si>
  <si>
    <t>Bourání zdiva nadzákladového z cihel nebo tvárnic z cihel pálených nebo vápenopískových, na maltu vápennou nebo vápenocementovou, objemu do 1 m3</t>
  </si>
  <si>
    <t>-1196957779</t>
  </si>
  <si>
    <t>https://podminky.urs.cz/item/CS_URS_2023_02/962032230</t>
  </si>
  <si>
    <t>"zarovnání koruny zdiva viz D113"0,3*0,3*6,81</t>
  </si>
  <si>
    <t>971033561</t>
  </si>
  <si>
    <t>Vybourání otvorů ve zdivu základovém nebo nadzákladovém z cihel, tvárnic, příčkovek z cihel pálených na maltu vápennou nebo vápenocementovou plochy do 1 m2, tl. do 600 mm</t>
  </si>
  <si>
    <t>1437310432</t>
  </si>
  <si>
    <t>https://podminky.urs.cz/item/CS_URS_2023_02/971033561</t>
  </si>
  <si>
    <t>"nové otvory"0,9*1,31*2*0,45</t>
  </si>
  <si>
    <t>8</t>
  </si>
  <si>
    <t>968072455</t>
  </si>
  <si>
    <t>Vybourání kovových rámů oken s křídly, dveřních zárubní, vrat, stěn, ostění nebo obkladů dveřních zárubní, plochy do 2 m2</t>
  </si>
  <si>
    <t>m2</t>
  </si>
  <si>
    <t>16</t>
  </si>
  <si>
    <t>1282128135</t>
  </si>
  <si>
    <t>https://podminky.urs.cz/item/CS_URS_2023_02/968072455</t>
  </si>
  <si>
    <t>0,9*2*2</t>
  </si>
  <si>
    <t>9</t>
  </si>
  <si>
    <t>968062374</t>
  </si>
  <si>
    <t>Vybourání dřevěných rámů oken s křídly, dveřních zárubní, vrat, stěn, ostění nebo obkladů rámů oken s křídly zdvojených, plochy do 1 m2</t>
  </si>
  <si>
    <t>-1427013335</t>
  </si>
  <si>
    <t>https://podminky.urs.cz/item/CS_URS_2023_02/968062374</t>
  </si>
  <si>
    <t>0,9*1</t>
  </si>
  <si>
    <t>10</t>
  </si>
  <si>
    <t>762822820</t>
  </si>
  <si>
    <t>Demontáž stropních trámů z hraněného řeziva, průřezové plochy přes 144 do 288 cm2</t>
  </si>
  <si>
    <t>m</t>
  </si>
  <si>
    <t>-1092468968</t>
  </si>
  <si>
    <t>https://podminky.urs.cz/item/CS_URS_2023_02/762822820</t>
  </si>
  <si>
    <t>"nad schodiště"3*4</t>
  </si>
  <si>
    <t>11</t>
  </si>
  <si>
    <t>762811811</t>
  </si>
  <si>
    <t>Demontáž záklopů stropů vrchních a zapuštěných z hrubých prken, tl. do 32 mm</t>
  </si>
  <si>
    <t>1639518295</t>
  </si>
  <si>
    <t>https://podminky.urs.cz/item/CS_URS_2023_02/762811811</t>
  </si>
  <si>
    <t>"nad schodiště" 3,135*(1,35+0,17)</t>
  </si>
  <si>
    <t>12</t>
  </si>
  <si>
    <t>762841812</t>
  </si>
  <si>
    <t>Demontáž podbíjení obkladů stropů a střech sklonu do 60° z hrubých prken tl. do 35 mm s omítkou</t>
  </si>
  <si>
    <t>955675339</t>
  </si>
  <si>
    <t>https://podminky.urs.cz/item/CS_URS_2023_02/762841812</t>
  </si>
  <si>
    <t>13</t>
  </si>
  <si>
    <t>K002</t>
  </si>
  <si>
    <t>Zhotovení otvorů d 50 skrze dřevěný strop, dl. 500 mm</t>
  </si>
  <si>
    <t>ks</t>
  </si>
  <si>
    <t>vlastní</t>
  </si>
  <si>
    <t>-375236516</t>
  </si>
  <si>
    <t>14</t>
  </si>
  <si>
    <t>978013191</t>
  </si>
  <si>
    <t>Otlučení vápenných nebo vápenocementových omítek vnitřních ploch stěn s vyškrabáním spar, s očištěním zdiva, v rozsahu přes 50 do 100 %</t>
  </si>
  <si>
    <t>-1207318147</t>
  </si>
  <si>
    <t>https://podminky.urs.cz/item/CS_URS_2023_02/978013191</t>
  </si>
  <si>
    <t>"stáv. stěna v serverovně"2,4*2,5</t>
  </si>
  <si>
    <t>978015391</t>
  </si>
  <si>
    <t>Otlučení vápenných nebo vápenocementových omítek vnějších ploch s vyškrabáním spar a s očištěním zdiva stupně členitosti 1 a 2, v rozsahu přes 80 do 100 %</t>
  </si>
  <si>
    <t>329992694</t>
  </si>
  <si>
    <t>https://podminky.urs.cz/item/CS_URS_2023_02/978015391</t>
  </si>
  <si>
    <t>"lokálně po montážních otvorech" 15,5*1</t>
  </si>
  <si>
    <t>HZS1292</t>
  </si>
  <si>
    <t>Hodinové zúčtovací sazby profesí HSV zemní a pomocné práce stavební dělník</t>
  </si>
  <si>
    <t>hod</t>
  </si>
  <si>
    <t>-2137956826</t>
  </si>
  <si>
    <t>https://podminky.urs.cz/item/CS_URS_2023_02/HZS1292</t>
  </si>
  <si>
    <t>P</t>
  </si>
  <si>
    <t>Poznámka k položce:
vč. hmotnosti suti a odpadu</t>
  </si>
  <si>
    <t>"vyklizení půdy"30</t>
  </si>
  <si>
    <t>17</t>
  </si>
  <si>
    <t>974031666</t>
  </si>
  <si>
    <t>Vysekání rýh ve zdivu cihelném na maltu vápennou nebo vápenocementovou pro vtahování nosníků do zdí, před vybouráním otvoru do hl. 150 mm, při v. nosníku do 250 mm</t>
  </si>
  <si>
    <t>-1205059988</t>
  </si>
  <si>
    <t>https://podminky.urs.cz/item/CS_URS_2023_02/974031666</t>
  </si>
  <si>
    <t>1,3*2</t>
  </si>
  <si>
    <t>18</t>
  </si>
  <si>
    <t>975073111</t>
  </si>
  <si>
    <t>Jednostranné podchycení střešních vazníků dřevěnou výztuhou v. podchycení do 3,5 m a při zatížení hmotností do 1000 kg/m</t>
  </si>
  <si>
    <t>530652758</t>
  </si>
  <si>
    <t>https://podminky.urs.cz/item/CS_URS_2023_02/975073111</t>
  </si>
  <si>
    <t>1+1</t>
  </si>
  <si>
    <t>997</t>
  </si>
  <si>
    <t>Přesun sutě</t>
  </si>
  <si>
    <t>19</t>
  </si>
  <si>
    <t>997013154</t>
  </si>
  <si>
    <t>Vnitrostaveništní doprava suti a vybouraných hmot vodorovně do 50 m svisle s omezením mechanizace pro budovy a haly výšky přes 12 do 15 m</t>
  </si>
  <si>
    <t>t</t>
  </si>
  <si>
    <t>-76705467</t>
  </si>
  <si>
    <t>https://podminky.urs.cz/item/CS_URS_2023_02/997013154</t>
  </si>
  <si>
    <t>20</t>
  </si>
  <si>
    <t>997013501</t>
  </si>
  <si>
    <t>Odvoz suti a vybouraných hmot na skládku nebo meziskládku se složením, na vzdálenost do 1 km</t>
  </si>
  <si>
    <t>1759678214</t>
  </si>
  <si>
    <t>https://podminky.urs.cz/item/CS_URS_2023_02/997013501</t>
  </si>
  <si>
    <t>997013509</t>
  </si>
  <si>
    <t>Odvoz suti a vybouraných hmot na skládku nebo meziskládku se složením, na vzdálenost Příplatek k ceně za každý další i započatý 1 km přes 1 km</t>
  </si>
  <si>
    <t>-325779656</t>
  </si>
  <si>
    <t>https://podminky.urs.cz/item/CS_URS_2023_02/997013509</t>
  </si>
  <si>
    <t xml:space="preserve">Poznámka k položce:
celkem 25 km </t>
  </si>
  <si>
    <t>29,439*14 'Přepočtené koeficientem množství</t>
  </si>
  <si>
    <t>22</t>
  </si>
  <si>
    <t>997013631</t>
  </si>
  <si>
    <t>Poplatek za uložení stavebního odpadu na skládce (skládkovné) směsného stavebního a demoličního zatříděného do Katalogu odpadů pod kódem 17 09 04</t>
  </si>
  <si>
    <t>-407418463</t>
  </si>
  <si>
    <t>https://podminky.urs.cz/item/CS_URS_2023_02/997013631</t>
  </si>
  <si>
    <t>Poznámka k položce:
cena se upřesní dle místa uložení suti</t>
  </si>
  <si>
    <t>DVEŘE1</t>
  </si>
  <si>
    <t xml:space="preserve">SOUČTOVÁ dveře ve vnitřních stěnách </t>
  </si>
  <si>
    <t>1,818</t>
  </si>
  <si>
    <t>F012</t>
  </si>
  <si>
    <t>Plochy místností vč. prostoru mezi dveřmi</t>
  </si>
  <si>
    <t>6,43</t>
  </si>
  <si>
    <t>hrana</t>
  </si>
  <si>
    <t>Schodištová hrana - délka</t>
  </si>
  <si>
    <t>bm</t>
  </si>
  <si>
    <t>2,44</t>
  </si>
  <si>
    <t>lešení</t>
  </si>
  <si>
    <t>Plocha lešení</t>
  </si>
  <si>
    <t>nadpraží1</t>
  </si>
  <si>
    <t>Nadpraží otvorů servrovna</t>
  </si>
  <si>
    <t>1,8</t>
  </si>
  <si>
    <t>Obvod01</t>
  </si>
  <si>
    <t>SOUČTOVÁ Obvody místností</t>
  </si>
  <si>
    <t>10,4</t>
  </si>
  <si>
    <t>Obvod012</t>
  </si>
  <si>
    <t>Obvod místností servrovna - soklík vinyl</t>
  </si>
  <si>
    <t>2 - Etapa 1 - stav</t>
  </si>
  <si>
    <t>okno1</t>
  </si>
  <si>
    <t>Otvory v obvodové stěně</t>
  </si>
  <si>
    <t>2,358</t>
  </si>
  <si>
    <t>omítka</t>
  </si>
  <si>
    <t>Plocha omítky</t>
  </si>
  <si>
    <t>16,034</t>
  </si>
  <si>
    <t>ostění1</t>
  </si>
  <si>
    <t xml:space="preserve">Ostění otvorů </t>
  </si>
  <si>
    <t>5,24</t>
  </si>
  <si>
    <t>parapet1</t>
  </si>
  <si>
    <t>Délka parapetu</t>
  </si>
  <si>
    <t>1,92</t>
  </si>
  <si>
    <t>SDK</t>
  </si>
  <si>
    <t>Plocha podhledu ze sádrokartonu, vč. navazujících vrstev</t>
  </si>
  <si>
    <t>6,288</t>
  </si>
  <si>
    <t>strop</t>
  </si>
  <si>
    <t>Plocha nového stropu</t>
  </si>
  <si>
    <t>145,075</t>
  </si>
  <si>
    <t xml:space="preserve">    3 - Svislé a kompletní konstrukce</t>
  </si>
  <si>
    <t xml:space="preserve">    4 - Vodorovné konstrukce</t>
  </si>
  <si>
    <t xml:space="preserve">      40-1 - Lože pod nosníky</t>
  </si>
  <si>
    <t xml:space="preserve">      43-2 - Přímé schodiště</t>
  </si>
  <si>
    <t xml:space="preserve">    6 - Úpravy povrchů, podlahy a osazování výplní</t>
  </si>
  <si>
    <t xml:space="preserve">      61 - Úprava povrchů vnitřních</t>
  </si>
  <si>
    <t xml:space="preserve">        61-1 - Štuková omítka</t>
  </si>
  <si>
    <t xml:space="preserve">      62 - Úprava povrchů vnějších</t>
  </si>
  <si>
    <t xml:space="preserve">        622 - Lištový systém</t>
  </si>
  <si>
    <t xml:space="preserve">        62-1 - ETICS - eps</t>
  </si>
  <si>
    <t xml:space="preserve">        6222 - Ostění, nadpraží  a parapety</t>
  </si>
  <si>
    <t xml:space="preserve">        62-4 - Finální omítka</t>
  </si>
  <si>
    <t xml:space="preserve">    9 - Ostatní konstrukce a práce, bourání</t>
  </si>
  <si>
    <t xml:space="preserve">    94 - Lešení a stavební výtahy</t>
  </si>
  <si>
    <t xml:space="preserve">    998 - Přesun hmot</t>
  </si>
  <si>
    <t>PSV - Práce a dodávky PSV</t>
  </si>
  <si>
    <t xml:space="preserve">    713 - Izolace tepelné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</si>
  <si>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</si>
  <si>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</si>
  <si>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</si>
  <si>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  763-1 - Podhledy</t>
  </si>
  <si>
    <t xml:space="preserve">      763-2 - Příčky a předstěny</t>
  </si>
  <si>
    <t xml:space="preserve">      763-4 - Parozábrana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</si>
  <si>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</si>
  <si>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</si>
  <si>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</si>
  <si>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  766-1 - Výplně otvorů vnitřních</t>
  </si>
  <si>
    <t xml:space="preserve">      766-2 - Výplně v otvorů v obvodových stěnách - plastové</t>
  </si>
  <si>
    <t xml:space="preserve">    767 - Konstrukce zámečnické</t>
  </si>
  <si>
    <t xml:space="preserve">    771 - Podlahy z dlaždic</t>
  </si>
  <si>
    <t xml:space="preserve">    784 - Dokončovací práce - malby a tapety</t>
  </si>
  <si>
    <t>Svislé a kompletní konstrukce</t>
  </si>
  <si>
    <t>310278842</t>
  </si>
  <si>
    <t>Zazdívka otvorů ve zdivu nadzákladovém nepálenými tvárnicemi plochy přes 0,25 m2 do 1 m2 , ve zdi tl. do 300 mm</t>
  </si>
  <si>
    <t>895218075</t>
  </si>
  <si>
    <t>https://podminky.urs.cz/item/CS_URS_2023_02/310278842</t>
  </si>
  <si>
    <t>"stáv. okno"0,765*1*0,5</t>
  </si>
  <si>
    <t>310237281</t>
  </si>
  <si>
    <t>Zazdívka otvorů ve zdivu nadzákladovém cihlami pálenými plochy přes 0,09 m2 do 0,25 m2, ve zdi tl. přes 750 do 900 mm</t>
  </si>
  <si>
    <t>-1789173628</t>
  </si>
  <si>
    <t>https://podminky.urs.cz/item/CS_URS_2023_02/310237281</t>
  </si>
  <si>
    <t>"zazdívka montážních otovrů"16</t>
  </si>
  <si>
    <t>310237241</t>
  </si>
  <si>
    <t>Zazdívka otvorů ve zdivu nadzákladovém cihlami pálenými plochy přes 0,09 m2 do 0,25 m2, ve zdi tl. do 300 mm</t>
  </si>
  <si>
    <t>2000674621</t>
  </si>
  <si>
    <t>https://podminky.urs.cz/item/CS_URS_2023_02/310237241</t>
  </si>
  <si>
    <t>"viz det A1"16</t>
  </si>
  <si>
    <t>"viz det A1a"16</t>
  </si>
  <si>
    <t>2124149176</t>
  </si>
  <si>
    <t>"pilířky pod I nosníky s ohledem na malý rozsah"16</t>
  </si>
  <si>
    <t>317121151</t>
  </si>
  <si>
    <t>Montáž překladů ze železobetonových prefabrikátů dodatečně do připravených rýh, světlosti otvoru do 1050 mm</t>
  </si>
  <si>
    <t>-774914206</t>
  </si>
  <si>
    <t>https://podminky.urs.cz/item/CS_URS_2023_02/317121151</t>
  </si>
  <si>
    <t>3*2</t>
  </si>
  <si>
    <t>M</t>
  </si>
  <si>
    <t>59321000</t>
  </si>
  <si>
    <t>překlad pórobetonový plochý š 125mm dl 1200-1300mm</t>
  </si>
  <si>
    <t>754207104</t>
  </si>
  <si>
    <t>Vodorovné konstrukce</t>
  </si>
  <si>
    <t>413232221</t>
  </si>
  <si>
    <t>Zazdívka zhlaví stropních trámů nebo válcovaných nosníků pálenými cihlami válcovaných nosníků, výšky přes 150 do 300 mm</t>
  </si>
  <si>
    <t>-2032456976</t>
  </si>
  <si>
    <t>https://podminky.urs.cz/item/CS_URS_2023_02/413232221</t>
  </si>
  <si>
    <t>5*2+11*2</t>
  </si>
  <si>
    <t>413941135</t>
  </si>
  <si>
    <t>Osazování ocelových válcovaných nosníků ve stropech HE-A nebo HE-B, výšky přes 220 mm</t>
  </si>
  <si>
    <t>1495748803</t>
  </si>
  <si>
    <t>https://podminky.urs.cz/item/CS_URS_2023_02/413941135</t>
  </si>
  <si>
    <t>"HEA 300,88,3 kg/bm</t>
  </si>
  <si>
    <t>(88,3/1000)*(7,175*3+7,5*6+11,105*10+0,79+1)</t>
  </si>
  <si>
    <t>13011001</t>
  </si>
  <si>
    <t>ocel profilová jakost S235JR (11 375) průřez HEA 300</t>
  </si>
  <si>
    <t>-604258458</t>
  </si>
  <si>
    <t>15,838*1,02 'Přepočtené koeficientem množství</t>
  </si>
  <si>
    <t>K003</t>
  </si>
  <si>
    <t>Příplatek za ztíženou manipulaci s ocel. prvky v podstřešním prostoru a příplatek za manipulaci s ocel. prvky nad rámec přesunu hmot pomocí montážních otvorů ve stěně - zasouvání</t>
  </si>
  <si>
    <t>1638087655</t>
  </si>
  <si>
    <t>K006</t>
  </si>
  <si>
    <t>Svár do výšky svaru 10 mm vč. zajištění požární ochrany při svařování v uzavřeném prostoru</t>
  </si>
  <si>
    <t>483255429</t>
  </si>
  <si>
    <t>16*0,3*2*2</t>
  </si>
  <si>
    <t>40-1</t>
  </si>
  <si>
    <t>Lože pod nosníky</t>
  </si>
  <si>
    <t>389381001</t>
  </si>
  <si>
    <t>Dobetonování prefabrikovaných konstrukcí</t>
  </si>
  <si>
    <t>2090178210</t>
  </si>
  <si>
    <t>https://podminky.urs.cz/item/CS_URS_2023_02/389381001</t>
  </si>
  <si>
    <t>"lože pod HEB nosník</t>
  </si>
  <si>
    <t>32*(0,25*0,5)*0,12</t>
  </si>
  <si>
    <t>417351115</t>
  </si>
  <si>
    <t>Bednění bočnic ztužujících pásů a věnců včetně vzpěr zřízení</t>
  </si>
  <si>
    <t>-1696105912</t>
  </si>
  <si>
    <t>https://podminky.urs.cz/item/CS_URS_2023_02/417351115</t>
  </si>
  <si>
    <t>32*0,5*1</t>
  </si>
  <si>
    <t>417351116</t>
  </si>
  <si>
    <t>Bednění bočnic ztužujících pásů a věnců včetně vzpěr odstranění</t>
  </si>
  <si>
    <t>2104489064</t>
  </si>
  <si>
    <t>https://podminky.urs.cz/item/CS_URS_2023_02/417351116</t>
  </si>
  <si>
    <t>417362021</t>
  </si>
  <si>
    <t>Výztuž ztužujících pásů a věnců ze svařovaných sítí z drátů typu KARI</t>
  </si>
  <si>
    <t>199430871</t>
  </si>
  <si>
    <t>https://podminky.urs.cz/item/CS_URS_2023_02/417362021</t>
  </si>
  <si>
    <t>32*0,25*0,5*(3,03/1000)</t>
  </si>
  <si>
    <t>0,012*1,1 'Přepočtené koeficientem množství</t>
  </si>
  <si>
    <t>43-2</t>
  </si>
  <si>
    <t>Přímé schodiště</t>
  </si>
  <si>
    <t>430321515</t>
  </si>
  <si>
    <t>Schodišťové konstrukce a rampy z betonu železového (bez výztuže) stupně, schodnice, ramena, podesty s nosníky tř. C 20/25</t>
  </si>
  <si>
    <t>1946029991</t>
  </si>
  <si>
    <t>https://podminky.urs.cz/item/CS_URS_2023_02/430321515</t>
  </si>
  <si>
    <t>"srovnání pod betonové stupně"hrana*0,3*0,2</t>
  </si>
  <si>
    <t>430361821</t>
  </si>
  <si>
    <t>Výztuž schodišťových konstrukcí a ramp stupňů, schodnic, ramen, podest s nosníky z betonářské oceli 10 505 (R) nebo BSt 500</t>
  </si>
  <si>
    <t>1386174843</t>
  </si>
  <si>
    <t>https://podminky.urs.cz/item/CS_URS_2023_02/430361821</t>
  </si>
  <si>
    <t>0,18*0,15</t>
  </si>
  <si>
    <t>434311115</t>
  </si>
  <si>
    <t>Stupně dusané z betonu prostého nebo prokládaného kamenem na terén nebo na desku bez potěru, se zahlazením povrchu tř. C 20/25</t>
  </si>
  <si>
    <t>753278586</t>
  </si>
  <si>
    <t>https://podminky.urs.cz/item/CS_URS_2023_02/434311115</t>
  </si>
  <si>
    <t>434351141</t>
  </si>
  <si>
    <t>Bednění stupňů betonovaných na podstupňové desce nebo na terénu půdorysně přímočarých zřízení</t>
  </si>
  <si>
    <t>1190239842</t>
  </si>
  <si>
    <t>https://podminky.urs.cz/item/CS_URS_2023_02/434351141</t>
  </si>
  <si>
    <t>hrana*0,18</t>
  </si>
  <si>
    <t>"čela stupňů"0,5</t>
  </si>
  <si>
    <t>434351142</t>
  </si>
  <si>
    <t>Bednění stupňů betonovaných na podstupňové desce nebo na terénu půdorysně přímočarých odstranění</t>
  </si>
  <si>
    <t>103505451</t>
  </si>
  <si>
    <t>https://podminky.urs.cz/item/CS_URS_2023_02/434351142</t>
  </si>
  <si>
    <t>Úpravy povrchů, podlahy a osazování výplní</t>
  </si>
  <si>
    <t>61</t>
  </si>
  <si>
    <t>Úprava povrchů vnitřních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</si>
  <si>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</si>
  <si>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</si>
  <si>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1768037716</t>
  </si>
  <si>
    <t>https://podminky.urs.cz/item/CS_URS_2023_02/622143004</t>
  </si>
  <si>
    <t>59051516</t>
  </si>
  <si>
    <t>profil začišťovací PVC pro ostění vnitřních omítek</t>
  </si>
  <si>
    <t>-266579307</t>
  </si>
  <si>
    <t>7,04*1,1 'Přepočtené koeficientem množství</t>
  </si>
  <si>
    <t>23</t>
  </si>
  <si>
    <t>622143005</t>
  </si>
  <si>
    <t>Montáž omítkových profilů plastových, pozinkovaných nebo dřevěných upevněných vtlačením do podkladní vrstvy nebo přibitím omítníků</t>
  </si>
  <si>
    <t>1050256806</t>
  </si>
  <si>
    <t>https://podminky.urs.cz/item/CS_URS_2023_02/622143005</t>
  </si>
  <si>
    <t>24</t>
  </si>
  <si>
    <t>56284233</t>
  </si>
  <si>
    <t>omítník PVC pro omítky tl 10mm</t>
  </si>
  <si>
    <t>-2044618131</t>
  </si>
  <si>
    <t>"1,2 bm/m2 omtíky"omítka*1,2</t>
  </si>
  <si>
    <t>19,241*1,1 'Přepočtené koeficientem množství</t>
  </si>
  <si>
    <t>25</t>
  </si>
  <si>
    <t>55343025</t>
  </si>
  <si>
    <t>profil rohový Pz+PVC pro vnější omítky tl 7mm</t>
  </si>
  <si>
    <t>-896951072</t>
  </si>
  <si>
    <t>26</t>
  </si>
  <si>
    <t>629991012</t>
  </si>
  <si>
    <t>Zakrytí vnějších ploch před znečištěním včetně pozdějšího odkrytí výplní otvorů a svislých ploch fólií přilepenou na začišťovací lištu</t>
  </si>
  <si>
    <t>319666325</t>
  </si>
  <si>
    <t>https://podminky.urs.cz/item/CS_URS_2023_02/629991012</t>
  </si>
  <si>
    <t>61-1</t>
  </si>
  <si>
    <t>Štuková omítka</t>
  </si>
  <si>
    <t>27</t>
  </si>
  <si>
    <t>612321131</t>
  </si>
  <si>
    <t>Potažení vnitřních ploch vápenocementovým štukem tloušťky do 3 mm svislých konstrukcí stěn</t>
  </si>
  <si>
    <t>-21765837</t>
  </si>
  <si>
    <t>https://podminky.urs.cz/item/CS_URS_2023_02/612321131</t>
  </si>
  <si>
    <t>28</t>
  </si>
  <si>
    <t>612331121</t>
  </si>
  <si>
    <t>Omítka cementová vnitřních ploch nanášená ručně jednovrstvá, tloušťky do 10 mm hladká svislých konstrukcí stěn</t>
  </si>
  <si>
    <t>51796456</t>
  </si>
  <si>
    <t>https://podminky.urs.cz/item/CS_URS_2023_02/612331121</t>
  </si>
  <si>
    <t>62</t>
  </si>
  <si>
    <t>Úprava povrchů vnějších</t>
  </si>
  <si>
    <t>29</t>
  </si>
  <si>
    <t>622325319</t>
  </si>
  <si>
    <t>Oprava vápenocementové omítky vnějších ploch stupně členitosti 2 štukové, v rozsahu opravované plochy přes 80 do 100%</t>
  </si>
  <si>
    <t>-1786435157</t>
  </si>
  <si>
    <t>https://podminky.urs.cz/item/CS_URS_2023_02/622325319</t>
  </si>
  <si>
    <t>30</t>
  </si>
  <si>
    <t>783823131</t>
  </si>
  <si>
    <t>Penetrační nátěr omítek hladkých omítek hladkých, zrnitých tenkovrstvých nebo štukových stupně členitosti 1 a 2 akrylátový</t>
  </si>
  <si>
    <t>1122839940</t>
  </si>
  <si>
    <t>https://podminky.urs.cz/item/CS_URS_2023_02/783823131</t>
  </si>
  <si>
    <t>31</t>
  </si>
  <si>
    <t>783827121</t>
  </si>
  <si>
    <t>Krycí (ochranný ) nátěr omítek jednonásobný hladkých omítek hladkých, zrnitých tenkovrstvých nebo štukových stupně členitosti 1 a 2 akrylátový</t>
  </si>
  <si>
    <t>2069508657</t>
  </si>
  <si>
    <t>https://podminky.urs.cz/item/CS_URS_2023_02/783827121</t>
  </si>
  <si>
    <t>622</t>
  </si>
  <si>
    <t>Lištový systém</t>
  </si>
  <si>
    <t>32</t>
  </si>
  <si>
    <t>622143004.1</t>
  </si>
  <si>
    <t>2010903848</t>
  </si>
  <si>
    <t>https://podminky.urs.cz/item/CS_URS_2023_02/622143004.1</t>
  </si>
  <si>
    <t>ostění1+nadpraží1</t>
  </si>
  <si>
    <t>33</t>
  </si>
  <si>
    <t>28342205</t>
  </si>
  <si>
    <t>profil začišťovací PVC 6mm s výztužnou tkaninou pro ostění ETICS</t>
  </si>
  <si>
    <t>1775171761</t>
  </si>
  <si>
    <t>62-1</t>
  </si>
  <si>
    <t>ETICS - eps</t>
  </si>
  <si>
    <t>34</t>
  </si>
  <si>
    <t>622215124</t>
  </si>
  <si>
    <t>Oprava kontaktního zateplení z polystyrenových desek jednotlivých malých ploch tloušťky přes 80 do 120 mm stěn, plochy jednotlivě přes 0,5 do 1,0 m2</t>
  </si>
  <si>
    <t>1577187517</t>
  </si>
  <si>
    <t>https://podminky.urs.cz/item/CS_URS_2023_02/622215124</t>
  </si>
  <si>
    <t>" po oknu"2</t>
  </si>
  <si>
    <t>35</t>
  </si>
  <si>
    <t>622215121</t>
  </si>
  <si>
    <t>Oprava kontaktního zateplení z polystyrenových desek jednotlivých malých ploch tloušťky přes 80 do 120 mm stěn, plochy jednotlivě do 0,1 m2</t>
  </si>
  <si>
    <t>2023108009</t>
  </si>
  <si>
    <t>https://podminky.urs.cz/item/CS_URS_2023_02/622215121</t>
  </si>
  <si>
    <t>"okální poškození po bouráná"5</t>
  </si>
  <si>
    <t>6222</t>
  </si>
  <si>
    <t>Ostění, nadpraží  a parapety</t>
  </si>
  <si>
    <t>36</t>
  </si>
  <si>
    <t>622212001</t>
  </si>
  <si>
    <t>Montáž kontaktního zateplení vnějšího ostění, nadpraží nebo parapetu lepením z polystyrenových desek hloubky špalet do 200 mm, tloušťky desek do 40 mm</t>
  </si>
  <si>
    <t>-172543243</t>
  </si>
  <si>
    <t>https://podminky.urs.cz/item/CS_URS_2023_02/622212001</t>
  </si>
  <si>
    <t>37</t>
  </si>
  <si>
    <t>28375932</t>
  </si>
  <si>
    <t>deska EPS 70 fasádní λ=0,039 tl 40mm</t>
  </si>
  <si>
    <t>215723847</t>
  </si>
  <si>
    <t>2*0,15 'Přepočtené koeficientem množství</t>
  </si>
  <si>
    <t>38</t>
  </si>
  <si>
    <t>622212001.1</t>
  </si>
  <si>
    <t>-1295720582</t>
  </si>
  <si>
    <t>https://podminky.urs.cz/item/CS_URS_2023_02/622212001.1</t>
  </si>
  <si>
    <t>39</t>
  </si>
  <si>
    <t>28376415</t>
  </si>
  <si>
    <t>deska XPS hrana polodrážková a hladký povrch 300kPA λ=0,035 tl 30mm</t>
  </si>
  <si>
    <t>1284761274</t>
  </si>
  <si>
    <t>1,92*0,3 'Přepočtené koeficientem množství</t>
  </si>
  <si>
    <t>62-4</t>
  </si>
  <si>
    <t>Finální omítka</t>
  </si>
  <si>
    <t>40</t>
  </si>
  <si>
    <t>622151001</t>
  </si>
  <si>
    <t>Penetrační nátěr vnějších pastovitých tenkovrstvých omítek akrylátový stěn</t>
  </si>
  <si>
    <t>-1414651536</t>
  </si>
  <si>
    <t>https://podminky.urs.cz/item/CS_URS_2023_02/622151001</t>
  </si>
  <si>
    <t>nadpraží1+nadpraží1</t>
  </si>
  <si>
    <t>"oprava vikýře u boruaných oken"25</t>
  </si>
  <si>
    <t>41</t>
  </si>
  <si>
    <t>622531002</t>
  </si>
  <si>
    <t>Omítka tenkovrstvá silikonová vnějších ploch probarvená bez penetrace zatíraná (škrábaná), zrnitost 1,0 mm stěn</t>
  </si>
  <si>
    <t>1698057970</t>
  </si>
  <si>
    <t>https://podminky.urs.cz/item/CS_URS_2023_02/622531002</t>
  </si>
  <si>
    <t>Ostatní konstrukce a práce, bourání</t>
  </si>
  <si>
    <t>42</t>
  </si>
  <si>
    <t>751614121R</t>
  </si>
  <si>
    <t>Montáž monitorovacího, řídícího a ovládacího zařízení čidla CO2</t>
  </si>
  <si>
    <t>-768385885</t>
  </si>
  <si>
    <t>https://podminky.urs.cz/item/CS_URS_2023_02/751614121R</t>
  </si>
  <si>
    <t>43</t>
  </si>
  <si>
    <t>RMAT0004</t>
  </si>
  <si>
    <t xml:space="preserve">čidlo kouřové </t>
  </si>
  <si>
    <t>1300796715</t>
  </si>
  <si>
    <t>44</t>
  </si>
  <si>
    <t>953943211</t>
  </si>
  <si>
    <t>Osazování drobných kovových předmětů kotvených do stěny hasicího přístroje</t>
  </si>
  <si>
    <t>-1505247596</t>
  </si>
  <si>
    <t>https://podminky.urs.cz/item/CS_URS_2023_02/953943211</t>
  </si>
  <si>
    <t>45</t>
  </si>
  <si>
    <t>44932111</t>
  </si>
  <si>
    <t>přístroj hasicí ruční práškový PG 2 LE</t>
  </si>
  <si>
    <t>-1005295478</t>
  </si>
  <si>
    <t>46</t>
  </si>
  <si>
    <t>K005</t>
  </si>
  <si>
    <t>Přeložka větracího potrubí l. 3 m</t>
  </si>
  <si>
    <t>1975217462</t>
  </si>
  <si>
    <t>94</t>
  </si>
  <si>
    <t>Lešení a stavební výtahy</t>
  </si>
  <si>
    <t>47</t>
  </si>
  <si>
    <t>941111111</t>
  </si>
  <si>
    <t>Lešení řadové trubkové lehké pracovní s podlahami s provozním zatížením tř. 3 do 200 kg/m2 šířky tř. W06 od 0,6 do 0,9 m výšky do 10 m montáž</t>
  </si>
  <si>
    <t>1714858960</t>
  </si>
  <si>
    <t>https://podminky.urs.cz/item/CS_URS_2023_02/941111111</t>
  </si>
  <si>
    <t>48</t>
  </si>
  <si>
    <t>941111211</t>
  </si>
  <si>
    <t>Lešení řadové trubkové lehké pracovní s podlahami s provozním zatížením tř. 3 do 200 kg/m2 šířky tř. W06 od 0,6 do 0,9 m výšky do 10 m příplatek k ceně za každý den použití</t>
  </si>
  <si>
    <t>-650798441</t>
  </si>
  <si>
    <t>https://podminky.urs.cz/item/CS_URS_2023_02/941111211</t>
  </si>
  <si>
    <t>Poznámka k položce:
upřesní se dle hmg stavby, uvažováno také pro třechu aj. výškové práce</t>
  </si>
  <si>
    <t>lešení*30</t>
  </si>
  <si>
    <t>"pro montážní otvory - viz část střecha, zde pouze prodloužení doby pronájmu o 30 dní"</t>
  </si>
  <si>
    <t>16,9*(13,535-4,2-0,3)*30</t>
  </si>
  <si>
    <t>49</t>
  </si>
  <si>
    <t>941111811</t>
  </si>
  <si>
    <t>Lešení řadové trubkové lehké pracovní s podlahami s provozním zatížením tř. 3 do 200 kg/m2 šířky tř. W06 od 0,6 do 0,9 m výšky do 10 m demontáž</t>
  </si>
  <si>
    <t>1518182448</t>
  </si>
  <si>
    <t>https://podminky.urs.cz/item/CS_URS_2023_02/941111811</t>
  </si>
  <si>
    <t>50</t>
  </si>
  <si>
    <t>949101111</t>
  </si>
  <si>
    <t>Lešení pomocné pracovní pro objekty pozemních staveb pro zatížení do 150 kg/m2, o výšce lešeňové podlahy do 1,9 m</t>
  </si>
  <si>
    <t>856495518</t>
  </si>
  <si>
    <t>https://podminky.urs.cz/item/CS_URS_2023_02/949101111</t>
  </si>
  <si>
    <t>51</t>
  </si>
  <si>
    <t>993111111</t>
  </si>
  <si>
    <t>Dovoz a odvoz lešení včetně naložení a složení řadového, na vzdálenost do 10 km</t>
  </si>
  <si>
    <t>1157398098</t>
  </si>
  <si>
    <t>https://podminky.urs.cz/item/CS_URS_2023_02/993111111</t>
  </si>
  <si>
    <t>52</t>
  </si>
  <si>
    <t>993111119</t>
  </si>
  <si>
    <t>Dovoz a odvoz lešení včetně naložení a složení řadového, na vzdálenost Příplatek k ceně za každých dalších i započatých 10 km přes 10 km</t>
  </si>
  <si>
    <t>-1444983149</t>
  </si>
  <si>
    <t>https://podminky.urs.cz/item/CS_URS_2023_02/993111119</t>
  </si>
  <si>
    <t>998</t>
  </si>
  <si>
    <t>Přesun hmot</t>
  </si>
  <si>
    <t>53</t>
  </si>
  <si>
    <t>998017003</t>
  </si>
  <si>
    <t>Přesun hmot pro budovy občanské výstavby, bydlení, výrobu a služby s omezením mechanizace vodorovná dopravní vzdálenost do 100 m pro budovy s jakoukoliv nosnou konstrukcí výšky přes 12 do 24 m</t>
  </si>
  <si>
    <t>-876932990</t>
  </si>
  <si>
    <t>https://podminky.urs.cz/item/CS_URS_2023_02/998017003</t>
  </si>
  <si>
    <t>PSV</t>
  </si>
  <si>
    <t>Práce a dodávky PSV</t>
  </si>
  <si>
    <t>713</t>
  </si>
  <si>
    <t>Izolace tepelné</t>
  </si>
  <si>
    <t>54</t>
  </si>
  <si>
    <t>713111121</t>
  </si>
  <si>
    <t>Montáž tepelné izolace stropů rohožemi, pásy, dílci, deskami, bloky (izolační materiál ve specifikaci) rovných spodem s uchycením (drátem, páskou apod.)</t>
  </si>
  <si>
    <t>364203174</t>
  </si>
  <si>
    <t>https://podminky.urs.cz/item/CS_URS_2023_02/713111121</t>
  </si>
  <si>
    <t>sdk*2</t>
  </si>
  <si>
    <t>55</t>
  </si>
  <si>
    <t>63152102</t>
  </si>
  <si>
    <t>pás tepelně izolační univerzální λ=0,032-0,033 tl 140mm</t>
  </si>
  <si>
    <t>-152669886</t>
  </si>
  <si>
    <t>12,576*1,05 'Přepočtené koeficientem množství</t>
  </si>
  <si>
    <t>56</t>
  </si>
  <si>
    <t>713111111</t>
  </si>
  <si>
    <t>Montáž tepelné izolace stropů rohožemi, pásy, dílci, deskami, bloky (izolační materiál ve specifikaci) vrchem bez překrytí lepenkou kladenými volně</t>
  </si>
  <si>
    <t>1454627099</t>
  </si>
  <si>
    <t>https://podminky.urs.cz/item/CS_URS_2023_02/713111111</t>
  </si>
  <si>
    <t>57</t>
  </si>
  <si>
    <t>63152099</t>
  </si>
  <si>
    <t>pás tepelně izolační univerzální λ=0,032-0,033 tl 100mm</t>
  </si>
  <si>
    <t>1723934488</t>
  </si>
  <si>
    <t>145,075*1,05 'Přepočtené koeficientem množství</t>
  </si>
  <si>
    <t>58</t>
  </si>
  <si>
    <t>632481215</t>
  </si>
  <si>
    <t>Separační vrstva k oddělení podlahových vrstev z geotextilie</t>
  </si>
  <si>
    <t>282667301</t>
  </si>
  <si>
    <t>https://podminky.urs.cz/item/CS_URS_2023_02/632481215</t>
  </si>
  <si>
    <t>59</t>
  </si>
  <si>
    <t>998713103</t>
  </si>
  <si>
    <t>Přesun hmot pro izolace tepelné stanovený z hmotnosti přesunovaného materiálu vodorovná dopravní vzdálenost do 50 m v objektech výšky přes 12 m do 24 m</t>
  </si>
  <si>
    <t>653428002</t>
  </si>
  <si>
    <t>https://podminky.urs.cz/item/CS_URS_2023_02/998713103</t>
  </si>
  <si>
    <t>741</t>
  </si>
  <si>
    <t>Elektroinstalace - silnoproud</t>
  </si>
  <si>
    <t>60</t>
  </si>
  <si>
    <t>741110402</t>
  </si>
  <si>
    <t>Montáž hadic ochranných s nasunutím do krabic kovových, uložených volně, Ø přes 25 do 50 mm</t>
  </si>
  <si>
    <t>-977142272</t>
  </si>
  <si>
    <t>https://podminky.urs.cz/item/CS_URS_2023_02/741110402</t>
  </si>
  <si>
    <t>"pod úrovní podlahy"200</t>
  </si>
  <si>
    <t>34571023</t>
  </si>
  <si>
    <t>trubka elektroinstalační ohebná kovová D 29/35,2mm</t>
  </si>
  <si>
    <t>-1967311310</t>
  </si>
  <si>
    <t>200*1,05 'Přepočtené koeficientem množství</t>
  </si>
  <si>
    <t>762</t>
  </si>
  <si>
    <t>Konstrukce tesařské</t>
  </si>
  <si>
    <t>762511224</t>
  </si>
  <si>
    <t>Podlahové konstrukce podkladové z dřevoštěpkových desek OSB jednovrstvých lepených na pero a drážku nebroušených, tloušťky desky 18 mm</t>
  </si>
  <si>
    <t>-39521681</t>
  </si>
  <si>
    <t>https://podminky.urs.cz/item/CS_URS_2023_02/762511224</t>
  </si>
  <si>
    <t>strop*2</t>
  </si>
  <si>
    <t>63</t>
  </si>
  <si>
    <t>K018</t>
  </si>
  <si>
    <t>D+M příplatek za osazení první vrstvy OSB desek na ocelovou kci přes pryžový pás, vzájemné prolepené a sprošroubování desek</t>
  </si>
  <si>
    <t>-1826419288</t>
  </si>
  <si>
    <t>64</t>
  </si>
  <si>
    <t>998762103</t>
  </si>
  <si>
    <t>Přesun hmot pro konstrukce tesařské stanovený z hmotnosti přesunovaného materiálu vodorovná dopravní vzdálenost do 50 m v objektech výšky přes 12 do 24 m</t>
  </si>
  <si>
    <t>978787609</t>
  </si>
  <si>
    <t>https://podminky.urs.cz/item/CS_URS_2023_02/998762103</t>
  </si>
  <si>
    <t>763</t>
  </si>
  <si>
    <t>Konstrukce suché výstavby</t>
  </si>
  <si>
    <t>65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</si>
  <si>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</si>
  <si>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</si>
  <si>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2060888068</t>
  </si>
  <si>
    <t>https://podminky.urs.cz/item/CS_URS_2023_02/998763303</t>
  </si>
  <si>
    <t>763-1</t>
  </si>
  <si>
    <t>Podhledy</t>
  </si>
  <si>
    <t>66</t>
  </si>
  <si>
    <t>763131411</t>
  </si>
  <si>
    <t>Podhled ze sádrokartonových desek dvouvrstvá zavěšená spodní konstrukce z ocelových profilů CD, UD jednoduše opláštěná deskou standardní A, tl. 12,5 mm, bez izolace</t>
  </si>
  <si>
    <t>-1935708234</t>
  </si>
  <si>
    <t>https://podminky.urs.cz/item/CS_URS_2023_02/763131411</t>
  </si>
  <si>
    <t>"odpočet impregnované desky"</t>
  </si>
  <si>
    <t>67</t>
  </si>
  <si>
    <t>763131714</t>
  </si>
  <si>
    <t>Podhled ze sádrokartonových desek ostatní práce a konstrukce na podhledech ze sádrokartonových desek základní penetrační nátěr</t>
  </si>
  <si>
    <t>-1397455020</t>
  </si>
  <si>
    <t>https://podminky.urs.cz/item/CS_URS_2023_02/763131714</t>
  </si>
  <si>
    <t>763-2</t>
  </si>
  <si>
    <t>Příčky a předstěny</t>
  </si>
  <si>
    <t>68</t>
  </si>
  <si>
    <t>763111417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</si>
  <si>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</si>
  <si>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-1731585401</t>
  </si>
  <si>
    <t>https://podminky.urs.cz/item/CS_URS_2023_02/763111417</t>
  </si>
  <si>
    <t>2,8*(2,2)</t>
  </si>
  <si>
    <t>2,4*(3,3+1)</t>
  </si>
  <si>
    <t>-dveře1</t>
  </si>
  <si>
    <t>69</t>
  </si>
  <si>
    <t>763111717</t>
  </si>
  <si>
    <t>Příčka ze sádrokartonových desek ostatní konstrukce a práce na příčkách ze sádrokartonových desek základní penetrační nátěr (oboustranný)</t>
  </si>
  <si>
    <t>-1215710483</t>
  </si>
  <si>
    <t>https://podminky.urs.cz/item/CS_URS_2023_02/763111717</t>
  </si>
  <si>
    <t>70</t>
  </si>
  <si>
    <t>763181311</t>
  </si>
  <si>
    <t>Výplně otvorů konstrukcí ze sádrokartonových desek montáž zárubně kovové s konstrukcí jednokřídlové</t>
  </si>
  <si>
    <t>-1818439192</t>
  </si>
  <si>
    <t>https://podminky.urs.cz/item/CS_URS_2023_02/763181311</t>
  </si>
  <si>
    <t>71</t>
  </si>
  <si>
    <t>55331701</t>
  </si>
  <si>
    <t>zárubeň jednokřídlá ocelová pro sádrokartonové příčky tl stěny 160-200mm rozměru 900/1970, 2100mm</t>
  </si>
  <si>
    <t>1116090651</t>
  </si>
  <si>
    <t>72</t>
  </si>
  <si>
    <t>763181411</t>
  </si>
  <si>
    <t>Výplně otvorů konstrukcí ze sádrokartonových desek ztužující výplň otvoru pro dveře s CW a UW profilem, výšky příčky do 2,60 m</t>
  </si>
  <si>
    <t>-2000713941</t>
  </si>
  <si>
    <t>https://podminky.urs.cz/item/CS_URS_2023_02/763181411</t>
  </si>
  <si>
    <t>73</t>
  </si>
  <si>
    <t>783317101</t>
  </si>
  <si>
    <t>Krycí nátěr (email) zámečnických konstrukcí jednonásobný syntetický standardní</t>
  </si>
  <si>
    <t>1043912709</t>
  </si>
  <si>
    <t>https://podminky.urs.cz/item/CS_URS_2023_02/783317101</t>
  </si>
  <si>
    <t>"zárubeň"0,3*(0,9+2,02*2)*2</t>
  </si>
  <si>
    <t>763-4</t>
  </si>
  <si>
    <t>Parozábrana</t>
  </si>
  <si>
    <t>74</t>
  </si>
  <si>
    <t>713_vlastní_01</t>
  </si>
  <si>
    <t>Prolepení parozábrany ke konstrukci (na omítku), vč. penetrace, páska ve specifikaci</t>
  </si>
  <si>
    <t>904208236</t>
  </si>
  <si>
    <t>75</t>
  </si>
  <si>
    <t>63150820</t>
  </si>
  <si>
    <t>páska lepicí š 6 cm pro vzduchotěsné spoje parozábran</t>
  </si>
  <si>
    <t>-844011984</t>
  </si>
  <si>
    <t>10,4*1,1 'Přepočtené koeficientem množství</t>
  </si>
  <si>
    <t>76</t>
  </si>
  <si>
    <t>763131751</t>
  </si>
  <si>
    <t>Podhled ze sádrokartonových desek ostatní práce a konstrukce na podhledech ze sádrokartonových desek montáž parotěsné zábrany</t>
  </si>
  <si>
    <t>-1409998305</t>
  </si>
  <si>
    <t>https://podminky.urs.cz/item/CS_URS_2023_02/763131751</t>
  </si>
  <si>
    <t>77</t>
  </si>
  <si>
    <t>28329233</t>
  </si>
  <si>
    <t>fólie univerzální pro parotěsnou vrstvu s proměnlivou difúzní tloušťkou a UV stabilizací</t>
  </si>
  <si>
    <t>498039579</t>
  </si>
  <si>
    <t>Poznámka k položce:
+ 20 % na dostatečné ukončení na stěně</t>
  </si>
  <si>
    <t>6,288*1,2 'Přepočtené koeficientem množství</t>
  </si>
  <si>
    <t>78</t>
  </si>
  <si>
    <t>-1312638811</t>
  </si>
  <si>
    <t>Poznámka k položce:
spotřeba cca 1,5 bm/m2 - spoje a řešení detailů</t>
  </si>
  <si>
    <t>6,288*1,5 'Přepočtené koeficientem množství</t>
  </si>
  <si>
    <t>79</t>
  </si>
  <si>
    <t>28329294</t>
  </si>
  <si>
    <t>páska pomocná akrylátová pro přichycení parozábrany k nosnému roštu š 12mm</t>
  </si>
  <si>
    <t>4936791</t>
  </si>
  <si>
    <t>764</t>
  </si>
  <si>
    <t>Konstrukce klempířské</t>
  </si>
  <si>
    <t>80</t>
  </si>
  <si>
    <t>764216605</t>
  </si>
  <si>
    <t>Oplechování parapetů z pozinkovaného plechu s povrchovou úpravou rovných mechanicky kotvené, bez rohů rš 400 mm</t>
  </si>
  <si>
    <t>354259422</t>
  </si>
  <si>
    <t>https://podminky.urs.cz/item/CS_URS_2023_02/764216605</t>
  </si>
  <si>
    <t>0,9*2</t>
  </si>
  <si>
    <t>81</t>
  </si>
  <si>
    <t>764216665</t>
  </si>
  <si>
    <t>Oplechování parapetů z pozinkovaného plechu s povrchovou úpravou rovných celoplošně lepené, bez rohů Příplatek k cenám za zvýšenou pracnost při provedení rohu nebo koutu do rš 400 mm</t>
  </si>
  <si>
    <t>656724987</t>
  </si>
  <si>
    <t>https://podminky.urs.cz/item/CS_URS_2023_02/764216665</t>
  </si>
  <si>
    <t>82</t>
  </si>
  <si>
    <t>998764103</t>
  </si>
  <si>
    <t>Přesun hmot pro konstrukce klempířské stanovený z hmotnosti přesunovaného materiálu vodorovná dopravní vzdálenost do 50 m v objektech výšky přes 12 do 24 m</t>
  </si>
  <si>
    <t>255377824</t>
  </si>
  <si>
    <t>https://podminky.urs.cz/item/CS_URS_2023_02/998764103</t>
  </si>
  <si>
    <t>765</t>
  </si>
  <si>
    <t>Krytina skládaná</t>
  </si>
  <si>
    <t>83</t>
  </si>
  <si>
    <t>765192001</t>
  </si>
  <si>
    <t>Nouzové zakrytí střechy plachtou</t>
  </si>
  <si>
    <t>2112341479</t>
  </si>
  <si>
    <t>https://podminky.urs.cz/item/CS_URS_2023_02/765192001</t>
  </si>
  <si>
    <t>"nouzově montážní otvor"10*2</t>
  </si>
  <si>
    <t>766</t>
  </si>
  <si>
    <t>Konstrukce truhlářské</t>
  </si>
  <si>
    <t>84</t>
  </si>
  <si>
    <t>766694116</t>
  </si>
  <si>
    <t>Montáž ostatních truhlářských konstrukcí parapetních desek dřevěných nebo plastových šířky do 300 mm</t>
  </si>
  <si>
    <t>-2129988284</t>
  </si>
  <si>
    <t>https://podminky.urs.cz/item/CS_URS_2023_02/766694116</t>
  </si>
  <si>
    <t xml:space="preserve">parapet1 </t>
  </si>
  <si>
    <t>85</t>
  </si>
  <si>
    <t>61144402</t>
  </si>
  <si>
    <t>parapet plastový vnitřní komůrkový tl 20mm š 305mm</t>
  </si>
  <si>
    <t>440953725</t>
  </si>
  <si>
    <t>86</t>
  </si>
  <si>
    <t>61144019</t>
  </si>
  <si>
    <t>koncovka k parapetu plastovému vnitřnímu 1 pár</t>
  </si>
  <si>
    <t>sada</t>
  </si>
  <si>
    <t>91516728</t>
  </si>
  <si>
    <t>87</t>
  </si>
  <si>
    <t>998766103</t>
  </si>
  <si>
    <t>Přesun hmot pro konstrukce truhlářské stanovený z hmotnosti přesunovaného materiálu vodorovná dopravní vzdálenost do 50 m v objektech výšky přes 12 do 24 m</t>
  </si>
  <si>
    <t>-1835904234</t>
  </si>
  <si>
    <t>https://podminky.urs.cz/item/CS_URS_2023_02/998766103</t>
  </si>
  <si>
    <t>766-1</t>
  </si>
  <si>
    <t>Výplně otvorů vnitřních</t>
  </si>
  <si>
    <t>88</t>
  </si>
  <si>
    <t>766660162</t>
  </si>
  <si>
    <t>Montáž dveřních křídel dřevěných nebo plastových otevíravých do dřevěné rámové zárubně protipožárních jednokřídlových, šířky přes 800 mm</t>
  </si>
  <si>
    <t>-2023794451</t>
  </si>
  <si>
    <t>https://podminky.urs.cz/item/CS_URS_2023_02/766660162</t>
  </si>
  <si>
    <t>89</t>
  </si>
  <si>
    <t>61165314</t>
  </si>
  <si>
    <t>dveře jednokřídlé dřevotřískové protipožární EI (EW) 30 D3 povrch laminátový plné 900x1970-2100mm</t>
  </si>
  <si>
    <t>2141486804</t>
  </si>
  <si>
    <t>90</t>
  </si>
  <si>
    <t>766660728</t>
  </si>
  <si>
    <t>Montáž dveřních doplňků dveřního kování interiérového zámku</t>
  </si>
  <si>
    <t>-336291282</t>
  </si>
  <si>
    <t>https://podminky.urs.cz/item/CS_URS_2023_02/766660728</t>
  </si>
  <si>
    <t>91</t>
  </si>
  <si>
    <t>54924004</t>
  </si>
  <si>
    <t>zámek zadlabací mezipokojový levý pro cylindrickou vložku rozteč 72x55mm</t>
  </si>
  <si>
    <t>-1407469394</t>
  </si>
  <si>
    <t>92</t>
  </si>
  <si>
    <t>766660729</t>
  </si>
  <si>
    <t>Montáž dveřních doplňků dveřního kování interiérového štítku s klikou</t>
  </si>
  <si>
    <t>462166939</t>
  </si>
  <si>
    <t>https://podminky.urs.cz/item/CS_URS_2023_02/766660729</t>
  </si>
  <si>
    <t>93</t>
  </si>
  <si>
    <t>54914624</t>
  </si>
  <si>
    <t>kování dveřní vrchní klika/klika vč. štítku, chrom dle specifikace v PD</t>
  </si>
  <si>
    <t>1841023872</t>
  </si>
  <si>
    <t>766-2</t>
  </si>
  <si>
    <t>Výplně v otvorů v obvodových stěnách - plastové</t>
  </si>
  <si>
    <t>766622131</t>
  </si>
  <si>
    <t>Montáž oken plastových včetně montáže rámu plochy přes 1 m2 otevíravých do zdiva, výšky do 1,5 m</t>
  </si>
  <si>
    <t>-1557708455</t>
  </si>
  <si>
    <t>https://podminky.urs.cz/item/CS_URS_2023_02/766622131</t>
  </si>
  <si>
    <t>95</t>
  </si>
  <si>
    <t>61140052</t>
  </si>
  <si>
    <t>okno plastové otevíravé/sklopné trojsklo přes plochu 1m2 do v 1,5m</t>
  </si>
  <si>
    <t>-482694150</t>
  </si>
  <si>
    <t>96</t>
  </si>
  <si>
    <t>766629651</t>
  </si>
  <si>
    <t>Předsazená montáž otvorových výplní dveří utěsnění připojovací spáry ostění nebo nadpraží těsnící fólií</t>
  </si>
  <si>
    <t>1928946007</t>
  </si>
  <si>
    <t>https://podminky.urs.cz/item/CS_URS_2023_02/766629651</t>
  </si>
  <si>
    <t>8,96*2 'Přepočtené koeficientem množství</t>
  </si>
  <si>
    <t>97</t>
  </si>
  <si>
    <t>59071049</t>
  </si>
  <si>
    <t>fólie okenní interiér vodotěsná paropropustná PP s butylem 100mm</t>
  </si>
  <si>
    <t>470760160</t>
  </si>
  <si>
    <t>ostění1+parapet1+nadpraží1</t>
  </si>
  <si>
    <t>98</t>
  </si>
  <si>
    <t>59071055</t>
  </si>
  <si>
    <t>fólie okenní exteriér vodotěsná paropropustná PP s butylem 100mm</t>
  </si>
  <si>
    <t>-940721410</t>
  </si>
  <si>
    <t>767</t>
  </si>
  <si>
    <t>Konstrukce zámečnické</t>
  </si>
  <si>
    <t>99</t>
  </si>
  <si>
    <t>763171112R</t>
  </si>
  <si>
    <t>Montáž revizních dvířek do podlahy</t>
  </si>
  <si>
    <t>-7908097</t>
  </si>
  <si>
    <t>"do podlahy"10</t>
  </si>
  <si>
    <t>100</t>
  </si>
  <si>
    <t>RMAT0001</t>
  </si>
  <si>
    <t>revizní dvířka 300/300 do podlahy, určena k překrytí podlahovou krytinou</t>
  </si>
  <si>
    <t>-1341742867</t>
  </si>
  <si>
    <t>101</t>
  </si>
  <si>
    <t>727111003</t>
  </si>
  <si>
    <t>Protipožární trubní ucpávky ocelového potrubí bez izolace prostup stěnou tloušťky 100 mm požární odolnost EI 120 DN 50</t>
  </si>
  <si>
    <t>385164497</t>
  </si>
  <si>
    <t>https://podminky.urs.cz/item/CS_URS_2023_02/727111003</t>
  </si>
  <si>
    <t>"otvory ve stropě"10</t>
  </si>
  <si>
    <t>102</t>
  </si>
  <si>
    <t>767995111</t>
  </si>
  <si>
    <t>Montáž ostatních atypických zámečnických konstrukcí hmotnosti do 5 kg</t>
  </si>
  <si>
    <t>kg</t>
  </si>
  <si>
    <t>-418360906</t>
  </si>
  <si>
    <t>https://podminky.urs.cz/item/CS_URS_2023_02/767995111</t>
  </si>
  <si>
    <t>"úhleníky A3, A4</t>
  </si>
  <si>
    <t>(4,08)*((0,4*2*2)+(0,4*2*4))</t>
  </si>
  <si>
    <t>"kotevní prostředky do oceli"1</t>
  </si>
  <si>
    <t>103</t>
  </si>
  <si>
    <t>13010282</t>
  </si>
  <si>
    <t>tyč ocelová plochá jakost S235JR (11 375) 100x5mm</t>
  </si>
  <si>
    <t>-1526895997</t>
  </si>
  <si>
    <t>20,584*0,001 'Přepočtené koeficientem množství</t>
  </si>
  <si>
    <t>104</t>
  </si>
  <si>
    <t>977171232</t>
  </si>
  <si>
    <t>Vrty do profilové oceli na staveništi (nosníky, úhelníky, plochá ocel) průměru přes 10 do 20 mm tloušťky přes 5 do 10 mm</t>
  </si>
  <si>
    <t>-820293979</t>
  </si>
  <si>
    <t>https://podminky.urs.cz/item/CS_URS_2023_02/977171232</t>
  </si>
  <si>
    <t>"stojina HEA" 9+5+4</t>
  </si>
  <si>
    <t>105</t>
  </si>
  <si>
    <t>30925281</t>
  </si>
  <si>
    <t>šroub metrický celozávit DIN 933 8.8 BZ M16x55mm</t>
  </si>
  <si>
    <t>100 kus</t>
  </si>
  <si>
    <t>1428676528</t>
  </si>
  <si>
    <t>18*0,01 'Přepočtené koeficientem množství</t>
  </si>
  <si>
    <t>106</t>
  </si>
  <si>
    <t>31111008</t>
  </si>
  <si>
    <t>matice přesná šestihranná Pz DIN 934-8 M16</t>
  </si>
  <si>
    <t>920509420</t>
  </si>
  <si>
    <t>18*0,02 'Přepočtené koeficientem množství</t>
  </si>
  <si>
    <t>107</t>
  </si>
  <si>
    <t>31120008</t>
  </si>
  <si>
    <t>podložka DIN 125-A ZB D 16mm</t>
  </si>
  <si>
    <t>-1027252206</t>
  </si>
  <si>
    <t>108</t>
  </si>
  <si>
    <t>762085112</t>
  </si>
  <si>
    <t>Montáž ocelových spojovacích prostředků (materiál ve specifikaci) svorníků nebo šroubů délky přes 150 do 300 mm</t>
  </si>
  <si>
    <t>-1264135790</t>
  </si>
  <si>
    <t>https://podminky.urs.cz/item/CS_URS_2023_02/762085112</t>
  </si>
  <si>
    <t>"svorníky pro vazný trám"3+6</t>
  </si>
  <si>
    <t>109</t>
  </si>
  <si>
    <t>31197006</t>
  </si>
  <si>
    <t>tyč závitová Pz 4.6 M16</t>
  </si>
  <si>
    <t>295033886</t>
  </si>
  <si>
    <t>9*0,4 'Přepočtené koeficientem množství</t>
  </si>
  <si>
    <t>110</t>
  </si>
  <si>
    <t>-2052013328</t>
  </si>
  <si>
    <t>9*0,02 'Přepočtené koeficientem množství</t>
  </si>
  <si>
    <t>111</t>
  </si>
  <si>
    <t>2074078481</t>
  </si>
  <si>
    <t>112</t>
  </si>
  <si>
    <t>783314101</t>
  </si>
  <si>
    <t>Základní nátěr zámečnických konstrukcí jednonásobný syntetický</t>
  </si>
  <si>
    <t>-222657950</t>
  </si>
  <si>
    <t>https://podminky.urs.cz/item/CS_URS_2023_02/783314101</t>
  </si>
  <si>
    <t>(0,1*2)*((0,4*2*2)+(0,4*2*4))</t>
  </si>
  <si>
    <t>113</t>
  </si>
  <si>
    <t>998767103</t>
  </si>
  <si>
    <t>Přesun hmot pro zámečnické konstrukce stanovený z hmotnosti přesunovaného materiálu vodorovná dopravní vzdálenost do 50 m v objektech výšky přes 12 do 24 m</t>
  </si>
  <si>
    <t>571720223</t>
  </si>
  <si>
    <t>https://podminky.urs.cz/item/CS_URS_2023_02/998767103</t>
  </si>
  <si>
    <t>771</t>
  </si>
  <si>
    <t>Podlahy z dlaždic</t>
  </si>
  <si>
    <t>114</t>
  </si>
  <si>
    <t>771111011</t>
  </si>
  <si>
    <t>Příprava podkladu před provedením dlažby vysátí podlah</t>
  </si>
  <si>
    <t>2121603372</t>
  </si>
  <si>
    <t>https://podminky.urs.cz/item/CS_URS_2023_02/771111011</t>
  </si>
  <si>
    <t>115</t>
  </si>
  <si>
    <t>771121011</t>
  </si>
  <si>
    <t>Příprava podkladu před provedením dlažby nátěr penetrační na podlahu</t>
  </si>
  <si>
    <t>246313274</t>
  </si>
  <si>
    <t>https://podminky.urs.cz/item/CS_URS_2023_02/771121011</t>
  </si>
  <si>
    <t>116</t>
  </si>
  <si>
    <t>771574414</t>
  </si>
  <si>
    <t>Montáž podlah z dlaždic keramických lepených cementovým flexibilním lepidlem hladkých, tloušťky do 10 mm přes 4 do 6 ks/m2</t>
  </si>
  <si>
    <t>-824499928</t>
  </si>
  <si>
    <t>https://podminky.urs.cz/item/CS_URS_2023_02/771574414</t>
  </si>
  <si>
    <t>117</t>
  </si>
  <si>
    <t>59761129</t>
  </si>
  <si>
    <t>dlažba keramická slinutá nemrazuvzdorná do interiéru R9/A povrch reliéfní/matný tl do 10mm přes 4 do 6ks/m2</t>
  </si>
  <si>
    <t>598338001</t>
  </si>
  <si>
    <t>6,43*1,1 'Přepočtené koeficientem množství</t>
  </si>
  <si>
    <t>118</t>
  </si>
  <si>
    <t>K019</t>
  </si>
  <si>
    <t>Příplatek za použití lepidla pro povrchy na bázo dřeva, netuhé</t>
  </si>
  <si>
    <t>-1341706795</t>
  </si>
  <si>
    <t>f012</t>
  </si>
  <si>
    <t>119</t>
  </si>
  <si>
    <t>771474111</t>
  </si>
  <si>
    <t>Montáž soklů z dlaždic keramických lepených cementovým flexibilním lepidlem rovných, výšky do 65 mm</t>
  </si>
  <si>
    <t>761042113</t>
  </si>
  <si>
    <t>https://podminky.urs.cz/item/CS_URS_2023_02/771474111</t>
  </si>
  <si>
    <t>"odpočet dveří"-0,9</t>
  </si>
  <si>
    <t>120</t>
  </si>
  <si>
    <t>771591115</t>
  </si>
  <si>
    <t>Podlahy - dokončovací práce spárování silikonem</t>
  </si>
  <si>
    <t>-978524100</t>
  </si>
  <si>
    <t>https://podminky.urs.cz/item/CS_URS_2023_02/771591115</t>
  </si>
  <si>
    <t>121</t>
  </si>
  <si>
    <t>771591117</t>
  </si>
  <si>
    <t>Podlahy - dokončovací práce spárování akrylem</t>
  </si>
  <si>
    <t>-367660779</t>
  </si>
  <si>
    <t>https://podminky.urs.cz/item/CS_URS_2023_02/771591117</t>
  </si>
  <si>
    <t>122</t>
  </si>
  <si>
    <t>771591184</t>
  </si>
  <si>
    <t>Podlahy - dokončovací práce pracnější řezání dlaždic keramických rovné</t>
  </si>
  <si>
    <t>215220658</t>
  </si>
  <si>
    <t>https://podminky.urs.cz/item/CS_URS_2023_02/771591184</t>
  </si>
  <si>
    <t>123</t>
  </si>
  <si>
    <t>-892699948</t>
  </si>
  <si>
    <t>9,5*0,15 'Přepočtené koeficientem množství</t>
  </si>
  <si>
    <t>124</t>
  </si>
  <si>
    <t>998771103</t>
  </si>
  <si>
    <t>Přesun hmot pro podlahy z dlaždic stanovený z hmotnosti přesunovaného materiálu vodorovná dopravní vzdálenost do 50 m v objektech výšky přes 12 do 24 m</t>
  </si>
  <si>
    <t>-1444370731</t>
  </si>
  <si>
    <t>https://podminky.urs.cz/item/CS_URS_2023_02/998771103</t>
  </si>
  <si>
    <t>784</t>
  </si>
  <si>
    <t>Dokončovací práce - malby a tapety</t>
  </si>
  <si>
    <t>125</t>
  </si>
  <si>
    <t>784111001</t>
  </si>
  <si>
    <t>Oprášení (ometení) podkladu v místnostech výšky do 3,80 m</t>
  </si>
  <si>
    <t>896360721</t>
  </si>
  <si>
    <t>https://podminky.urs.cz/item/CS_URS_2023_02/784111001</t>
  </si>
  <si>
    <t>"omtíka bez obkladů"omítka+sdk+14,6</t>
  </si>
  <si>
    <t>126</t>
  </si>
  <si>
    <t>784161001</t>
  </si>
  <si>
    <t>Tmelení spar a rohů, šířky do 3 mm akrylátovým tmelem v místnostech výšky do 3,80 m</t>
  </si>
  <si>
    <t>-2133825716</t>
  </si>
  <si>
    <t>https://podminky.urs.cz/item/CS_URS_2023_02/784161001</t>
  </si>
  <si>
    <t>"obvody místností" Obvod01</t>
  </si>
  <si>
    <t>"k zárubním" (DVEŘE1)*5</t>
  </si>
  <si>
    <t>127</t>
  </si>
  <si>
    <t>784171001</t>
  </si>
  <si>
    <t>Olepování vnitřních ploch (materiál ve specifikaci) včetně pozdějšího odlepení páskou nebo fólií v místnostech výšky do 3,80 m</t>
  </si>
  <si>
    <t>-1980050982</t>
  </si>
  <si>
    <t>https://podminky.urs.cz/item/CS_URS_2023_02/784171001</t>
  </si>
  <si>
    <t>128</t>
  </si>
  <si>
    <t>58124833</t>
  </si>
  <si>
    <t>páska pro malířské potřeby maskovací krepová 19mmx50m</t>
  </si>
  <si>
    <t>-1464098887</t>
  </si>
  <si>
    <t>10*1,1 'Přepočtené koeficientem množství</t>
  </si>
  <si>
    <t>129</t>
  </si>
  <si>
    <t>784171101</t>
  </si>
  <si>
    <t>Zakrytí nemalovaných ploch (materiál ve specifikaci) včetně pozdějšího odkrytí podlah</t>
  </si>
  <si>
    <t>-98582116</t>
  </si>
  <si>
    <t>https://podminky.urs.cz/item/CS_URS_2023_02/784171101</t>
  </si>
  <si>
    <t>130</t>
  </si>
  <si>
    <t>58124842</t>
  </si>
  <si>
    <t>fólie pro malířské potřeby zakrývací tl 7µ 4x5m</t>
  </si>
  <si>
    <t>-917519656</t>
  </si>
  <si>
    <t>131</t>
  </si>
  <si>
    <t>784171121</t>
  </si>
  <si>
    <t>Zakrytí nemalovaných ploch (materiál ve specifikaci) včetně pozdějšího odkrytí konstrukcí nebo samostatných prvků např. schodišť, nábytku, radiátorů, zábradlí v místnostech výšky do 3,80</t>
  </si>
  <si>
    <t>523245842</t>
  </si>
  <si>
    <t>https://podminky.urs.cz/item/CS_URS_2023_02/784171121</t>
  </si>
  <si>
    <t>"zařizovací předměty</t>
  </si>
  <si>
    <t>(0+0)*0,4</t>
  </si>
  <si>
    <t xml:space="preserve">"okna, dveře" </t>
  </si>
  <si>
    <t>(0+0+DVEŘE1*2+0*2)</t>
  </si>
  <si>
    <t>132</t>
  </si>
  <si>
    <t>402586591</t>
  </si>
  <si>
    <t>3,636*1,1 'Přepočtené koeficientem množství</t>
  </si>
  <si>
    <t>133</t>
  </si>
  <si>
    <t>784181101</t>
  </si>
  <si>
    <t>Penetrace podkladu jednonásobná základní akrylátová bezbarvá v místnostech výšky do 3,80 m</t>
  </si>
  <si>
    <t>-1788980568</t>
  </si>
  <si>
    <t>https://podminky.urs.cz/item/CS_URS_2023_02/784181101</t>
  </si>
  <si>
    <t>134</t>
  </si>
  <si>
    <t>784211101</t>
  </si>
  <si>
    <t>Malby z malířských směsí oděruvzdorných za mokra dvojnásobné, bílé za mokra oděruvzdorné výborně v místnostech výšky do 3,80 m</t>
  </si>
  <si>
    <t>920576667</t>
  </si>
  <si>
    <t>https://podminky.urs.cz/item/CS_URS_2023_02/784211101</t>
  </si>
  <si>
    <t>7 -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</si>
  <si>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</si>
  <si>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</si>
  <si>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</si>
  <si>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</si>
  <si>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</si>
  <si>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</si>
  <si>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</si>
  <si>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</si>
  <si>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</si>
  <si>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</si>
  <si>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</si>
  <si>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</si>
  <si>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</si>
  <si>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991742722</t>
  </si>
  <si>
    <t>https://podminky.urs.cz/item/CS_URS_2023_02/013254000</t>
  </si>
  <si>
    <t>VRN3</t>
  </si>
  <si>
    <t>Zařízení staveniště</t>
  </si>
  <si>
    <t>031103000</t>
  </si>
  <si>
    <t>Projektové práce pro zařízení staveniště</t>
  </si>
  <si>
    <t>-2082416861</t>
  </si>
  <si>
    <t>https://podminky.urs.cz/item/CS_URS_2023_02/031103000</t>
  </si>
  <si>
    <t>032103000</t>
  </si>
  <si>
    <t>Náklady na stavební buňky</t>
  </si>
  <si>
    <t>-7796344</t>
  </si>
  <si>
    <t>https://podminky.urs.cz/item/CS_URS_2023_02/032103000</t>
  </si>
  <si>
    <t>032403000</t>
  </si>
  <si>
    <t>Provizorní komunikace</t>
  </si>
  <si>
    <t>-1219566091</t>
  </si>
  <si>
    <t>https://podminky.urs.cz/item/CS_URS_2023_02/032403000</t>
  </si>
  <si>
    <t>Poznámka k položce:
zpěvnění povrhcl např. provizorní panely, násyp a následný odvoz stěrku</t>
  </si>
  <si>
    <t>032503000</t>
  </si>
  <si>
    <t>Skládky na staveništi</t>
  </si>
  <si>
    <t>-1126584872</t>
  </si>
  <si>
    <t>https://podminky.urs.cz/item/CS_URS_2023_02/032503000</t>
  </si>
  <si>
    <t>Poznámka k položce:
např. zpevněná plocha pro mezideponii materiálu</t>
  </si>
  <si>
    <t>032803000</t>
  </si>
  <si>
    <t>Ostatní vybavení staveniště</t>
  </si>
  <si>
    <t>-1849433183</t>
  </si>
  <si>
    <t>https://podminky.urs.cz/item/CS_URS_2023_02/032803000</t>
  </si>
  <si>
    <t xml:space="preserve">Poznámka k položce:
vč. zajištění zdvihací techniky např.stacionárního jeřábu, stavebního výtahu aj. </t>
  </si>
  <si>
    <t>032903000</t>
  </si>
  <si>
    <t>Náklady na provoz a údržbu vybavení staveniště</t>
  </si>
  <si>
    <t>553363666</t>
  </si>
  <si>
    <t>https://podminky.urs.cz/item/CS_URS_2023_02/032903000</t>
  </si>
  <si>
    <t>Poznámka k položce:
např. úklid, úklid navazujících komunikací</t>
  </si>
  <si>
    <t>033002000</t>
  </si>
  <si>
    <t>Připojení staveniště na inženýrské sítě</t>
  </si>
  <si>
    <t>soubor</t>
  </si>
  <si>
    <t>-617865781</t>
  </si>
  <si>
    <t>https://podminky.urs.cz/item/CS_URS_2023_02/033002000</t>
  </si>
  <si>
    <t>033203000</t>
  </si>
  <si>
    <t>Energie pro zařízení staveniště</t>
  </si>
  <si>
    <t>325357933</t>
  </si>
  <si>
    <t>https://podminky.urs.cz/item/CS_URS_2023_02/033203000</t>
  </si>
  <si>
    <t>Poznámka k položce:
nezúčtovatelné</t>
  </si>
  <si>
    <t>034103000</t>
  </si>
  <si>
    <t>Oplocení staveniště</t>
  </si>
  <si>
    <t>1689778372</t>
  </si>
  <si>
    <t>https://podminky.urs.cz/item/CS_URS_2023_02/034103000</t>
  </si>
  <si>
    <t>Poznámka k položce:
po celou dobu trvání stavby</t>
  </si>
  <si>
    <t>034203000</t>
  </si>
  <si>
    <t>Opatření na ochranu pozemků sousedních se staveništěm</t>
  </si>
  <si>
    <t>-513286653</t>
  </si>
  <si>
    <t>https://podminky.urs.cz/item/CS_URS_2023_02/034203000</t>
  </si>
  <si>
    <t>Poznámka k položce:
např. snížení prašnosti kropením, síť na oplocení aj.</t>
  </si>
  <si>
    <t>034303000</t>
  </si>
  <si>
    <t>Dopravní značení na staveništi</t>
  </si>
  <si>
    <t>1707509515</t>
  </si>
  <si>
    <t>https://podminky.urs.cz/item/CS_URS_2023_02/034303000</t>
  </si>
  <si>
    <t>034403000</t>
  </si>
  <si>
    <t>Osvětlení staveniště</t>
  </si>
  <si>
    <t>1475074862</t>
  </si>
  <si>
    <t>https://podminky.urs.cz/item/CS_URS_2023_02/034403000</t>
  </si>
  <si>
    <t>034603000</t>
  </si>
  <si>
    <t>Alarm, strážní služba staveniště</t>
  </si>
  <si>
    <t>-1811822314</t>
  </si>
  <si>
    <t>https://podminky.urs.cz/item/CS_URS_2023_02/034603000</t>
  </si>
  <si>
    <t>039002000</t>
  </si>
  <si>
    <t>Zrušení zařízení staveniště</t>
  </si>
  <si>
    <t>294251896</t>
  </si>
  <si>
    <t>https://podminky.urs.cz/item/CS_URS_2023_02/039002000</t>
  </si>
  <si>
    <t>VRN4</t>
  </si>
  <si>
    <t>Inženýrská činnost</t>
  </si>
  <si>
    <t>045002000</t>
  </si>
  <si>
    <t>Kompletační a koordinační činnost</t>
  </si>
  <si>
    <t>1118822700</t>
  </si>
  <si>
    <t>https://podminky.urs.cz/item/CS_URS_2023_02/045002000</t>
  </si>
  <si>
    <t>049103000</t>
  </si>
  <si>
    <t>Náklady vzniklé v souvislosti s realizací stavby</t>
  </si>
  <si>
    <t>103804588</t>
  </si>
  <si>
    <t>https://podminky.urs.cz/item/CS_URS_2023_02/049103000</t>
  </si>
  <si>
    <t>049303000</t>
  </si>
  <si>
    <t>Náklady vzniklé v souvislosti s předáním stavby</t>
  </si>
  <si>
    <t>1811018640</t>
  </si>
  <si>
    <t>https://podminky.urs.cz/item/CS_URS_2023_02/049303000</t>
  </si>
  <si>
    <t>VRN8</t>
  </si>
  <si>
    <t>Přesun stavebních kapacit</t>
  </si>
  <si>
    <t>081002000</t>
  </si>
  <si>
    <t>Doprava zaměstnanců</t>
  </si>
  <si>
    <t>224533138</t>
  </si>
  <si>
    <t>https://podminky.urs.cz/item/CS_URS_2023_02/081002000</t>
  </si>
  <si>
    <t>VRN9</t>
  </si>
  <si>
    <t>Ostatní náklady</t>
  </si>
  <si>
    <t>034503000</t>
  </si>
  <si>
    <t>Informační tabule na staveništi</t>
  </si>
  <si>
    <t>1344446823</t>
  </si>
  <si>
    <t>https://podminky.urs.cz/item/CS_URS_2023_02/034503000</t>
  </si>
  <si>
    <t>Poznámka k položce:
Publicita projektu</t>
  </si>
  <si>
    <t>092203000</t>
  </si>
  <si>
    <t>Náklady na zaškolení</t>
  </si>
  <si>
    <t>-1879618914</t>
  </si>
  <si>
    <t>https://podminky.urs.cz/item/CS_URS_2023_02/092203000</t>
  </si>
  <si>
    <t>094104000</t>
  </si>
  <si>
    <t>Náklady na opatření BOZP</t>
  </si>
  <si>
    <t>-320514678</t>
  </si>
  <si>
    <t>https://podminky.urs.cz/item/CS_URS_2023_02/094104000</t>
  </si>
  <si>
    <t>SEZNAM FIGUR</t>
  </si>
  <si>
    <t>Výměra</t>
  </si>
  <si>
    <t xml:space="preserve"> 1</t>
  </si>
  <si>
    <t>0,9*2,02</t>
  </si>
  <si>
    <t>dveře2</t>
  </si>
  <si>
    <t>SOUČTOVÁ dveře ve vnitřních stěnach 2 NP</t>
  </si>
  <si>
    <t>dveře21+dveře22</t>
  </si>
  <si>
    <t>F01</t>
  </si>
  <si>
    <t>Plochy místností 1 NP</t>
  </si>
  <si>
    <t>F011</t>
  </si>
  <si>
    <t>Plochy místností 1 NP - dlažba, vč. prostoru mezi dveřmi</t>
  </si>
  <si>
    <t>Plochy místností 1 NP - vinyl, vč. prostoru mezi dveřmi</t>
  </si>
  <si>
    <t>"serverovna"6,28+0,15*1</t>
  </si>
  <si>
    <t>F013</t>
  </si>
  <si>
    <t xml:space="preserve">Plochy místností 1 NP - stěrka </t>
  </si>
  <si>
    <t>F014</t>
  </si>
  <si>
    <t xml:space="preserve">Plochy místností 1 NP - dřevěná podlaha </t>
  </si>
  <si>
    <t>F02</t>
  </si>
  <si>
    <t>Plochy místností 2 NP</t>
  </si>
  <si>
    <t>F021</t>
  </si>
  <si>
    <t>Plochy místností 2 NP - dlažba, vč. prostoru mezi dveřmi</t>
  </si>
  <si>
    <t>F022</t>
  </si>
  <si>
    <t>Plochy místností 2 NP - vinyl, vč. prostoru mezi dveřmi</t>
  </si>
  <si>
    <t>F023</t>
  </si>
  <si>
    <t xml:space="preserve">Plochy místností 2 NP - stěrka </t>
  </si>
  <si>
    <t>F024</t>
  </si>
  <si>
    <t>Plochy místností 2 NP - dřevěná podlaha</t>
  </si>
  <si>
    <t>3*1</t>
  </si>
  <si>
    <t>"oprava fasády u oken serverovny"15</t>
  </si>
  <si>
    <t>mont</t>
  </si>
  <si>
    <t>Montážní otvor střecha</t>
  </si>
  <si>
    <t xml:space="preserve">"montážní ovory min 2*2 m </t>
  </si>
  <si>
    <t>2*2</t>
  </si>
  <si>
    <t xml:space="preserve">Nadpraží otvorů 1 NP </t>
  </si>
  <si>
    <t>nadpraží2</t>
  </si>
  <si>
    <t>Nadpraží otvorů 2 NP</t>
  </si>
  <si>
    <t>obklad</t>
  </si>
  <si>
    <t>Plocha ker. obkladu 1+2 NP</t>
  </si>
  <si>
    <t>Obklad01*2,1</t>
  </si>
  <si>
    <t>Obklad02*2,1</t>
  </si>
  <si>
    <t>"odpočet otvorů"</t>
  </si>
  <si>
    <t xml:space="preserve">SOUČTOVÁ Obvody místností 1 NP </t>
  </si>
  <si>
    <t>Obvod011</t>
  </si>
  <si>
    <t>Obvod013</t>
  </si>
  <si>
    <t>Obvod014</t>
  </si>
  <si>
    <t>Obklad01</t>
  </si>
  <si>
    <t>Obvod místností 1 NP - soklík vinyl</t>
  </si>
  <si>
    <t>2,2+3</t>
  </si>
  <si>
    <t>Obvod02</t>
  </si>
  <si>
    <t>SOUČTOVÁ Obvody místností 2 NP</t>
  </si>
  <si>
    <t>Obvod021</t>
  </si>
  <si>
    <t>Obvod022</t>
  </si>
  <si>
    <t>Obvod023</t>
  </si>
  <si>
    <t>Obvod024</t>
  </si>
  <si>
    <t>Obklad02</t>
  </si>
  <si>
    <t>Obvod místností 2 NP - soklík vinyl</t>
  </si>
  <si>
    <t xml:space="preserve">Otvory v obvodové stěně 1 NP </t>
  </si>
  <si>
    <t>0,9*1,31*2</t>
  </si>
  <si>
    <t>okno1_1</t>
  </si>
  <si>
    <t>okno2</t>
  </si>
  <si>
    <t>Otvory v obvodové stěně 2 NP</t>
  </si>
  <si>
    <t>"kolem nových otvorů"10</t>
  </si>
  <si>
    <t>0,25*(nadpraží1+ostění1)</t>
  </si>
  <si>
    <t>omítka_1</t>
  </si>
  <si>
    <t xml:space="preserve">"1 NP </t>
  </si>
  <si>
    <t>obvod01*(0,25+2,5)</t>
  </si>
  <si>
    <t>-okno1</t>
  </si>
  <si>
    <t>-dveře1*2</t>
  </si>
  <si>
    <t>Mezisoučet</t>
  </si>
  <si>
    <t xml:space="preserve">"2 NP </t>
  </si>
  <si>
    <t>obvod02*(0,25+2,5)</t>
  </si>
  <si>
    <t>-okno2</t>
  </si>
  <si>
    <t>-dveře2*2</t>
  </si>
  <si>
    <t>0,25*(nadpraží2+ostění2)</t>
  </si>
  <si>
    <t>"odpočet šikmin"</t>
  </si>
  <si>
    <t xml:space="preserve">Ostění otvorů 1 NP </t>
  </si>
  <si>
    <t>1,31*2*2</t>
  </si>
  <si>
    <t>ostění2</t>
  </si>
  <si>
    <t>Ostění otvorů 2 NP</t>
  </si>
  <si>
    <t>0,96*2</t>
  </si>
  <si>
    <t>10,5*(1,2*7*1,1+0,1)</t>
  </si>
  <si>
    <t>7,9*(0,1+1,05+1,2+1,2+1,2+1,2)</t>
  </si>
  <si>
    <t xml:space="preserve"> 2</t>
  </si>
  <si>
    <t>Použití figury:</t>
  </si>
  <si>
    <t>SDK příčka tl 150 mm profil CW+UW 100 desky 2xA 12,5 s izolací EI 60 Rw do 56 dB</t>
  </si>
  <si>
    <t>Tmelení spar a rohů šířky do 3 mm akrylátovým tmelem v místnostech v do 3,80 m</t>
  </si>
  <si>
    <t>Zakrytí vnitřních ploch konstrukcí nebo prvků v místnostech v do 3,80 m</t>
  </si>
  <si>
    <t>Vysátí podkladu před pokládkou dlažby</t>
  </si>
  <si>
    <t>Zakrytí vnitřních podlah včetně pozdějšího odkrytí</t>
  </si>
  <si>
    <t>1,22*2</t>
  </si>
  <si>
    <t>Schodišťová konstrukce a rampa ze ŽB tř. C 20/25</t>
  </si>
  <si>
    <t>Schodišťové stupně dusané na terén z betonu tř. C 20/25 bez potěru</t>
  </si>
  <si>
    <t>Zřízení bednění stupňů přímočarých schodišť</t>
  </si>
  <si>
    <t>Montáž lešení řadového trubkového lehkého s podlahami zatížení do 200 kg/m2 š od 0,6 do 0,9 m v do 10 m</t>
  </si>
  <si>
    <t>Příplatek k lešení řadovému trubkovému lehkému s podlahami do 200 kg/m2 š od 0,6 do 0,9 m v do 10 m za každý den použití</t>
  </si>
  <si>
    <t>Demontáž lešení řadového trubkového lehkého s podlahami zatížení do 200 kg/m2 š od 0,6 do 0,9 m v do 10 m</t>
  </si>
  <si>
    <t>Dovoz a odvoz lešení řadového do 10 km včetně naložení a složení</t>
  </si>
  <si>
    <t>Příplatek k ceně dovozu a odvozu lešení řadového ZKD 10 km přes 10 km</t>
  </si>
  <si>
    <t>Montáž omítkových samolepících začišťovacích profilů pro spojení s okenním rámem</t>
  </si>
  <si>
    <t>Penetrační akrylátový nátěr vnějších pastovitých tenkovrstvých omítek stěn</t>
  </si>
  <si>
    <t>Montáž kontaktního zateplení vnějšího ostění, nadpraží nebo parapetu hl. špalety do 200 mm lepením desek z polystyrenu tl do 40 mm</t>
  </si>
  <si>
    <t>Montáž soklů z dlaždic keramických rovných lepených cementovým flexibilním lepidlem v do 65 mm</t>
  </si>
  <si>
    <t>Zakrytí výplní otvorů fólií přilepenou na začišťovací lišty</t>
  </si>
  <si>
    <t>Montáž plastových oken plochy přes 1 m2 otevíravých v do 1,5 m s rámem do zdiva</t>
  </si>
  <si>
    <t>"stáv. stěna v serverovně"2,4*(1,53+0,4+1,2+1,3)</t>
  </si>
  <si>
    <t>"kolem nových otvorů"6</t>
  </si>
  <si>
    <t>0,25*(nadpraží1+ostění1)-okno1</t>
  </si>
  <si>
    <t>Potažení vnitřních stěn vápenocementovým štukem tloušťky do 3 mm</t>
  </si>
  <si>
    <t>Cementová omítka hladká jednovrstvá vnitřních stěn nanášená ručně</t>
  </si>
  <si>
    <t>Oprášení (ometení ) podkladu v místnostech v do 3,80 m</t>
  </si>
  <si>
    <t>Montáž parapetních desek dřevěných nebo plastových š do 30 cm</t>
  </si>
  <si>
    <t>Montáž izolace tepelné spodem stropů s uchycením drátem rohoží, pásů, dílců, desek</t>
  </si>
  <si>
    <t>SDK podhled desky 1xA 12,5 bez izolace dvouvrstvá spodní kce profil CD+UD</t>
  </si>
  <si>
    <t>Montáž parotěsné zábrany do SDK podhledu</t>
  </si>
  <si>
    <t>Separační vrstva z geotextilie</t>
  </si>
  <si>
    <t>Montáž izolace tepelné vrchem stropů volně kladenými rohožemi, pásy, dílci, deskami</t>
  </si>
  <si>
    <t>Podlahové kce podkladové z desek OSB tl 18 mm nebroušených na pero a drážku lepených</t>
  </si>
  <si>
    <t>D+M příplatek za osazení první vrstvy OSB desek na ocelovou kci přes pryžový pás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</si>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</sst>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i/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0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/>
    </xf>
    <xf numFmtId="0" fontId="13" fillId="0" borderId="3" xfId="0" applyFont="1" applyBorder="1" applyAlignment="1">
      <alignment/>
    </xf>
    <xf numFmtId="0" fontId="13" fillId="0" borderId="1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66" fontId="13" fillId="0" borderId="0" xfId="0" applyNumberFormat="1" applyFont="1" applyBorder="1" applyAlignment="1" applyProtection="1">
      <alignment/>
      <protection/>
    </xf>
    <xf numFmtId="166" fontId="13" fillId="0" borderId="15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5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657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41</xdr:row>
      <xdr:rowOff>0</xdr:rowOff>
    </xdr:from>
    <xdr:to>
      <xdr:col>41</xdr:col>
      <xdr:colOff>180975</xdr:colOff>
      <xdr:row>44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6886575"/>
          <a:ext cx="1647825" cy="676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44</xdr:row>
      <xdr:rowOff>0</xdr:rowOff>
    </xdr:from>
    <xdr:to>
      <xdr:col>9</xdr:col>
      <xdr:colOff>1219200</xdr:colOff>
      <xdr:row>47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58190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68</xdr:row>
      <xdr:rowOff>0</xdr:rowOff>
    </xdr:from>
    <xdr:to>
      <xdr:col>9</xdr:col>
      <xdr:colOff>1219200</xdr:colOff>
      <xdr:row>71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196340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44</xdr:row>
      <xdr:rowOff>0</xdr:rowOff>
    </xdr:from>
    <xdr:to>
      <xdr:col>9</xdr:col>
      <xdr:colOff>1219200</xdr:colOff>
      <xdr:row>47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58190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97</xdr:row>
      <xdr:rowOff>0</xdr:rowOff>
    </xdr:from>
    <xdr:to>
      <xdr:col>9</xdr:col>
      <xdr:colOff>1219200</xdr:colOff>
      <xdr:row>100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82140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44</xdr:row>
      <xdr:rowOff>0</xdr:rowOff>
    </xdr:from>
    <xdr:to>
      <xdr:col>9</xdr:col>
      <xdr:colOff>1219200</xdr:colOff>
      <xdr:row>47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58190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71</xdr:row>
      <xdr:rowOff>0</xdr:rowOff>
    </xdr:from>
    <xdr:to>
      <xdr:col>9</xdr:col>
      <xdr:colOff>1219200</xdr:colOff>
      <xdr:row>74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773025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73031336" TargetMode="External" /><Relationship Id="rId2" Type="http://schemas.openxmlformats.org/officeDocument/2006/relationships/hyperlink" Target="https://podminky.urs.cz/item/CS_URS_2023_02/971033481" TargetMode="External" /><Relationship Id="rId3" Type="http://schemas.openxmlformats.org/officeDocument/2006/relationships/hyperlink" Target="https://podminky.urs.cz/item/CS_URS_2023_02/971033641" TargetMode="External" /><Relationship Id="rId4" Type="http://schemas.openxmlformats.org/officeDocument/2006/relationships/hyperlink" Target="https://podminky.urs.cz/item/CS_URS_2023_02/962032631" TargetMode="External" /><Relationship Id="rId5" Type="http://schemas.openxmlformats.org/officeDocument/2006/relationships/hyperlink" Target="https://podminky.urs.cz/item/CS_URS_2023_02/962032314" TargetMode="External" /><Relationship Id="rId6" Type="http://schemas.openxmlformats.org/officeDocument/2006/relationships/hyperlink" Target="https://podminky.urs.cz/item/CS_URS_2023_02/962032230" TargetMode="External" /><Relationship Id="rId7" Type="http://schemas.openxmlformats.org/officeDocument/2006/relationships/hyperlink" Target="https://podminky.urs.cz/item/CS_URS_2023_02/971033561" TargetMode="External" /><Relationship Id="rId8" Type="http://schemas.openxmlformats.org/officeDocument/2006/relationships/hyperlink" Target="https://podminky.urs.cz/item/CS_URS_2023_02/968072455" TargetMode="External" /><Relationship Id="rId9" Type="http://schemas.openxmlformats.org/officeDocument/2006/relationships/hyperlink" Target="https://podminky.urs.cz/item/CS_URS_2023_02/968062374" TargetMode="External" /><Relationship Id="rId10" Type="http://schemas.openxmlformats.org/officeDocument/2006/relationships/hyperlink" Target="https://podminky.urs.cz/item/CS_URS_2023_02/762822820" TargetMode="External" /><Relationship Id="rId11" Type="http://schemas.openxmlformats.org/officeDocument/2006/relationships/hyperlink" Target="https://podminky.urs.cz/item/CS_URS_2023_02/762811811" TargetMode="External" /><Relationship Id="rId12" Type="http://schemas.openxmlformats.org/officeDocument/2006/relationships/hyperlink" Target="https://podminky.urs.cz/item/CS_URS_2023_02/762841812" TargetMode="External" /><Relationship Id="rId13" Type="http://schemas.openxmlformats.org/officeDocument/2006/relationships/hyperlink" Target="https://podminky.urs.cz/item/CS_URS_2023_02/978013191" TargetMode="External" /><Relationship Id="rId14" Type="http://schemas.openxmlformats.org/officeDocument/2006/relationships/hyperlink" Target="https://podminky.urs.cz/item/CS_URS_2023_02/978015391" TargetMode="External" /><Relationship Id="rId15" Type="http://schemas.openxmlformats.org/officeDocument/2006/relationships/hyperlink" Target="https://podminky.urs.cz/item/CS_URS_2023_02/HZS1292" TargetMode="External" /><Relationship Id="rId16" Type="http://schemas.openxmlformats.org/officeDocument/2006/relationships/hyperlink" Target="https://podminky.urs.cz/item/CS_URS_2023_02/974031666" TargetMode="External" /><Relationship Id="rId17" Type="http://schemas.openxmlformats.org/officeDocument/2006/relationships/hyperlink" Target="https://podminky.urs.cz/item/CS_URS_2023_02/975073111" TargetMode="External" /><Relationship Id="rId18" Type="http://schemas.openxmlformats.org/officeDocument/2006/relationships/hyperlink" Target="https://podminky.urs.cz/item/CS_URS_2023_02/997013154" TargetMode="External" /><Relationship Id="rId19" Type="http://schemas.openxmlformats.org/officeDocument/2006/relationships/hyperlink" Target="https://podminky.urs.cz/item/CS_URS_2023_02/997013501" TargetMode="External" /><Relationship Id="rId20" Type="http://schemas.openxmlformats.org/officeDocument/2006/relationships/hyperlink" Target="https://podminky.urs.cz/item/CS_URS_2023_02/997013509" TargetMode="External" /><Relationship Id="rId21" Type="http://schemas.openxmlformats.org/officeDocument/2006/relationships/hyperlink" Target="https://podminky.urs.cz/item/CS_URS_2023_02/997013631" TargetMode="External" /><Relationship Id="rId2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310278842" TargetMode="External" /><Relationship Id="rId2" Type="http://schemas.openxmlformats.org/officeDocument/2006/relationships/hyperlink" Target="https://podminky.urs.cz/item/CS_URS_2023_02/310237281" TargetMode="External" /><Relationship Id="rId3" Type="http://schemas.openxmlformats.org/officeDocument/2006/relationships/hyperlink" Target="https://podminky.urs.cz/item/CS_URS_2023_02/310237241" TargetMode="External" /><Relationship Id="rId4" Type="http://schemas.openxmlformats.org/officeDocument/2006/relationships/hyperlink" Target="https://podminky.urs.cz/item/CS_URS_2023_02/310237241" TargetMode="External" /><Relationship Id="rId5" Type="http://schemas.openxmlformats.org/officeDocument/2006/relationships/hyperlink" Target="https://podminky.urs.cz/item/CS_URS_2023_02/317121151" TargetMode="External" /><Relationship Id="rId6" Type="http://schemas.openxmlformats.org/officeDocument/2006/relationships/hyperlink" Target="https://podminky.urs.cz/item/CS_URS_2023_02/413232221" TargetMode="External" /><Relationship Id="rId7" Type="http://schemas.openxmlformats.org/officeDocument/2006/relationships/hyperlink" Target="https://podminky.urs.cz/item/CS_URS_2023_02/413941135" TargetMode="External" /><Relationship Id="rId8" Type="http://schemas.openxmlformats.org/officeDocument/2006/relationships/hyperlink" Target="https://podminky.urs.cz/item/CS_URS_2023_02/389381001" TargetMode="External" /><Relationship Id="rId9" Type="http://schemas.openxmlformats.org/officeDocument/2006/relationships/hyperlink" Target="https://podminky.urs.cz/item/CS_URS_2023_02/417351115" TargetMode="External" /><Relationship Id="rId10" Type="http://schemas.openxmlformats.org/officeDocument/2006/relationships/hyperlink" Target="https://podminky.urs.cz/item/CS_URS_2023_02/417351116" TargetMode="External" /><Relationship Id="rId11" Type="http://schemas.openxmlformats.org/officeDocument/2006/relationships/hyperlink" Target="https://podminky.urs.cz/item/CS_URS_2023_02/417362021" TargetMode="External" /><Relationship Id="rId12" Type="http://schemas.openxmlformats.org/officeDocument/2006/relationships/hyperlink" Target="https://podminky.urs.cz/item/CS_URS_2023_02/430321515" TargetMode="External" /><Relationship Id="rId13" Type="http://schemas.openxmlformats.org/officeDocument/2006/relationships/hyperlink" Target="https://podminky.urs.cz/item/CS_URS_2023_02/430361821" TargetMode="External" /><Relationship Id="rId14" Type="http://schemas.openxmlformats.org/officeDocument/2006/relationships/hyperlink" Target="https://podminky.urs.cz/item/CS_URS_2023_02/434311115" TargetMode="External" /><Relationship Id="rId15" Type="http://schemas.openxmlformats.org/officeDocument/2006/relationships/hyperlink" Target="https://podminky.urs.cz/item/CS_URS_2023_02/434351141" TargetMode="External" /><Relationship Id="rId16" Type="http://schemas.openxmlformats.org/officeDocument/2006/relationships/hyperlink" Target="https://podminky.urs.cz/item/CS_URS_2023_02/434351142" TargetMode="External" /><Relationship Id="rId17" Type="http://schemas.openxmlformats.org/officeDocument/2006/relationships/hyperlink" Target="https://podminky.urs.cz/item/CS_URS_2023_02/622143004" TargetMode="External" /><Relationship Id="rId18" Type="http://schemas.openxmlformats.org/officeDocument/2006/relationships/hyperlink" Target="https://podminky.urs.cz/item/CS_URS_2023_02/622143005" TargetMode="External" /><Relationship Id="rId19" Type="http://schemas.openxmlformats.org/officeDocument/2006/relationships/hyperlink" Target="https://podminky.urs.cz/item/CS_URS_2023_02/629991012" TargetMode="External" /><Relationship Id="rId20" Type="http://schemas.openxmlformats.org/officeDocument/2006/relationships/hyperlink" Target="https://podminky.urs.cz/item/CS_URS_2023_02/612321131" TargetMode="External" /><Relationship Id="rId21" Type="http://schemas.openxmlformats.org/officeDocument/2006/relationships/hyperlink" Target="https://podminky.urs.cz/item/CS_URS_2023_02/612331121" TargetMode="External" /><Relationship Id="rId22" Type="http://schemas.openxmlformats.org/officeDocument/2006/relationships/hyperlink" Target="https://podminky.urs.cz/item/CS_URS_2023_02/622325319" TargetMode="External" /><Relationship Id="rId23" Type="http://schemas.openxmlformats.org/officeDocument/2006/relationships/hyperlink" Target="https://podminky.urs.cz/item/CS_URS_2023_02/783823131" TargetMode="External" /><Relationship Id="rId24" Type="http://schemas.openxmlformats.org/officeDocument/2006/relationships/hyperlink" Target="https://podminky.urs.cz/item/CS_URS_2023_02/783827121" TargetMode="External" /><Relationship Id="rId25" Type="http://schemas.openxmlformats.org/officeDocument/2006/relationships/hyperlink" Target="https://podminky.urs.cz/item/CS_URS_2023_02/622143004.1" TargetMode="External" /><Relationship Id="rId26" Type="http://schemas.openxmlformats.org/officeDocument/2006/relationships/hyperlink" Target="https://podminky.urs.cz/item/CS_URS_2023_02/622215124" TargetMode="External" /><Relationship Id="rId27" Type="http://schemas.openxmlformats.org/officeDocument/2006/relationships/hyperlink" Target="https://podminky.urs.cz/item/CS_URS_2023_02/622215121" TargetMode="External" /><Relationship Id="rId28" Type="http://schemas.openxmlformats.org/officeDocument/2006/relationships/hyperlink" Target="https://podminky.urs.cz/item/CS_URS_2023_02/622212001" TargetMode="External" /><Relationship Id="rId29" Type="http://schemas.openxmlformats.org/officeDocument/2006/relationships/hyperlink" Target="https://podminky.urs.cz/item/CS_URS_2023_02/622212001.1" TargetMode="External" /><Relationship Id="rId30" Type="http://schemas.openxmlformats.org/officeDocument/2006/relationships/hyperlink" Target="https://podminky.urs.cz/item/CS_URS_2023_02/622151001" TargetMode="External" /><Relationship Id="rId31" Type="http://schemas.openxmlformats.org/officeDocument/2006/relationships/hyperlink" Target="https://podminky.urs.cz/item/CS_URS_2023_02/622531002" TargetMode="External" /><Relationship Id="rId32" Type="http://schemas.openxmlformats.org/officeDocument/2006/relationships/hyperlink" Target="https://podminky.urs.cz/item/CS_URS_2023_02/751614121R" TargetMode="External" /><Relationship Id="rId33" Type="http://schemas.openxmlformats.org/officeDocument/2006/relationships/hyperlink" Target="https://podminky.urs.cz/item/CS_URS_2023_02/953943211" TargetMode="External" /><Relationship Id="rId34" Type="http://schemas.openxmlformats.org/officeDocument/2006/relationships/hyperlink" Target="https://podminky.urs.cz/item/CS_URS_2023_02/941111111" TargetMode="External" /><Relationship Id="rId35" Type="http://schemas.openxmlformats.org/officeDocument/2006/relationships/hyperlink" Target="https://podminky.urs.cz/item/CS_URS_2023_02/941111211" TargetMode="External" /><Relationship Id="rId36" Type="http://schemas.openxmlformats.org/officeDocument/2006/relationships/hyperlink" Target="https://podminky.urs.cz/item/CS_URS_2023_02/941111811" TargetMode="External" /><Relationship Id="rId37" Type="http://schemas.openxmlformats.org/officeDocument/2006/relationships/hyperlink" Target="https://podminky.urs.cz/item/CS_URS_2023_02/949101111" TargetMode="External" /><Relationship Id="rId38" Type="http://schemas.openxmlformats.org/officeDocument/2006/relationships/hyperlink" Target="https://podminky.urs.cz/item/CS_URS_2023_02/993111111" TargetMode="External" /><Relationship Id="rId39" Type="http://schemas.openxmlformats.org/officeDocument/2006/relationships/hyperlink" Target="https://podminky.urs.cz/item/CS_URS_2023_02/993111119" TargetMode="External" /><Relationship Id="rId40" Type="http://schemas.openxmlformats.org/officeDocument/2006/relationships/hyperlink" Target="https://podminky.urs.cz/item/CS_URS_2023_02/998017003" TargetMode="External" /><Relationship Id="rId41" Type="http://schemas.openxmlformats.org/officeDocument/2006/relationships/hyperlink" Target="https://podminky.urs.cz/item/CS_URS_2023_02/713111121" TargetMode="External" /><Relationship Id="rId42" Type="http://schemas.openxmlformats.org/officeDocument/2006/relationships/hyperlink" Target="https://podminky.urs.cz/item/CS_URS_2023_02/713111111" TargetMode="External" /><Relationship Id="rId43" Type="http://schemas.openxmlformats.org/officeDocument/2006/relationships/hyperlink" Target="https://podminky.urs.cz/item/CS_URS_2023_02/632481215" TargetMode="External" /><Relationship Id="rId44" Type="http://schemas.openxmlformats.org/officeDocument/2006/relationships/hyperlink" Target="https://podminky.urs.cz/item/CS_URS_2023_02/998713103" TargetMode="External" /><Relationship Id="rId45" Type="http://schemas.openxmlformats.org/officeDocument/2006/relationships/hyperlink" Target="https://podminky.urs.cz/item/CS_URS_2023_02/741110402" TargetMode="External" /><Relationship Id="rId46" Type="http://schemas.openxmlformats.org/officeDocument/2006/relationships/hyperlink" Target="https://podminky.urs.cz/item/CS_URS_2023_02/762511224" TargetMode="External" /><Relationship Id="rId47" Type="http://schemas.openxmlformats.org/officeDocument/2006/relationships/hyperlink" Target="https://podminky.urs.cz/item/CS_URS_2023_02/998762103" TargetMode="External" /><Relationship Id="rId48" Type="http://schemas.openxmlformats.org/officeDocument/2006/relationships/hyperlink" Target="https://podminky.urs.cz/item/CS_URS_2023_02/998763303" TargetMode="External" /><Relationship Id="rId49" Type="http://schemas.openxmlformats.org/officeDocument/2006/relationships/hyperlink" Target="https://podminky.urs.cz/item/CS_URS_2023_02/763131411" TargetMode="External" /><Relationship Id="rId50" Type="http://schemas.openxmlformats.org/officeDocument/2006/relationships/hyperlink" Target="https://podminky.urs.cz/item/CS_URS_2023_02/763131714" TargetMode="External" /><Relationship Id="rId51" Type="http://schemas.openxmlformats.org/officeDocument/2006/relationships/hyperlink" Target="https://podminky.urs.cz/item/CS_URS_2023_02/763111417" TargetMode="External" /><Relationship Id="rId52" Type="http://schemas.openxmlformats.org/officeDocument/2006/relationships/hyperlink" Target="https://podminky.urs.cz/item/CS_URS_2023_02/763111717" TargetMode="External" /><Relationship Id="rId53" Type="http://schemas.openxmlformats.org/officeDocument/2006/relationships/hyperlink" Target="https://podminky.urs.cz/item/CS_URS_2023_02/763181311" TargetMode="External" /><Relationship Id="rId54" Type="http://schemas.openxmlformats.org/officeDocument/2006/relationships/hyperlink" Target="https://podminky.urs.cz/item/CS_URS_2023_02/763181411" TargetMode="External" /><Relationship Id="rId55" Type="http://schemas.openxmlformats.org/officeDocument/2006/relationships/hyperlink" Target="https://podminky.urs.cz/item/CS_URS_2023_02/783317101" TargetMode="External" /><Relationship Id="rId56" Type="http://schemas.openxmlformats.org/officeDocument/2006/relationships/hyperlink" Target="https://podminky.urs.cz/item/CS_URS_2023_02/763131751" TargetMode="External" /><Relationship Id="rId57" Type="http://schemas.openxmlformats.org/officeDocument/2006/relationships/hyperlink" Target="https://podminky.urs.cz/item/CS_URS_2023_02/764216605" TargetMode="External" /><Relationship Id="rId58" Type="http://schemas.openxmlformats.org/officeDocument/2006/relationships/hyperlink" Target="https://podminky.urs.cz/item/CS_URS_2023_02/764216665" TargetMode="External" /><Relationship Id="rId59" Type="http://schemas.openxmlformats.org/officeDocument/2006/relationships/hyperlink" Target="https://podminky.urs.cz/item/CS_URS_2023_02/998764103" TargetMode="External" /><Relationship Id="rId60" Type="http://schemas.openxmlformats.org/officeDocument/2006/relationships/hyperlink" Target="https://podminky.urs.cz/item/CS_URS_2023_02/765192001" TargetMode="External" /><Relationship Id="rId61" Type="http://schemas.openxmlformats.org/officeDocument/2006/relationships/hyperlink" Target="https://podminky.urs.cz/item/CS_URS_2023_02/766694116" TargetMode="External" /><Relationship Id="rId62" Type="http://schemas.openxmlformats.org/officeDocument/2006/relationships/hyperlink" Target="https://podminky.urs.cz/item/CS_URS_2023_02/998766103" TargetMode="External" /><Relationship Id="rId63" Type="http://schemas.openxmlformats.org/officeDocument/2006/relationships/hyperlink" Target="https://podminky.urs.cz/item/CS_URS_2023_02/766660162" TargetMode="External" /><Relationship Id="rId64" Type="http://schemas.openxmlformats.org/officeDocument/2006/relationships/hyperlink" Target="https://podminky.urs.cz/item/CS_URS_2023_02/766660728" TargetMode="External" /><Relationship Id="rId65" Type="http://schemas.openxmlformats.org/officeDocument/2006/relationships/hyperlink" Target="https://podminky.urs.cz/item/CS_URS_2023_02/766660729" TargetMode="External" /><Relationship Id="rId66" Type="http://schemas.openxmlformats.org/officeDocument/2006/relationships/hyperlink" Target="https://podminky.urs.cz/item/CS_URS_2023_02/766622131" TargetMode="External" /><Relationship Id="rId67" Type="http://schemas.openxmlformats.org/officeDocument/2006/relationships/hyperlink" Target="https://podminky.urs.cz/item/CS_URS_2023_02/766629651" TargetMode="External" /><Relationship Id="rId68" Type="http://schemas.openxmlformats.org/officeDocument/2006/relationships/hyperlink" Target="https://podminky.urs.cz/item/CS_URS_2023_02/727111003" TargetMode="External" /><Relationship Id="rId69" Type="http://schemas.openxmlformats.org/officeDocument/2006/relationships/hyperlink" Target="https://podminky.urs.cz/item/CS_URS_2023_02/767995111" TargetMode="External" /><Relationship Id="rId70" Type="http://schemas.openxmlformats.org/officeDocument/2006/relationships/hyperlink" Target="https://podminky.urs.cz/item/CS_URS_2023_02/977171232" TargetMode="External" /><Relationship Id="rId71" Type="http://schemas.openxmlformats.org/officeDocument/2006/relationships/hyperlink" Target="https://podminky.urs.cz/item/CS_URS_2023_02/762085112" TargetMode="External" /><Relationship Id="rId72" Type="http://schemas.openxmlformats.org/officeDocument/2006/relationships/hyperlink" Target="https://podminky.urs.cz/item/CS_URS_2023_02/783314101" TargetMode="External" /><Relationship Id="rId73" Type="http://schemas.openxmlformats.org/officeDocument/2006/relationships/hyperlink" Target="https://podminky.urs.cz/item/CS_URS_2023_02/998767103" TargetMode="External" /><Relationship Id="rId74" Type="http://schemas.openxmlformats.org/officeDocument/2006/relationships/hyperlink" Target="https://podminky.urs.cz/item/CS_URS_2023_02/771111011" TargetMode="External" /><Relationship Id="rId75" Type="http://schemas.openxmlformats.org/officeDocument/2006/relationships/hyperlink" Target="https://podminky.urs.cz/item/CS_URS_2023_02/771121011" TargetMode="External" /><Relationship Id="rId76" Type="http://schemas.openxmlformats.org/officeDocument/2006/relationships/hyperlink" Target="https://podminky.urs.cz/item/CS_URS_2023_02/771574414" TargetMode="External" /><Relationship Id="rId77" Type="http://schemas.openxmlformats.org/officeDocument/2006/relationships/hyperlink" Target="https://podminky.urs.cz/item/CS_URS_2023_02/771474111" TargetMode="External" /><Relationship Id="rId78" Type="http://schemas.openxmlformats.org/officeDocument/2006/relationships/hyperlink" Target="https://podminky.urs.cz/item/CS_URS_2023_02/771591115" TargetMode="External" /><Relationship Id="rId79" Type="http://schemas.openxmlformats.org/officeDocument/2006/relationships/hyperlink" Target="https://podminky.urs.cz/item/CS_URS_2023_02/771591117" TargetMode="External" /><Relationship Id="rId80" Type="http://schemas.openxmlformats.org/officeDocument/2006/relationships/hyperlink" Target="https://podminky.urs.cz/item/CS_URS_2023_02/771591184" TargetMode="External" /><Relationship Id="rId81" Type="http://schemas.openxmlformats.org/officeDocument/2006/relationships/hyperlink" Target="https://podminky.urs.cz/item/CS_URS_2023_02/998771103" TargetMode="External" /><Relationship Id="rId82" Type="http://schemas.openxmlformats.org/officeDocument/2006/relationships/hyperlink" Target="https://podminky.urs.cz/item/CS_URS_2023_02/784111001" TargetMode="External" /><Relationship Id="rId83" Type="http://schemas.openxmlformats.org/officeDocument/2006/relationships/hyperlink" Target="https://podminky.urs.cz/item/CS_URS_2023_02/784161001" TargetMode="External" /><Relationship Id="rId84" Type="http://schemas.openxmlformats.org/officeDocument/2006/relationships/hyperlink" Target="https://podminky.urs.cz/item/CS_URS_2023_02/784171001" TargetMode="External" /><Relationship Id="rId85" Type="http://schemas.openxmlformats.org/officeDocument/2006/relationships/hyperlink" Target="https://podminky.urs.cz/item/CS_URS_2023_02/784171101" TargetMode="External" /><Relationship Id="rId86" Type="http://schemas.openxmlformats.org/officeDocument/2006/relationships/hyperlink" Target="https://podminky.urs.cz/item/CS_URS_2023_02/784171121" TargetMode="External" /><Relationship Id="rId87" Type="http://schemas.openxmlformats.org/officeDocument/2006/relationships/hyperlink" Target="https://podminky.urs.cz/item/CS_URS_2023_02/784181101" TargetMode="External" /><Relationship Id="rId88" Type="http://schemas.openxmlformats.org/officeDocument/2006/relationships/hyperlink" Target="https://podminky.urs.cz/item/CS_URS_2023_02/784211101" TargetMode="External" /><Relationship Id="rId8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3254000" TargetMode="External" /><Relationship Id="rId2" Type="http://schemas.openxmlformats.org/officeDocument/2006/relationships/hyperlink" Target="https://podminky.urs.cz/item/CS_URS_2023_02/031103000" TargetMode="External" /><Relationship Id="rId3" Type="http://schemas.openxmlformats.org/officeDocument/2006/relationships/hyperlink" Target="https://podminky.urs.cz/item/CS_URS_2023_02/032103000" TargetMode="External" /><Relationship Id="rId4" Type="http://schemas.openxmlformats.org/officeDocument/2006/relationships/hyperlink" Target="https://podminky.urs.cz/item/CS_URS_2023_02/032403000" TargetMode="External" /><Relationship Id="rId5" Type="http://schemas.openxmlformats.org/officeDocument/2006/relationships/hyperlink" Target="https://podminky.urs.cz/item/CS_URS_2023_02/032503000" TargetMode="External" /><Relationship Id="rId6" Type="http://schemas.openxmlformats.org/officeDocument/2006/relationships/hyperlink" Target="https://podminky.urs.cz/item/CS_URS_2023_02/032803000" TargetMode="External" /><Relationship Id="rId7" Type="http://schemas.openxmlformats.org/officeDocument/2006/relationships/hyperlink" Target="https://podminky.urs.cz/item/CS_URS_2023_02/032903000" TargetMode="External" /><Relationship Id="rId8" Type="http://schemas.openxmlformats.org/officeDocument/2006/relationships/hyperlink" Target="https://podminky.urs.cz/item/CS_URS_2023_02/033002000" TargetMode="External" /><Relationship Id="rId9" Type="http://schemas.openxmlformats.org/officeDocument/2006/relationships/hyperlink" Target="https://podminky.urs.cz/item/CS_URS_2023_02/033203000" TargetMode="External" /><Relationship Id="rId10" Type="http://schemas.openxmlformats.org/officeDocument/2006/relationships/hyperlink" Target="https://podminky.urs.cz/item/CS_URS_2023_02/034103000" TargetMode="External" /><Relationship Id="rId11" Type="http://schemas.openxmlformats.org/officeDocument/2006/relationships/hyperlink" Target="https://podminky.urs.cz/item/CS_URS_2023_02/034203000" TargetMode="External" /><Relationship Id="rId12" Type="http://schemas.openxmlformats.org/officeDocument/2006/relationships/hyperlink" Target="https://podminky.urs.cz/item/CS_URS_2023_02/034303000" TargetMode="External" /><Relationship Id="rId13" Type="http://schemas.openxmlformats.org/officeDocument/2006/relationships/hyperlink" Target="https://podminky.urs.cz/item/CS_URS_2023_02/034403000" TargetMode="External" /><Relationship Id="rId14" Type="http://schemas.openxmlformats.org/officeDocument/2006/relationships/hyperlink" Target="https://podminky.urs.cz/item/CS_URS_2023_02/034603000" TargetMode="External" /><Relationship Id="rId15" Type="http://schemas.openxmlformats.org/officeDocument/2006/relationships/hyperlink" Target="https://podminky.urs.cz/item/CS_URS_2023_02/039002000" TargetMode="External" /><Relationship Id="rId16" Type="http://schemas.openxmlformats.org/officeDocument/2006/relationships/hyperlink" Target="https://podminky.urs.cz/item/CS_URS_2023_02/045002000" TargetMode="External" /><Relationship Id="rId17" Type="http://schemas.openxmlformats.org/officeDocument/2006/relationships/hyperlink" Target="https://podminky.urs.cz/item/CS_URS_2023_02/049103000" TargetMode="External" /><Relationship Id="rId18" Type="http://schemas.openxmlformats.org/officeDocument/2006/relationships/hyperlink" Target="https://podminky.urs.cz/item/CS_URS_2023_02/049303000" TargetMode="External" /><Relationship Id="rId19" Type="http://schemas.openxmlformats.org/officeDocument/2006/relationships/hyperlink" Target="https://podminky.urs.cz/item/CS_URS_2023_02/081002000" TargetMode="External" /><Relationship Id="rId20" Type="http://schemas.openxmlformats.org/officeDocument/2006/relationships/hyperlink" Target="https://podminky.urs.cz/item/CS_URS_2023_02/034503000" TargetMode="External" /><Relationship Id="rId21" Type="http://schemas.openxmlformats.org/officeDocument/2006/relationships/hyperlink" Target="https://podminky.urs.cz/item/CS_URS_2023_02/092203000" TargetMode="External" /><Relationship Id="rId22" Type="http://schemas.openxmlformats.org/officeDocument/2006/relationships/hyperlink" Target="https://podminky.urs.cz/item/CS_URS_2023_02/094104000" TargetMode="External" /><Relationship Id="rId2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28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28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28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28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28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R601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ZŠ Vítěztví Mariánské Lázně, odborná učebna v podkroví etapa I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4. 10. 2023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Studio PROKON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>Ing. Tomáš Hrdlička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28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16.5" customHeight="1">
      <c r="A55" s="113" t="s">
        <v>77</v>
      </c>
      <c r="B55" s="114"/>
      <c r="C55" s="115"/>
      <c r="D55" s="116" t="s">
        <v>78</v>
      </c>
      <c r="E55" s="116"/>
      <c r="F55" s="116"/>
      <c r="G55" s="116"/>
      <c r="H55" s="116"/>
      <c r="I55" s="117"/>
      <c r="J55" s="116" t="s">
        <v>79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'1 - Etapa 1 - bour'!J30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80</v>
      </c>
      <c r="AR55" s="120"/>
      <c r="AS55" s="121">
        <v>0</v>
      </c>
      <c r="AT55" s="122">
        <f>ROUND(SUM(AV55:AW55),2)</f>
        <v>0</v>
      </c>
      <c r="AU55" s="123">
        <f>'1 - Etapa 1 - bour'!P82</f>
        <v>0</v>
      </c>
      <c r="AV55" s="122">
        <f>'1 - Etapa 1 - bour'!J33</f>
        <v>0</v>
      </c>
      <c r="AW55" s="122">
        <f>'1 - Etapa 1 - bour'!J34</f>
        <v>0</v>
      </c>
      <c r="AX55" s="122">
        <f>'1 - Etapa 1 - bour'!J35</f>
        <v>0</v>
      </c>
      <c r="AY55" s="122">
        <f>'1 - Etapa 1 - bour'!J36</f>
        <v>0</v>
      </c>
      <c r="AZ55" s="122">
        <f>'1 - Etapa 1 - bour'!F33</f>
        <v>0</v>
      </c>
      <c r="BA55" s="122">
        <f>'1 - Etapa 1 - bour'!F34</f>
        <v>0</v>
      </c>
      <c r="BB55" s="122">
        <f>'1 - Etapa 1 - bour'!F35</f>
        <v>0</v>
      </c>
      <c r="BC55" s="122">
        <f>'1 - Etapa 1 - bour'!F36</f>
        <v>0</v>
      </c>
      <c r="BD55" s="124">
        <f>'1 - Etapa 1 - bour'!F37</f>
        <v>0</v>
      </c>
      <c r="BE55" s="7"/>
      <c r="BT55" s="125" t="s">
        <v>78</v>
      </c>
      <c r="BV55" s="125" t="s">
        <v>75</v>
      </c>
      <c r="BW55" s="125" t="s">
        <v>81</v>
      </c>
      <c r="BX55" s="125" t="s">
        <v>5</v>
      </c>
      <c r="CL55" s="125" t="s">
        <v>28</v>
      </c>
      <c r="CM55" s="125" t="s">
        <v>82</v>
      </c>
    </row>
    <row r="56" spans="1:91" s="7" customFormat="1" ht="16.5" customHeight="1">
      <c r="A56" s="113" t="s">
        <v>77</v>
      </c>
      <c r="B56" s="114"/>
      <c r="C56" s="115"/>
      <c r="D56" s="116" t="s">
        <v>82</v>
      </c>
      <c r="E56" s="116"/>
      <c r="F56" s="116"/>
      <c r="G56" s="116"/>
      <c r="H56" s="116"/>
      <c r="I56" s="117"/>
      <c r="J56" s="116" t="s">
        <v>83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'2 - Etapa 1 - stav'!J30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80</v>
      </c>
      <c r="AR56" s="120"/>
      <c r="AS56" s="121">
        <v>0</v>
      </c>
      <c r="AT56" s="122">
        <f>ROUND(SUM(AV56:AW56),2)</f>
        <v>0</v>
      </c>
      <c r="AU56" s="123">
        <f>'2 - Etapa 1 - stav'!P111</f>
        <v>0</v>
      </c>
      <c r="AV56" s="122">
        <f>'2 - Etapa 1 - stav'!J33</f>
        <v>0</v>
      </c>
      <c r="AW56" s="122">
        <f>'2 - Etapa 1 - stav'!J34</f>
        <v>0</v>
      </c>
      <c r="AX56" s="122">
        <f>'2 - Etapa 1 - stav'!J35</f>
        <v>0</v>
      </c>
      <c r="AY56" s="122">
        <f>'2 - Etapa 1 - stav'!J36</f>
        <v>0</v>
      </c>
      <c r="AZ56" s="122">
        <f>'2 - Etapa 1 - stav'!F33</f>
        <v>0</v>
      </c>
      <c r="BA56" s="122">
        <f>'2 - Etapa 1 - stav'!F34</f>
        <v>0</v>
      </c>
      <c r="BB56" s="122">
        <f>'2 - Etapa 1 - stav'!F35</f>
        <v>0</v>
      </c>
      <c r="BC56" s="122">
        <f>'2 - Etapa 1 - stav'!F36</f>
        <v>0</v>
      </c>
      <c r="BD56" s="124">
        <f>'2 - Etapa 1 - stav'!F37</f>
        <v>0</v>
      </c>
      <c r="BE56" s="7"/>
      <c r="BT56" s="125" t="s">
        <v>78</v>
      </c>
      <c r="BV56" s="125" t="s">
        <v>75</v>
      </c>
      <c r="BW56" s="125" t="s">
        <v>84</v>
      </c>
      <c r="BX56" s="125" t="s">
        <v>5</v>
      </c>
      <c r="CL56" s="125" t="s">
        <v>28</v>
      </c>
      <c r="CM56" s="125" t="s">
        <v>82</v>
      </c>
    </row>
    <row r="57" spans="1:91" s="7" customFormat="1" ht="16.5" customHeight="1">
      <c r="A57" s="113" t="s">
        <v>77</v>
      </c>
      <c r="B57" s="114"/>
      <c r="C57" s="115"/>
      <c r="D57" s="116" t="s">
        <v>85</v>
      </c>
      <c r="E57" s="116"/>
      <c r="F57" s="116"/>
      <c r="G57" s="116"/>
      <c r="H57" s="116"/>
      <c r="I57" s="117"/>
      <c r="J57" s="116" t="s">
        <v>86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'7 - Vedlejší náklady'!J30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80</v>
      </c>
      <c r="AR57" s="120"/>
      <c r="AS57" s="126">
        <v>0</v>
      </c>
      <c r="AT57" s="127">
        <f>ROUND(SUM(AV57:AW57),2)</f>
        <v>0</v>
      </c>
      <c r="AU57" s="128">
        <f>'7 - Vedlejší náklady'!P85</f>
        <v>0</v>
      </c>
      <c r="AV57" s="127">
        <f>'7 - Vedlejší náklady'!J33</f>
        <v>0</v>
      </c>
      <c r="AW57" s="127">
        <f>'7 - Vedlejší náklady'!J34</f>
        <v>0</v>
      </c>
      <c r="AX57" s="127">
        <f>'7 - Vedlejší náklady'!J35</f>
        <v>0</v>
      </c>
      <c r="AY57" s="127">
        <f>'7 - Vedlejší náklady'!J36</f>
        <v>0</v>
      </c>
      <c r="AZ57" s="127">
        <f>'7 - Vedlejší náklady'!F33</f>
        <v>0</v>
      </c>
      <c r="BA57" s="127">
        <f>'7 - Vedlejší náklady'!F34</f>
        <v>0</v>
      </c>
      <c r="BB57" s="127">
        <f>'7 - Vedlejší náklady'!F35</f>
        <v>0</v>
      </c>
      <c r="BC57" s="127">
        <f>'7 - Vedlejší náklady'!F36</f>
        <v>0</v>
      </c>
      <c r="BD57" s="129">
        <f>'7 - Vedlejší náklady'!F37</f>
        <v>0</v>
      </c>
      <c r="BE57" s="7"/>
      <c r="BT57" s="125" t="s">
        <v>78</v>
      </c>
      <c r="BV57" s="125" t="s">
        <v>75</v>
      </c>
      <c r="BW57" s="125" t="s">
        <v>87</v>
      </c>
      <c r="BX57" s="125" t="s">
        <v>5</v>
      </c>
      <c r="CL57" s="125" t="s">
        <v>28</v>
      </c>
      <c r="CM57" s="125" t="s">
        <v>82</v>
      </c>
    </row>
    <row r="58" spans="1:57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password="FEE5" sheet="1" objects="1" scenarios="1" formatColumns="0" formatRows="0"/>
  <mergeCells count="50">
    <mergeCell ref="BE5:BE32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J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1 - Etapa 1 - bour'!C2" display="/"/>
    <hyperlink ref="A56" location="'2 - Etapa 1 - stav'!C2" display="/"/>
    <hyperlink ref="A57" location="'7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Vítěztví Mariánské Lázně, odborná učebna v podkroví etapa 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28</v>
      </c>
      <c r="G11" s="40"/>
      <c r="H11" s="40"/>
      <c r="I11" s="134" t="s">
        <v>20</v>
      </c>
      <c r="J11" s="138" t="s">
        <v>28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4. 10. 2023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29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27</v>
      </c>
      <c r="J20" s="138" t="s">
        <v>28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29</v>
      </c>
      <c r="J21" s="138" t="s">
        <v>28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27</v>
      </c>
      <c r="J23" s="138" t="s">
        <v>28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36</v>
      </c>
      <c r="F24" s="40"/>
      <c r="G24" s="40"/>
      <c r="H24" s="40"/>
      <c r="I24" s="134" t="s">
        <v>29</v>
      </c>
      <c r="J24" s="138" t="s">
        <v>28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38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ROUND(J82,2)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ROUND((SUM(BE82:BE151)),2)</f>
        <v>0</v>
      </c>
      <c r="G33" s="40"/>
      <c r="H33" s="40"/>
      <c r="I33" s="150">
        <v>0.21</v>
      </c>
      <c r="J33" s="149">
        <f>ROUND(((SUM(BE82:BE151))*I33),2)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ROUND((SUM(BF82:BF151)),2)</f>
        <v>0</v>
      </c>
      <c r="G34" s="40"/>
      <c r="H34" s="40"/>
      <c r="I34" s="150">
        <v>0.15</v>
      </c>
      <c r="J34" s="149">
        <f>ROUND(((SUM(BF82:BF151))*I34),2)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ROUND((SUM(BG82:BG151)),2)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ROUND((SUM(BH82:BH151)),2)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ROUND((SUM(BI82:BI151)),2)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Vítěztví Mariánské Lázně, odborná učebna v podkroví etapa 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1 - Etapa 1 - bour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 xml:space="preserve"> </v>
      </c>
      <c r="G52" s="42"/>
      <c r="H52" s="42"/>
      <c r="I52" s="34" t="s">
        <v>24</v>
      </c>
      <c r="J52" s="74" t="str">
        <f>IF(J12="","",J12)</f>
        <v>4. 10. 2023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 xml:space="preserve"> </v>
      </c>
      <c r="G54" s="42"/>
      <c r="H54" s="42"/>
      <c r="I54" s="34" t="s">
        <v>32</v>
      </c>
      <c r="J54" s="38" t="str">
        <f>E21</f>
        <v>Studio PROKON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Ing. Tomáš Hrdlička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92</v>
      </c>
      <c r="D57" s="164"/>
      <c r="E57" s="164"/>
      <c r="F57" s="164"/>
      <c r="G57" s="164"/>
      <c r="H57" s="164"/>
      <c r="I57" s="164"/>
      <c r="J57" s="165" t="s">
        <v>93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94</v>
      </c>
    </row>
    <row r="60" spans="1:31" s="9" customFormat="1" ht="24.95" customHeight="1">
      <c r="A60" s="9"/>
      <c r="B60" s="167"/>
      <c r="C60" s="168"/>
      <c r="D60" s="169" t="s">
        <v>95</v>
      </c>
      <c r="E60" s="170"/>
      <c r="F60" s="170"/>
      <c r="G60" s="170"/>
      <c r="H60" s="170"/>
      <c r="I60" s="170"/>
      <c r="J60" s="171">
        <f>J83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96</v>
      </c>
      <c r="E61" s="176"/>
      <c r="F61" s="176"/>
      <c r="G61" s="176"/>
      <c r="H61" s="176"/>
      <c r="I61" s="176"/>
      <c r="J61" s="177">
        <f>J84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3"/>
      <c r="C62" s="174"/>
      <c r="D62" s="175" t="s">
        <v>97</v>
      </c>
      <c r="E62" s="176"/>
      <c r="F62" s="176"/>
      <c r="G62" s="176"/>
      <c r="H62" s="176"/>
      <c r="I62" s="176"/>
      <c r="J62" s="177">
        <f>J140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98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2" t="str">
        <f>E7</f>
        <v>ZŠ Vítěztví Mariánské Lázně, odborná učebna v podkroví etapa I</v>
      </c>
      <c r="F72" s="34"/>
      <c r="G72" s="34"/>
      <c r="H72" s="34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89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1 - Etapa 1 - bour</v>
      </c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22</v>
      </c>
      <c r="D76" s="42"/>
      <c r="E76" s="42"/>
      <c r="F76" s="29" t="str">
        <f>F12</f>
        <v xml:space="preserve"> </v>
      </c>
      <c r="G76" s="42"/>
      <c r="H76" s="42"/>
      <c r="I76" s="34" t="s">
        <v>24</v>
      </c>
      <c r="J76" s="74" t="str">
        <f>IF(J12="","",J12)</f>
        <v>4. 10. 2023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26</v>
      </c>
      <c r="D78" s="42"/>
      <c r="E78" s="42"/>
      <c r="F78" s="29" t="str">
        <f>E15</f>
        <v xml:space="preserve"> </v>
      </c>
      <c r="G78" s="42"/>
      <c r="H78" s="42"/>
      <c r="I78" s="34" t="s">
        <v>32</v>
      </c>
      <c r="J78" s="38" t="str">
        <f>E21</f>
        <v>Studio PROKON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30</v>
      </c>
      <c r="D79" s="42"/>
      <c r="E79" s="42"/>
      <c r="F79" s="29" t="str">
        <f>IF(E18="","",E18)</f>
        <v>Vyplň údaj</v>
      </c>
      <c r="G79" s="42"/>
      <c r="H79" s="42"/>
      <c r="I79" s="34" t="s">
        <v>35</v>
      </c>
      <c r="J79" s="38" t="str">
        <f>E24</f>
        <v>Ing. Tomáš Hrdlička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79"/>
      <c r="B81" s="180"/>
      <c r="C81" s="181" t="s">
        <v>99</v>
      </c>
      <c r="D81" s="182" t="s">
        <v>58</v>
      </c>
      <c r="E81" s="182" t="s">
        <v>54</v>
      </c>
      <c r="F81" s="182" t="s">
        <v>55</v>
      </c>
      <c r="G81" s="182" t="s">
        <v>100</v>
      </c>
      <c r="H81" s="182" t="s">
        <v>101</v>
      </c>
      <c r="I81" s="182" t="s">
        <v>102</v>
      </c>
      <c r="J81" s="182" t="s">
        <v>93</v>
      </c>
      <c r="K81" s="183" t="s">
        <v>103</v>
      </c>
      <c r="L81" s="184"/>
      <c r="M81" s="94" t="s">
        <v>28</v>
      </c>
      <c r="N81" s="95" t="s">
        <v>43</v>
      </c>
      <c r="O81" s="95" t="s">
        <v>104</v>
      </c>
      <c r="P81" s="95" t="s">
        <v>105</v>
      </c>
      <c r="Q81" s="95" t="s">
        <v>106</v>
      </c>
      <c r="R81" s="95" t="s">
        <v>107</v>
      </c>
      <c r="S81" s="95" t="s">
        <v>108</v>
      </c>
      <c r="T81" s="96" t="s">
        <v>109</v>
      </c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</row>
    <row r="82" spans="1:63" s="2" customFormat="1" ht="22.8" customHeight="1">
      <c r="A82" s="40"/>
      <c r="B82" s="41"/>
      <c r="C82" s="101" t="s">
        <v>110</v>
      </c>
      <c r="D82" s="42"/>
      <c r="E82" s="42"/>
      <c r="F82" s="42"/>
      <c r="G82" s="42"/>
      <c r="H82" s="42"/>
      <c r="I82" s="42"/>
      <c r="J82" s="185">
        <f>BK82</f>
        <v>0</v>
      </c>
      <c r="K82" s="42"/>
      <c r="L82" s="46"/>
      <c r="M82" s="97"/>
      <c r="N82" s="186"/>
      <c r="O82" s="98"/>
      <c r="P82" s="187">
        <f>P83</f>
        <v>0</v>
      </c>
      <c r="Q82" s="98"/>
      <c r="R82" s="187">
        <f>R83</f>
        <v>0.0251467</v>
      </c>
      <c r="S82" s="98"/>
      <c r="T82" s="188">
        <f>T83</f>
        <v>29.439344000000006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72</v>
      </c>
      <c r="AU82" s="19" t="s">
        <v>94</v>
      </c>
      <c r="BK82" s="189">
        <f>BK83</f>
        <v>0</v>
      </c>
    </row>
    <row r="83" spans="1:63" s="12" customFormat="1" ht="25.9" customHeight="1">
      <c r="A83" s="12"/>
      <c r="B83" s="190"/>
      <c r="C83" s="191"/>
      <c r="D83" s="192" t="s">
        <v>72</v>
      </c>
      <c r="E83" s="193" t="s">
        <v>111</v>
      </c>
      <c r="F83" s="193" t="s">
        <v>112</v>
      </c>
      <c r="G83" s="191"/>
      <c r="H83" s="191"/>
      <c r="I83" s="194"/>
      <c r="J83" s="195">
        <f>BK83</f>
        <v>0</v>
      </c>
      <c r="K83" s="191"/>
      <c r="L83" s="196"/>
      <c r="M83" s="197"/>
      <c r="N83" s="198"/>
      <c r="O83" s="198"/>
      <c r="P83" s="199">
        <f>P84</f>
        <v>0</v>
      </c>
      <c r="Q83" s="198"/>
      <c r="R83" s="199">
        <f>R84</f>
        <v>0.0251467</v>
      </c>
      <c r="S83" s="198"/>
      <c r="T83" s="200">
        <f>T84</f>
        <v>29.439344000000006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78</v>
      </c>
      <c r="AT83" s="202" t="s">
        <v>72</v>
      </c>
      <c r="AU83" s="202" t="s">
        <v>73</v>
      </c>
      <c r="AY83" s="201" t="s">
        <v>113</v>
      </c>
      <c r="BK83" s="203">
        <f>BK84</f>
        <v>0</v>
      </c>
    </row>
    <row r="84" spans="1:63" s="12" customFormat="1" ht="22.8" customHeight="1">
      <c r="A84" s="12"/>
      <c r="B84" s="190"/>
      <c r="C84" s="191"/>
      <c r="D84" s="192" t="s">
        <v>72</v>
      </c>
      <c r="E84" s="204" t="s">
        <v>114</v>
      </c>
      <c r="F84" s="204" t="s">
        <v>115</v>
      </c>
      <c r="G84" s="191"/>
      <c r="H84" s="191"/>
      <c r="I84" s="194"/>
      <c r="J84" s="205">
        <f>BK84</f>
        <v>0</v>
      </c>
      <c r="K84" s="191"/>
      <c r="L84" s="196"/>
      <c r="M84" s="197"/>
      <c r="N84" s="198"/>
      <c r="O84" s="198"/>
      <c r="P84" s="199">
        <f>P85+SUM(P86:P140)</f>
        <v>0</v>
      </c>
      <c r="Q84" s="198"/>
      <c r="R84" s="199">
        <f>R85+SUM(R86:R140)</f>
        <v>0.0251467</v>
      </c>
      <c r="S84" s="198"/>
      <c r="T84" s="200">
        <f>T85+SUM(T86:T140)</f>
        <v>29.439344000000006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78</v>
      </c>
      <c r="AT84" s="202" t="s">
        <v>72</v>
      </c>
      <c r="AU84" s="202" t="s">
        <v>78</v>
      </c>
      <c r="AY84" s="201" t="s">
        <v>113</v>
      </c>
      <c r="BK84" s="203">
        <f>BK85+SUM(BK86:BK140)</f>
        <v>0</v>
      </c>
    </row>
    <row r="85" spans="1:65" s="2" customFormat="1" ht="37.8" customHeight="1">
      <c r="A85" s="40"/>
      <c r="B85" s="41"/>
      <c r="C85" s="206" t="s">
        <v>78</v>
      </c>
      <c r="D85" s="206" t="s">
        <v>116</v>
      </c>
      <c r="E85" s="207" t="s">
        <v>117</v>
      </c>
      <c r="F85" s="208" t="s">
        <v>118</v>
      </c>
      <c r="G85" s="209" t="s">
        <v>119</v>
      </c>
      <c r="H85" s="210">
        <v>16</v>
      </c>
      <c r="I85" s="211"/>
      <c r="J85" s="212">
        <f>ROUND(I85*H85,2)</f>
        <v>0</v>
      </c>
      <c r="K85" s="208" t="s">
        <v>120</v>
      </c>
      <c r="L85" s="46"/>
      <c r="M85" s="213" t="s">
        <v>28</v>
      </c>
      <c r="N85" s="214" t="s">
        <v>44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0.098</v>
      </c>
      <c r="T85" s="216">
        <f>S85*H85</f>
        <v>1.568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121</v>
      </c>
      <c r="AT85" s="217" t="s">
        <v>116</v>
      </c>
      <c r="AU85" s="217" t="s">
        <v>82</v>
      </c>
      <c r="AY85" s="19" t="s">
        <v>113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78</v>
      </c>
      <c r="BK85" s="218">
        <f>ROUND(I85*H85,2)</f>
        <v>0</v>
      </c>
      <c r="BL85" s="19" t="s">
        <v>121</v>
      </c>
      <c r="BM85" s="217" t="s">
        <v>122</v>
      </c>
    </row>
    <row r="86" spans="1:47" s="2" customFormat="1" ht="12">
      <c r="A86" s="40"/>
      <c r="B86" s="41"/>
      <c r="C86" s="42"/>
      <c r="D86" s="219" t="s">
        <v>123</v>
      </c>
      <c r="E86" s="42"/>
      <c r="F86" s="220" t="s">
        <v>124</v>
      </c>
      <c r="G86" s="42"/>
      <c r="H86" s="42"/>
      <c r="I86" s="221"/>
      <c r="J86" s="42"/>
      <c r="K86" s="42"/>
      <c r="L86" s="46"/>
      <c r="M86" s="222"/>
      <c r="N86" s="223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123</v>
      </c>
      <c r="AU86" s="19" t="s">
        <v>82</v>
      </c>
    </row>
    <row r="87" spans="1:51" s="13" customFormat="1" ht="12">
      <c r="A87" s="13"/>
      <c r="B87" s="224"/>
      <c r="C87" s="225"/>
      <c r="D87" s="226" t="s">
        <v>125</v>
      </c>
      <c r="E87" s="227" t="s">
        <v>28</v>
      </c>
      <c r="F87" s="228" t="s">
        <v>126</v>
      </c>
      <c r="G87" s="225"/>
      <c r="H87" s="229">
        <v>16</v>
      </c>
      <c r="I87" s="230"/>
      <c r="J87" s="225"/>
      <c r="K87" s="225"/>
      <c r="L87" s="231"/>
      <c r="M87" s="232"/>
      <c r="N87" s="233"/>
      <c r="O87" s="233"/>
      <c r="P87" s="233"/>
      <c r="Q87" s="233"/>
      <c r="R87" s="233"/>
      <c r="S87" s="233"/>
      <c r="T87" s="23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5" t="s">
        <v>125</v>
      </c>
      <c r="AU87" s="235" t="s">
        <v>82</v>
      </c>
      <c r="AV87" s="13" t="s">
        <v>82</v>
      </c>
      <c r="AW87" s="13" t="s">
        <v>34</v>
      </c>
      <c r="AX87" s="13" t="s">
        <v>73</v>
      </c>
      <c r="AY87" s="235" t="s">
        <v>113</v>
      </c>
    </row>
    <row r="88" spans="1:51" s="14" customFormat="1" ht="12">
      <c r="A88" s="14"/>
      <c r="B88" s="236"/>
      <c r="C88" s="237"/>
      <c r="D88" s="226" t="s">
        <v>125</v>
      </c>
      <c r="E88" s="238" t="s">
        <v>28</v>
      </c>
      <c r="F88" s="239" t="s">
        <v>127</v>
      </c>
      <c r="G88" s="237"/>
      <c r="H88" s="240">
        <v>16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6" t="s">
        <v>125</v>
      </c>
      <c r="AU88" s="246" t="s">
        <v>82</v>
      </c>
      <c r="AV88" s="14" t="s">
        <v>121</v>
      </c>
      <c r="AW88" s="14" t="s">
        <v>34</v>
      </c>
      <c r="AX88" s="14" t="s">
        <v>78</v>
      </c>
      <c r="AY88" s="246" t="s">
        <v>113</v>
      </c>
    </row>
    <row r="89" spans="1:65" s="2" customFormat="1" ht="55.5" customHeight="1">
      <c r="A89" s="40"/>
      <c r="B89" s="41"/>
      <c r="C89" s="206" t="s">
        <v>82</v>
      </c>
      <c r="D89" s="206" t="s">
        <v>116</v>
      </c>
      <c r="E89" s="207" t="s">
        <v>128</v>
      </c>
      <c r="F89" s="208" t="s">
        <v>129</v>
      </c>
      <c r="G89" s="209" t="s">
        <v>119</v>
      </c>
      <c r="H89" s="210">
        <v>16</v>
      </c>
      <c r="I89" s="211"/>
      <c r="J89" s="212">
        <f>ROUND(I89*H89,2)</f>
        <v>0</v>
      </c>
      <c r="K89" s="208" t="s">
        <v>120</v>
      </c>
      <c r="L89" s="46"/>
      <c r="M89" s="213" t="s">
        <v>28</v>
      </c>
      <c r="N89" s="214" t="s">
        <v>44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0.413</v>
      </c>
      <c r="T89" s="216">
        <f>S89*H89</f>
        <v>6.608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121</v>
      </c>
      <c r="AT89" s="217" t="s">
        <v>116</v>
      </c>
      <c r="AU89" s="217" t="s">
        <v>82</v>
      </c>
      <c r="AY89" s="19" t="s">
        <v>113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78</v>
      </c>
      <c r="BK89" s="218">
        <f>ROUND(I89*H89,2)</f>
        <v>0</v>
      </c>
      <c r="BL89" s="19" t="s">
        <v>121</v>
      </c>
      <c r="BM89" s="217" t="s">
        <v>130</v>
      </c>
    </row>
    <row r="90" spans="1:47" s="2" customFormat="1" ht="12">
      <c r="A90" s="40"/>
      <c r="B90" s="41"/>
      <c r="C90" s="42"/>
      <c r="D90" s="219" t="s">
        <v>123</v>
      </c>
      <c r="E90" s="42"/>
      <c r="F90" s="220" t="s">
        <v>131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123</v>
      </c>
      <c r="AU90" s="19" t="s">
        <v>82</v>
      </c>
    </row>
    <row r="91" spans="1:51" s="13" customFormat="1" ht="12">
      <c r="A91" s="13"/>
      <c r="B91" s="224"/>
      <c r="C91" s="225"/>
      <c r="D91" s="226" t="s">
        <v>125</v>
      </c>
      <c r="E91" s="227" t="s">
        <v>28</v>
      </c>
      <c r="F91" s="228" t="s">
        <v>132</v>
      </c>
      <c r="G91" s="225"/>
      <c r="H91" s="229">
        <v>16</v>
      </c>
      <c r="I91" s="230"/>
      <c r="J91" s="225"/>
      <c r="K91" s="225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125</v>
      </c>
      <c r="AU91" s="235" t="s">
        <v>82</v>
      </c>
      <c r="AV91" s="13" t="s">
        <v>82</v>
      </c>
      <c r="AW91" s="13" t="s">
        <v>34</v>
      </c>
      <c r="AX91" s="13" t="s">
        <v>78</v>
      </c>
      <c r="AY91" s="235" t="s">
        <v>113</v>
      </c>
    </row>
    <row r="92" spans="1:65" s="2" customFormat="1" ht="55.5" customHeight="1">
      <c r="A92" s="40"/>
      <c r="B92" s="41"/>
      <c r="C92" s="206" t="s">
        <v>133</v>
      </c>
      <c r="D92" s="206" t="s">
        <v>116</v>
      </c>
      <c r="E92" s="207" t="s">
        <v>134</v>
      </c>
      <c r="F92" s="208" t="s">
        <v>135</v>
      </c>
      <c r="G92" s="209" t="s">
        <v>136</v>
      </c>
      <c r="H92" s="210">
        <v>3.442</v>
      </c>
      <c r="I92" s="211"/>
      <c r="J92" s="212">
        <f>ROUND(I92*H92,2)</f>
        <v>0</v>
      </c>
      <c r="K92" s="208" t="s">
        <v>120</v>
      </c>
      <c r="L92" s="46"/>
      <c r="M92" s="213" t="s">
        <v>28</v>
      </c>
      <c r="N92" s="214" t="s">
        <v>44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1.8</v>
      </c>
      <c r="T92" s="216">
        <f>S92*H92</f>
        <v>6.195600000000001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121</v>
      </c>
      <c r="AT92" s="217" t="s">
        <v>116</v>
      </c>
      <c r="AU92" s="217" t="s">
        <v>82</v>
      </c>
      <c r="AY92" s="19" t="s">
        <v>113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78</v>
      </c>
      <c r="BK92" s="218">
        <f>ROUND(I92*H92,2)</f>
        <v>0</v>
      </c>
      <c r="BL92" s="19" t="s">
        <v>121</v>
      </c>
      <c r="BM92" s="217" t="s">
        <v>137</v>
      </c>
    </row>
    <row r="93" spans="1:47" s="2" customFormat="1" ht="12">
      <c r="A93" s="40"/>
      <c r="B93" s="41"/>
      <c r="C93" s="42"/>
      <c r="D93" s="219" t="s">
        <v>123</v>
      </c>
      <c r="E93" s="42"/>
      <c r="F93" s="220" t="s">
        <v>138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123</v>
      </c>
      <c r="AU93" s="19" t="s">
        <v>82</v>
      </c>
    </row>
    <row r="94" spans="1:51" s="13" customFormat="1" ht="12">
      <c r="A94" s="13"/>
      <c r="B94" s="224"/>
      <c r="C94" s="225"/>
      <c r="D94" s="226" t="s">
        <v>125</v>
      </c>
      <c r="E94" s="227" t="s">
        <v>28</v>
      </c>
      <c r="F94" s="228" t="s">
        <v>139</v>
      </c>
      <c r="G94" s="225"/>
      <c r="H94" s="229">
        <v>2.591</v>
      </c>
      <c r="I94" s="230"/>
      <c r="J94" s="225"/>
      <c r="K94" s="225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125</v>
      </c>
      <c r="AU94" s="235" t="s">
        <v>82</v>
      </c>
      <c r="AV94" s="13" t="s">
        <v>82</v>
      </c>
      <c r="AW94" s="13" t="s">
        <v>34</v>
      </c>
      <c r="AX94" s="13" t="s">
        <v>73</v>
      </c>
      <c r="AY94" s="235" t="s">
        <v>113</v>
      </c>
    </row>
    <row r="95" spans="1:51" s="13" customFormat="1" ht="12">
      <c r="A95" s="13"/>
      <c r="B95" s="224"/>
      <c r="C95" s="225"/>
      <c r="D95" s="226" t="s">
        <v>125</v>
      </c>
      <c r="E95" s="227" t="s">
        <v>28</v>
      </c>
      <c r="F95" s="228" t="s">
        <v>140</v>
      </c>
      <c r="G95" s="225"/>
      <c r="H95" s="229">
        <v>0.851</v>
      </c>
      <c r="I95" s="230"/>
      <c r="J95" s="225"/>
      <c r="K95" s="225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125</v>
      </c>
      <c r="AU95" s="235" t="s">
        <v>82</v>
      </c>
      <c r="AV95" s="13" t="s">
        <v>82</v>
      </c>
      <c r="AW95" s="13" t="s">
        <v>34</v>
      </c>
      <c r="AX95" s="13" t="s">
        <v>73</v>
      </c>
      <c r="AY95" s="235" t="s">
        <v>113</v>
      </c>
    </row>
    <row r="96" spans="1:51" s="14" customFormat="1" ht="12">
      <c r="A96" s="14"/>
      <c r="B96" s="236"/>
      <c r="C96" s="237"/>
      <c r="D96" s="226" t="s">
        <v>125</v>
      </c>
      <c r="E96" s="238" t="s">
        <v>28</v>
      </c>
      <c r="F96" s="239" t="s">
        <v>127</v>
      </c>
      <c r="G96" s="237"/>
      <c r="H96" s="240">
        <v>3.442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125</v>
      </c>
      <c r="AU96" s="246" t="s">
        <v>82</v>
      </c>
      <c r="AV96" s="14" t="s">
        <v>121</v>
      </c>
      <c r="AW96" s="14" t="s">
        <v>34</v>
      </c>
      <c r="AX96" s="14" t="s">
        <v>78</v>
      </c>
      <c r="AY96" s="246" t="s">
        <v>113</v>
      </c>
    </row>
    <row r="97" spans="1:65" s="2" customFormat="1" ht="49.05" customHeight="1">
      <c r="A97" s="40"/>
      <c r="B97" s="41"/>
      <c r="C97" s="206" t="s">
        <v>121</v>
      </c>
      <c r="D97" s="206" t="s">
        <v>116</v>
      </c>
      <c r="E97" s="207" t="s">
        <v>141</v>
      </c>
      <c r="F97" s="208" t="s">
        <v>142</v>
      </c>
      <c r="G97" s="209" t="s">
        <v>136</v>
      </c>
      <c r="H97" s="210">
        <v>3.011</v>
      </c>
      <c r="I97" s="211"/>
      <c r="J97" s="212">
        <f>ROUND(I97*H97,2)</f>
        <v>0</v>
      </c>
      <c r="K97" s="208" t="s">
        <v>120</v>
      </c>
      <c r="L97" s="46"/>
      <c r="M97" s="213" t="s">
        <v>28</v>
      </c>
      <c r="N97" s="214" t="s">
        <v>44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1.594</v>
      </c>
      <c r="T97" s="216">
        <f>S97*H97</f>
        <v>4.799534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121</v>
      </c>
      <c r="AT97" s="217" t="s">
        <v>116</v>
      </c>
      <c r="AU97" s="217" t="s">
        <v>82</v>
      </c>
      <c r="AY97" s="19" t="s">
        <v>113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78</v>
      </c>
      <c r="BK97" s="218">
        <f>ROUND(I97*H97,2)</f>
        <v>0</v>
      </c>
      <c r="BL97" s="19" t="s">
        <v>121</v>
      </c>
      <c r="BM97" s="217" t="s">
        <v>143</v>
      </c>
    </row>
    <row r="98" spans="1:47" s="2" customFormat="1" ht="12">
      <c r="A98" s="40"/>
      <c r="B98" s="41"/>
      <c r="C98" s="42"/>
      <c r="D98" s="219" t="s">
        <v>123</v>
      </c>
      <c r="E98" s="42"/>
      <c r="F98" s="220" t="s">
        <v>144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123</v>
      </c>
      <c r="AU98" s="19" t="s">
        <v>82</v>
      </c>
    </row>
    <row r="99" spans="1:51" s="13" customFormat="1" ht="12">
      <c r="A99" s="13"/>
      <c r="B99" s="224"/>
      <c r="C99" s="225"/>
      <c r="D99" s="226" t="s">
        <v>125</v>
      </c>
      <c r="E99" s="227" t="s">
        <v>28</v>
      </c>
      <c r="F99" s="228" t="s">
        <v>145</v>
      </c>
      <c r="G99" s="225"/>
      <c r="H99" s="229">
        <v>3.011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125</v>
      </c>
      <c r="AU99" s="235" t="s">
        <v>82</v>
      </c>
      <c r="AV99" s="13" t="s">
        <v>82</v>
      </c>
      <c r="AW99" s="13" t="s">
        <v>34</v>
      </c>
      <c r="AX99" s="13" t="s">
        <v>78</v>
      </c>
      <c r="AY99" s="235" t="s">
        <v>113</v>
      </c>
    </row>
    <row r="100" spans="1:65" s="2" customFormat="1" ht="24.15" customHeight="1">
      <c r="A100" s="40"/>
      <c r="B100" s="41"/>
      <c r="C100" s="206" t="s">
        <v>146</v>
      </c>
      <c r="D100" s="206" t="s">
        <v>116</v>
      </c>
      <c r="E100" s="207" t="s">
        <v>147</v>
      </c>
      <c r="F100" s="208" t="s">
        <v>148</v>
      </c>
      <c r="G100" s="209" t="s">
        <v>136</v>
      </c>
      <c r="H100" s="210">
        <v>2.843</v>
      </c>
      <c r="I100" s="211"/>
      <c r="J100" s="212">
        <f>ROUND(I100*H100,2)</f>
        <v>0</v>
      </c>
      <c r="K100" s="208" t="s">
        <v>120</v>
      </c>
      <c r="L100" s="46"/>
      <c r="M100" s="213" t="s">
        <v>28</v>
      </c>
      <c r="N100" s="214" t="s">
        <v>44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1.8</v>
      </c>
      <c r="T100" s="216">
        <f>S100*H100</f>
        <v>5.1174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121</v>
      </c>
      <c r="AT100" s="217" t="s">
        <v>116</v>
      </c>
      <c r="AU100" s="217" t="s">
        <v>82</v>
      </c>
      <c r="AY100" s="19" t="s">
        <v>113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78</v>
      </c>
      <c r="BK100" s="218">
        <f>ROUND(I100*H100,2)</f>
        <v>0</v>
      </c>
      <c r="BL100" s="19" t="s">
        <v>121</v>
      </c>
      <c r="BM100" s="217" t="s">
        <v>149</v>
      </c>
    </row>
    <row r="101" spans="1:47" s="2" customFormat="1" ht="12">
      <c r="A101" s="40"/>
      <c r="B101" s="41"/>
      <c r="C101" s="42"/>
      <c r="D101" s="219" t="s">
        <v>123</v>
      </c>
      <c r="E101" s="42"/>
      <c r="F101" s="220" t="s">
        <v>150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123</v>
      </c>
      <c r="AU101" s="19" t="s">
        <v>82</v>
      </c>
    </row>
    <row r="102" spans="1:51" s="13" customFormat="1" ht="12">
      <c r="A102" s="13"/>
      <c r="B102" s="224"/>
      <c r="C102" s="225"/>
      <c r="D102" s="226" t="s">
        <v>125</v>
      </c>
      <c r="E102" s="227" t="s">
        <v>28</v>
      </c>
      <c r="F102" s="228" t="s">
        <v>151</v>
      </c>
      <c r="G102" s="225"/>
      <c r="H102" s="229">
        <v>2.843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125</v>
      </c>
      <c r="AU102" s="235" t="s">
        <v>82</v>
      </c>
      <c r="AV102" s="13" t="s">
        <v>82</v>
      </c>
      <c r="AW102" s="13" t="s">
        <v>34</v>
      </c>
      <c r="AX102" s="13" t="s">
        <v>78</v>
      </c>
      <c r="AY102" s="235" t="s">
        <v>113</v>
      </c>
    </row>
    <row r="103" spans="1:65" s="2" customFormat="1" ht="44.25" customHeight="1">
      <c r="A103" s="40"/>
      <c r="B103" s="41"/>
      <c r="C103" s="206" t="s">
        <v>152</v>
      </c>
      <c r="D103" s="206" t="s">
        <v>116</v>
      </c>
      <c r="E103" s="207" t="s">
        <v>153</v>
      </c>
      <c r="F103" s="208" t="s">
        <v>154</v>
      </c>
      <c r="G103" s="209" t="s">
        <v>136</v>
      </c>
      <c r="H103" s="210">
        <v>0.613</v>
      </c>
      <c r="I103" s="211"/>
      <c r="J103" s="212">
        <f>ROUND(I103*H103,2)</f>
        <v>0</v>
      </c>
      <c r="K103" s="208" t="s">
        <v>120</v>
      </c>
      <c r="L103" s="46"/>
      <c r="M103" s="213" t="s">
        <v>28</v>
      </c>
      <c r="N103" s="214" t="s">
        <v>44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1.8</v>
      </c>
      <c r="T103" s="216">
        <f>S103*H103</f>
        <v>1.1034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121</v>
      </c>
      <c r="AT103" s="217" t="s">
        <v>116</v>
      </c>
      <c r="AU103" s="217" t="s">
        <v>82</v>
      </c>
      <c r="AY103" s="19" t="s">
        <v>113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78</v>
      </c>
      <c r="BK103" s="218">
        <f>ROUND(I103*H103,2)</f>
        <v>0</v>
      </c>
      <c r="BL103" s="19" t="s">
        <v>121</v>
      </c>
      <c r="BM103" s="217" t="s">
        <v>155</v>
      </c>
    </row>
    <row r="104" spans="1:47" s="2" customFormat="1" ht="12">
      <c r="A104" s="40"/>
      <c r="B104" s="41"/>
      <c r="C104" s="42"/>
      <c r="D104" s="219" t="s">
        <v>123</v>
      </c>
      <c r="E104" s="42"/>
      <c r="F104" s="220" t="s">
        <v>156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123</v>
      </c>
      <c r="AU104" s="19" t="s">
        <v>82</v>
      </c>
    </row>
    <row r="105" spans="1:51" s="13" customFormat="1" ht="12">
      <c r="A105" s="13"/>
      <c r="B105" s="224"/>
      <c r="C105" s="225"/>
      <c r="D105" s="226" t="s">
        <v>125</v>
      </c>
      <c r="E105" s="227" t="s">
        <v>28</v>
      </c>
      <c r="F105" s="228" t="s">
        <v>157</v>
      </c>
      <c r="G105" s="225"/>
      <c r="H105" s="229">
        <v>0.613</v>
      </c>
      <c r="I105" s="230"/>
      <c r="J105" s="225"/>
      <c r="K105" s="225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125</v>
      </c>
      <c r="AU105" s="235" t="s">
        <v>82</v>
      </c>
      <c r="AV105" s="13" t="s">
        <v>82</v>
      </c>
      <c r="AW105" s="13" t="s">
        <v>34</v>
      </c>
      <c r="AX105" s="13" t="s">
        <v>78</v>
      </c>
      <c r="AY105" s="235" t="s">
        <v>113</v>
      </c>
    </row>
    <row r="106" spans="1:65" s="2" customFormat="1" ht="55.5" customHeight="1">
      <c r="A106" s="40"/>
      <c r="B106" s="41"/>
      <c r="C106" s="206" t="s">
        <v>85</v>
      </c>
      <c r="D106" s="206" t="s">
        <v>116</v>
      </c>
      <c r="E106" s="207" t="s">
        <v>158</v>
      </c>
      <c r="F106" s="208" t="s">
        <v>159</v>
      </c>
      <c r="G106" s="209" t="s">
        <v>136</v>
      </c>
      <c r="H106" s="210">
        <v>1.061</v>
      </c>
      <c r="I106" s="211"/>
      <c r="J106" s="212">
        <f>ROUND(I106*H106,2)</f>
        <v>0</v>
      </c>
      <c r="K106" s="208" t="s">
        <v>120</v>
      </c>
      <c r="L106" s="46"/>
      <c r="M106" s="213" t="s">
        <v>28</v>
      </c>
      <c r="N106" s="214" t="s">
        <v>44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1.8</v>
      </c>
      <c r="T106" s="216">
        <f>S106*H106</f>
        <v>1.9098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121</v>
      </c>
      <c r="AT106" s="217" t="s">
        <v>116</v>
      </c>
      <c r="AU106" s="217" t="s">
        <v>82</v>
      </c>
      <c r="AY106" s="19" t="s">
        <v>113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78</v>
      </c>
      <c r="BK106" s="218">
        <f>ROUND(I106*H106,2)</f>
        <v>0</v>
      </c>
      <c r="BL106" s="19" t="s">
        <v>121</v>
      </c>
      <c r="BM106" s="217" t="s">
        <v>160</v>
      </c>
    </row>
    <row r="107" spans="1:47" s="2" customFormat="1" ht="12">
      <c r="A107" s="40"/>
      <c r="B107" s="41"/>
      <c r="C107" s="42"/>
      <c r="D107" s="219" t="s">
        <v>123</v>
      </c>
      <c r="E107" s="42"/>
      <c r="F107" s="220" t="s">
        <v>161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123</v>
      </c>
      <c r="AU107" s="19" t="s">
        <v>82</v>
      </c>
    </row>
    <row r="108" spans="1:51" s="13" customFormat="1" ht="12">
      <c r="A108" s="13"/>
      <c r="B108" s="224"/>
      <c r="C108" s="225"/>
      <c r="D108" s="226" t="s">
        <v>125</v>
      </c>
      <c r="E108" s="227" t="s">
        <v>28</v>
      </c>
      <c r="F108" s="228" t="s">
        <v>162</v>
      </c>
      <c r="G108" s="225"/>
      <c r="H108" s="229">
        <v>1.061</v>
      </c>
      <c r="I108" s="230"/>
      <c r="J108" s="225"/>
      <c r="K108" s="225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125</v>
      </c>
      <c r="AU108" s="235" t="s">
        <v>82</v>
      </c>
      <c r="AV108" s="13" t="s">
        <v>82</v>
      </c>
      <c r="AW108" s="13" t="s">
        <v>34</v>
      </c>
      <c r="AX108" s="13" t="s">
        <v>78</v>
      </c>
      <c r="AY108" s="235" t="s">
        <v>113</v>
      </c>
    </row>
    <row r="109" spans="1:65" s="2" customFormat="1" ht="37.8" customHeight="1">
      <c r="A109" s="40"/>
      <c r="B109" s="41"/>
      <c r="C109" s="206" t="s">
        <v>163</v>
      </c>
      <c r="D109" s="206" t="s">
        <v>116</v>
      </c>
      <c r="E109" s="207" t="s">
        <v>164</v>
      </c>
      <c r="F109" s="208" t="s">
        <v>165</v>
      </c>
      <c r="G109" s="209" t="s">
        <v>166</v>
      </c>
      <c r="H109" s="210">
        <v>3.6</v>
      </c>
      <c r="I109" s="211"/>
      <c r="J109" s="212">
        <f>ROUND(I109*H109,2)</f>
        <v>0</v>
      </c>
      <c r="K109" s="208" t="s">
        <v>120</v>
      </c>
      <c r="L109" s="46"/>
      <c r="M109" s="213" t="s">
        <v>28</v>
      </c>
      <c r="N109" s="214" t="s">
        <v>44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0.076</v>
      </c>
      <c r="T109" s="216">
        <f>S109*H109</f>
        <v>0.2736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167</v>
      </c>
      <c r="AT109" s="217" t="s">
        <v>116</v>
      </c>
      <c r="AU109" s="217" t="s">
        <v>82</v>
      </c>
      <c r="AY109" s="19" t="s">
        <v>113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78</v>
      </c>
      <c r="BK109" s="218">
        <f>ROUND(I109*H109,2)</f>
        <v>0</v>
      </c>
      <c r="BL109" s="19" t="s">
        <v>167</v>
      </c>
      <c r="BM109" s="217" t="s">
        <v>168</v>
      </c>
    </row>
    <row r="110" spans="1:47" s="2" customFormat="1" ht="12">
      <c r="A110" s="40"/>
      <c r="B110" s="41"/>
      <c r="C110" s="42"/>
      <c r="D110" s="219" t="s">
        <v>123</v>
      </c>
      <c r="E110" s="42"/>
      <c r="F110" s="220" t="s">
        <v>169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123</v>
      </c>
      <c r="AU110" s="19" t="s">
        <v>82</v>
      </c>
    </row>
    <row r="111" spans="1:51" s="13" customFormat="1" ht="12">
      <c r="A111" s="13"/>
      <c r="B111" s="224"/>
      <c r="C111" s="225"/>
      <c r="D111" s="226" t="s">
        <v>125</v>
      </c>
      <c r="E111" s="227" t="s">
        <v>28</v>
      </c>
      <c r="F111" s="228" t="s">
        <v>170</v>
      </c>
      <c r="G111" s="225"/>
      <c r="H111" s="229">
        <v>3.6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125</v>
      </c>
      <c r="AU111" s="235" t="s">
        <v>82</v>
      </c>
      <c r="AV111" s="13" t="s">
        <v>82</v>
      </c>
      <c r="AW111" s="13" t="s">
        <v>34</v>
      </c>
      <c r="AX111" s="13" t="s">
        <v>78</v>
      </c>
      <c r="AY111" s="235" t="s">
        <v>113</v>
      </c>
    </row>
    <row r="112" spans="1:65" s="2" customFormat="1" ht="44.25" customHeight="1">
      <c r="A112" s="40"/>
      <c r="B112" s="41"/>
      <c r="C112" s="206" t="s">
        <v>171</v>
      </c>
      <c r="D112" s="206" t="s">
        <v>116</v>
      </c>
      <c r="E112" s="207" t="s">
        <v>172</v>
      </c>
      <c r="F112" s="208" t="s">
        <v>173</v>
      </c>
      <c r="G112" s="209" t="s">
        <v>166</v>
      </c>
      <c r="H112" s="210">
        <v>0.9</v>
      </c>
      <c r="I112" s="211"/>
      <c r="J112" s="212">
        <f>ROUND(I112*H112,2)</f>
        <v>0</v>
      </c>
      <c r="K112" s="208" t="s">
        <v>120</v>
      </c>
      <c r="L112" s="46"/>
      <c r="M112" s="213" t="s">
        <v>28</v>
      </c>
      <c r="N112" s="214" t="s">
        <v>44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0.048</v>
      </c>
      <c r="T112" s="216">
        <f>S112*H112</f>
        <v>0.0432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167</v>
      </c>
      <c r="AT112" s="217" t="s">
        <v>116</v>
      </c>
      <c r="AU112" s="217" t="s">
        <v>82</v>
      </c>
      <c r="AY112" s="19" t="s">
        <v>113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78</v>
      </c>
      <c r="BK112" s="218">
        <f>ROUND(I112*H112,2)</f>
        <v>0</v>
      </c>
      <c r="BL112" s="19" t="s">
        <v>167</v>
      </c>
      <c r="BM112" s="217" t="s">
        <v>174</v>
      </c>
    </row>
    <row r="113" spans="1:47" s="2" customFormat="1" ht="12">
      <c r="A113" s="40"/>
      <c r="B113" s="41"/>
      <c r="C113" s="42"/>
      <c r="D113" s="219" t="s">
        <v>123</v>
      </c>
      <c r="E113" s="42"/>
      <c r="F113" s="220" t="s">
        <v>175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123</v>
      </c>
      <c r="AU113" s="19" t="s">
        <v>82</v>
      </c>
    </row>
    <row r="114" spans="1:51" s="13" customFormat="1" ht="12">
      <c r="A114" s="13"/>
      <c r="B114" s="224"/>
      <c r="C114" s="225"/>
      <c r="D114" s="226" t="s">
        <v>125</v>
      </c>
      <c r="E114" s="227" t="s">
        <v>28</v>
      </c>
      <c r="F114" s="228" t="s">
        <v>176</v>
      </c>
      <c r="G114" s="225"/>
      <c r="H114" s="229">
        <v>0.9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125</v>
      </c>
      <c r="AU114" s="235" t="s">
        <v>82</v>
      </c>
      <c r="AV114" s="13" t="s">
        <v>82</v>
      </c>
      <c r="AW114" s="13" t="s">
        <v>34</v>
      </c>
      <c r="AX114" s="13" t="s">
        <v>78</v>
      </c>
      <c r="AY114" s="235" t="s">
        <v>113</v>
      </c>
    </row>
    <row r="115" spans="1:65" s="2" customFormat="1" ht="24.15" customHeight="1">
      <c r="A115" s="40"/>
      <c r="B115" s="41"/>
      <c r="C115" s="206" t="s">
        <v>177</v>
      </c>
      <c r="D115" s="206" t="s">
        <v>116</v>
      </c>
      <c r="E115" s="207" t="s">
        <v>178</v>
      </c>
      <c r="F115" s="208" t="s">
        <v>179</v>
      </c>
      <c r="G115" s="209" t="s">
        <v>180</v>
      </c>
      <c r="H115" s="210">
        <v>12</v>
      </c>
      <c r="I115" s="211"/>
      <c r="J115" s="212">
        <f>ROUND(I115*H115,2)</f>
        <v>0</v>
      </c>
      <c r="K115" s="208" t="s">
        <v>120</v>
      </c>
      <c r="L115" s="46"/>
      <c r="M115" s="213" t="s">
        <v>28</v>
      </c>
      <c r="N115" s="214" t="s">
        <v>44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0.017</v>
      </c>
      <c r="T115" s="216">
        <f>S115*H115</f>
        <v>0.20400000000000001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167</v>
      </c>
      <c r="AT115" s="217" t="s">
        <v>116</v>
      </c>
      <c r="AU115" s="217" t="s">
        <v>82</v>
      </c>
      <c r="AY115" s="19" t="s">
        <v>113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78</v>
      </c>
      <c r="BK115" s="218">
        <f>ROUND(I115*H115,2)</f>
        <v>0</v>
      </c>
      <c r="BL115" s="19" t="s">
        <v>167</v>
      </c>
      <c r="BM115" s="217" t="s">
        <v>181</v>
      </c>
    </row>
    <row r="116" spans="1:47" s="2" customFormat="1" ht="12">
      <c r="A116" s="40"/>
      <c r="B116" s="41"/>
      <c r="C116" s="42"/>
      <c r="D116" s="219" t="s">
        <v>123</v>
      </c>
      <c r="E116" s="42"/>
      <c r="F116" s="220" t="s">
        <v>182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123</v>
      </c>
      <c r="AU116" s="19" t="s">
        <v>82</v>
      </c>
    </row>
    <row r="117" spans="1:51" s="13" customFormat="1" ht="12">
      <c r="A117" s="13"/>
      <c r="B117" s="224"/>
      <c r="C117" s="225"/>
      <c r="D117" s="226" t="s">
        <v>125</v>
      </c>
      <c r="E117" s="227" t="s">
        <v>28</v>
      </c>
      <c r="F117" s="228" t="s">
        <v>183</v>
      </c>
      <c r="G117" s="225"/>
      <c r="H117" s="229">
        <v>12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125</v>
      </c>
      <c r="AU117" s="235" t="s">
        <v>82</v>
      </c>
      <c r="AV117" s="13" t="s">
        <v>82</v>
      </c>
      <c r="AW117" s="13" t="s">
        <v>34</v>
      </c>
      <c r="AX117" s="13" t="s">
        <v>78</v>
      </c>
      <c r="AY117" s="235" t="s">
        <v>113</v>
      </c>
    </row>
    <row r="118" spans="1:65" s="2" customFormat="1" ht="24.15" customHeight="1">
      <c r="A118" s="40"/>
      <c r="B118" s="41"/>
      <c r="C118" s="206" t="s">
        <v>184</v>
      </c>
      <c r="D118" s="206" t="s">
        <v>116</v>
      </c>
      <c r="E118" s="207" t="s">
        <v>185</v>
      </c>
      <c r="F118" s="208" t="s">
        <v>186</v>
      </c>
      <c r="G118" s="209" t="s">
        <v>166</v>
      </c>
      <c r="H118" s="210">
        <v>4.765</v>
      </c>
      <c r="I118" s="211"/>
      <c r="J118" s="212">
        <f>ROUND(I118*H118,2)</f>
        <v>0</v>
      </c>
      <c r="K118" s="208" t="s">
        <v>120</v>
      </c>
      <c r="L118" s="46"/>
      <c r="M118" s="213" t="s">
        <v>28</v>
      </c>
      <c r="N118" s="214" t="s">
        <v>44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0.014</v>
      </c>
      <c r="T118" s="216">
        <f>S118*H118</f>
        <v>0.06670999999999999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167</v>
      </c>
      <c r="AT118" s="217" t="s">
        <v>116</v>
      </c>
      <c r="AU118" s="217" t="s">
        <v>82</v>
      </c>
      <c r="AY118" s="19" t="s">
        <v>113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78</v>
      </c>
      <c r="BK118" s="218">
        <f>ROUND(I118*H118,2)</f>
        <v>0</v>
      </c>
      <c r="BL118" s="19" t="s">
        <v>167</v>
      </c>
      <c r="BM118" s="217" t="s">
        <v>187</v>
      </c>
    </row>
    <row r="119" spans="1:47" s="2" customFormat="1" ht="12">
      <c r="A119" s="40"/>
      <c r="B119" s="41"/>
      <c r="C119" s="42"/>
      <c r="D119" s="219" t="s">
        <v>123</v>
      </c>
      <c r="E119" s="42"/>
      <c r="F119" s="220" t="s">
        <v>188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123</v>
      </c>
      <c r="AU119" s="19" t="s">
        <v>82</v>
      </c>
    </row>
    <row r="120" spans="1:51" s="13" customFormat="1" ht="12">
      <c r="A120" s="13"/>
      <c r="B120" s="224"/>
      <c r="C120" s="225"/>
      <c r="D120" s="226" t="s">
        <v>125</v>
      </c>
      <c r="E120" s="227" t="s">
        <v>28</v>
      </c>
      <c r="F120" s="228" t="s">
        <v>189</v>
      </c>
      <c r="G120" s="225"/>
      <c r="H120" s="229">
        <v>4.765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125</v>
      </c>
      <c r="AU120" s="235" t="s">
        <v>82</v>
      </c>
      <c r="AV120" s="13" t="s">
        <v>82</v>
      </c>
      <c r="AW120" s="13" t="s">
        <v>34</v>
      </c>
      <c r="AX120" s="13" t="s">
        <v>78</v>
      </c>
      <c r="AY120" s="235" t="s">
        <v>113</v>
      </c>
    </row>
    <row r="121" spans="1:65" s="2" customFormat="1" ht="33" customHeight="1">
      <c r="A121" s="40"/>
      <c r="B121" s="41"/>
      <c r="C121" s="206" t="s">
        <v>190</v>
      </c>
      <c r="D121" s="206" t="s">
        <v>116</v>
      </c>
      <c r="E121" s="207" t="s">
        <v>191</v>
      </c>
      <c r="F121" s="208" t="s">
        <v>192</v>
      </c>
      <c r="G121" s="209" t="s">
        <v>166</v>
      </c>
      <c r="H121" s="210">
        <v>4.765</v>
      </c>
      <c r="I121" s="211"/>
      <c r="J121" s="212">
        <f>ROUND(I121*H121,2)</f>
        <v>0</v>
      </c>
      <c r="K121" s="208" t="s">
        <v>120</v>
      </c>
      <c r="L121" s="46"/>
      <c r="M121" s="213" t="s">
        <v>28</v>
      </c>
      <c r="N121" s="214" t="s">
        <v>44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0.04</v>
      </c>
      <c r="T121" s="216">
        <f>S121*H121</f>
        <v>0.1906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167</v>
      </c>
      <c r="AT121" s="217" t="s">
        <v>116</v>
      </c>
      <c r="AU121" s="217" t="s">
        <v>82</v>
      </c>
      <c r="AY121" s="19" t="s">
        <v>113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78</v>
      </c>
      <c r="BK121" s="218">
        <f>ROUND(I121*H121,2)</f>
        <v>0</v>
      </c>
      <c r="BL121" s="19" t="s">
        <v>167</v>
      </c>
      <c r="BM121" s="217" t="s">
        <v>193</v>
      </c>
    </row>
    <row r="122" spans="1:47" s="2" customFormat="1" ht="12">
      <c r="A122" s="40"/>
      <c r="B122" s="41"/>
      <c r="C122" s="42"/>
      <c r="D122" s="219" t="s">
        <v>123</v>
      </c>
      <c r="E122" s="42"/>
      <c r="F122" s="220" t="s">
        <v>194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123</v>
      </c>
      <c r="AU122" s="19" t="s">
        <v>82</v>
      </c>
    </row>
    <row r="123" spans="1:65" s="2" customFormat="1" ht="21.75" customHeight="1">
      <c r="A123" s="40"/>
      <c r="B123" s="41"/>
      <c r="C123" s="206" t="s">
        <v>195</v>
      </c>
      <c r="D123" s="206" t="s">
        <v>116</v>
      </c>
      <c r="E123" s="207" t="s">
        <v>196</v>
      </c>
      <c r="F123" s="208" t="s">
        <v>197</v>
      </c>
      <c r="G123" s="209" t="s">
        <v>198</v>
      </c>
      <c r="H123" s="210">
        <v>10</v>
      </c>
      <c r="I123" s="211"/>
      <c r="J123" s="212">
        <f>ROUND(I123*H123,2)</f>
        <v>0</v>
      </c>
      <c r="K123" s="208" t="s">
        <v>199</v>
      </c>
      <c r="L123" s="46"/>
      <c r="M123" s="213" t="s">
        <v>28</v>
      </c>
      <c r="N123" s="214" t="s">
        <v>44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167</v>
      </c>
      <c r="AT123" s="217" t="s">
        <v>116</v>
      </c>
      <c r="AU123" s="217" t="s">
        <v>82</v>
      </c>
      <c r="AY123" s="19" t="s">
        <v>113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78</v>
      </c>
      <c r="BK123" s="218">
        <f>ROUND(I123*H123,2)</f>
        <v>0</v>
      </c>
      <c r="BL123" s="19" t="s">
        <v>167</v>
      </c>
      <c r="BM123" s="217" t="s">
        <v>200</v>
      </c>
    </row>
    <row r="124" spans="1:65" s="2" customFormat="1" ht="37.8" customHeight="1">
      <c r="A124" s="40"/>
      <c r="B124" s="41"/>
      <c r="C124" s="206" t="s">
        <v>201</v>
      </c>
      <c r="D124" s="206" t="s">
        <v>116</v>
      </c>
      <c r="E124" s="207" t="s">
        <v>202</v>
      </c>
      <c r="F124" s="208" t="s">
        <v>203</v>
      </c>
      <c r="G124" s="209" t="s">
        <v>166</v>
      </c>
      <c r="H124" s="210">
        <v>6</v>
      </c>
      <c r="I124" s="211"/>
      <c r="J124" s="212">
        <f>ROUND(I124*H124,2)</f>
        <v>0</v>
      </c>
      <c r="K124" s="208" t="s">
        <v>120</v>
      </c>
      <c r="L124" s="46"/>
      <c r="M124" s="213" t="s">
        <v>28</v>
      </c>
      <c r="N124" s="214" t="s">
        <v>44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0.046</v>
      </c>
      <c r="T124" s="216">
        <f>S124*H124</f>
        <v>0.276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167</v>
      </c>
      <c r="AT124" s="217" t="s">
        <v>116</v>
      </c>
      <c r="AU124" s="217" t="s">
        <v>82</v>
      </c>
      <c r="AY124" s="19" t="s">
        <v>113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78</v>
      </c>
      <c r="BK124" s="218">
        <f>ROUND(I124*H124,2)</f>
        <v>0</v>
      </c>
      <c r="BL124" s="19" t="s">
        <v>167</v>
      </c>
      <c r="BM124" s="217" t="s">
        <v>204</v>
      </c>
    </row>
    <row r="125" spans="1:47" s="2" customFormat="1" ht="12">
      <c r="A125" s="40"/>
      <c r="B125" s="41"/>
      <c r="C125" s="42"/>
      <c r="D125" s="219" t="s">
        <v>123</v>
      </c>
      <c r="E125" s="42"/>
      <c r="F125" s="220" t="s">
        <v>205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123</v>
      </c>
      <c r="AU125" s="19" t="s">
        <v>82</v>
      </c>
    </row>
    <row r="126" spans="1:51" s="13" customFormat="1" ht="12">
      <c r="A126" s="13"/>
      <c r="B126" s="224"/>
      <c r="C126" s="225"/>
      <c r="D126" s="226" t="s">
        <v>125</v>
      </c>
      <c r="E126" s="227" t="s">
        <v>28</v>
      </c>
      <c r="F126" s="228" t="s">
        <v>206</v>
      </c>
      <c r="G126" s="225"/>
      <c r="H126" s="229">
        <v>6</v>
      </c>
      <c r="I126" s="230"/>
      <c r="J126" s="225"/>
      <c r="K126" s="225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125</v>
      </c>
      <c r="AU126" s="235" t="s">
        <v>82</v>
      </c>
      <c r="AV126" s="13" t="s">
        <v>82</v>
      </c>
      <c r="AW126" s="13" t="s">
        <v>34</v>
      </c>
      <c r="AX126" s="13" t="s">
        <v>78</v>
      </c>
      <c r="AY126" s="235" t="s">
        <v>113</v>
      </c>
    </row>
    <row r="127" spans="1:65" s="2" customFormat="1" ht="44.25" customHeight="1">
      <c r="A127" s="40"/>
      <c r="B127" s="41"/>
      <c r="C127" s="206" t="s">
        <v>8</v>
      </c>
      <c r="D127" s="206" t="s">
        <v>116</v>
      </c>
      <c r="E127" s="207" t="s">
        <v>207</v>
      </c>
      <c r="F127" s="208" t="s">
        <v>208</v>
      </c>
      <c r="G127" s="209" t="s">
        <v>166</v>
      </c>
      <c r="H127" s="210">
        <v>15.5</v>
      </c>
      <c r="I127" s="211"/>
      <c r="J127" s="212">
        <f>ROUND(I127*H127,2)</f>
        <v>0</v>
      </c>
      <c r="K127" s="208" t="s">
        <v>120</v>
      </c>
      <c r="L127" s="46"/>
      <c r="M127" s="213" t="s">
        <v>28</v>
      </c>
      <c r="N127" s="214" t="s">
        <v>44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0.059</v>
      </c>
      <c r="T127" s="216">
        <f>S127*H127</f>
        <v>0.9145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167</v>
      </c>
      <c r="AT127" s="217" t="s">
        <v>116</v>
      </c>
      <c r="AU127" s="217" t="s">
        <v>82</v>
      </c>
      <c r="AY127" s="19" t="s">
        <v>113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78</v>
      </c>
      <c r="BK127" s="218">
        <f>ROUND(I127*H127,2)</f>
        <v>0</v>
      </c>
      <c r="BL127" s="19" t="s">
        <v>167</v>
      </c>
      <c r="BM127" s="217" t="s">
        <v>209</v>
      </c>
    </row>
    <row r="128" spans="1:47" s="2" customFormat="1" ht="12">
      <c r="A128" s="40"/>
      <c r="B128" s="41"/>
      <c r="C128" s="42"/>
      <c r="D128" s="219" t="s">
        <v>123</v>
      </c>
      <c r="E128" s="42"/>
      <c r="F128" s="220" t="s">
        <v>210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123</v>
      </c>
      <c r="AU128" s="19" t="s">
        <v>82</v>
      </c>
    </row>
    <row r="129" spans="1:51" s="13" customFormat="1" ht="12">
      <c r="A129" s="13"/>
      <c r="B129" s="224"/>
      <c r="C129" s="225"/>
      <c r="D129" s="226" t="s">
        <v>125</v>
      </c>
      <c r="E129" s="227" t="s">
        <v>28</v>
      </c>
      <c r="F129" s="228" t="s">
        <v>211</v>
      </c>
      <c r="G129" s="225"/>
      <c r="H129" s="229">
        <v>15.5</v>
      </c>
      <c r="I129" s="230"/>
      <c r="J129" s="225"/>
      <c r="K129" s="225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125</v>
      </c>
      <c r="AU129" s="235" t="s">
        <v>82</v>
      </c>
      <c r="AV129" s="13" t="s">
        <v>82</v>
      </c>
      <c r="AW129" s="13" t="s">
        <v>34</v>
      </c>
      <c r="AX129" s="13" t="s">
        <v>78</v>
      </c>
      <c r="AY129" s="235" t="s">
        <v>113</v>
      </c>
    </row>
    <row r="130" spans="1:65" s="2" customFormat="1" ht="24.15" customHeight="1">
      <c r="A130" s="40"/>
      <c r="B130" s="41"/>
      <c r="C130" s="206" t="s">
        <v>167</v>
      </c>
      <c r="D130" s="206" t="s">
        <v>116</v>
      </c>
      <c r="E130" s="207" t="s">
        <v>212</v>
      </c>
      <c r="F130" s="208" t="s">
        <v>213</v>
      </c>
      <c r="G130" s="209" t="s">
        <v>214</v>
      </c>
      <c r="H130" s="210">
        <v>30</v>
      </c>
      <c r="I130" s="211"/>
      <c r="J130" s="212">
        <f>ROUND(I130*H130,2)</f>
        <v>0</v>
      </c>
      <c r="K130" s="208" t="s">
        <v>120</v>
      </c>
      <c r="L130" s="46"/>
      <c r="M130" s="213" t="s">
        <v>28</v>
      </c>
      <c r="N130" s="214" t="s">
        <v>44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167</v>
      </c>
      <c r="AT130" s="217" t="s">
        <v>116</v>
      </c>
      <c r="AU130" s="217" t="s">
        <v>82</v>
      </c>
      <c r="AY130" s="19" t="s">
        <v>113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78</v>
      </c>
      <c r="BK130" s="218">
        <f>ROUND(I130*H130,2)</f>
        <v>0</v>
      </c>
      <c r="BL130" s="19" t="s">
        <v>167</v>
      </c>
      <c r="BM130" s="217" t="s">
        <v>215</v>
      </c>
    </row>
    <row r="131" spans="1:47" s="2" customFormat="1" ht="12">
      <c r="A131" s="40"/>
      <c r="B131" s="41"/>
      <c r="C131" s="42"/>
      <c r="D131" s="219" t="s">
        <v>123</v>
      </c>
      <c r="E131" s="42"/>
      <c r="F131" s="220" t="s">
        <v>216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123</v>
      </c>
      <c r="AU131" s="19" t="s">
        <v>82</v>
      </c>
    </row>
    <row r="132" spans="1:47" s="2" customFormat="1" ht="12">
      <c r="A132" s="40"/>
      <c r="B132" s="41"/>
      <c r="C132" s="42"/>
      <c r="D132" s="226" t="s">
        <v>217</v>
      </c>
      <c r="E132" s="42"/>
      <c r="F132" s="247" t="s">
        <v>218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217</v>
      </c>
      <c r="AU132" s="19" t="s">
        <v>82</v>
      </c>
    </row>
    <row r="133" spans="1:51" s="13" customFormat="1" ht="12">
      <c r="A133" s="13"/>
      <c r="B133" s="224"/>
      <c r="C133" s="225"/>
      <c r="D133" s="226" t="s">
        <v>125</v>
      </c>
      <c r="E133" s="227" t="s">
        <v>28</v>
      </c>
      <c r="F133" s="228" t="s">
        <v>219</v>
      </c>
      <c r="G133" s="225"/>
      <c r="H133" s="229">
        <v>30</v>
      </c>
      <c r="I133" s="230"/>
      <c r="J133" s="225"/>
      <c r="K133" s="225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125</v>
      </c>
      <c r="AU133" s="235" t="s">
        <v>82</v>
      </c>
      <c r="AV133" s="13" t="s">
        <v>82</v>
      </c>
      <c r="AW133" s="13" t="s">
        <v>34</v>
      </c>
      <c r="AX133" s="13" t="s">
        <v>78</v>
      </c>
      <c r="AY133" s="235" t="s">
        <v>113</v>
      </c>
    </row>
    <row r="134" spans="1:65" s="2" customFormat="1" ht="49.05" customHeight="1">
      <c r="A134" s="40"/>
      <c r="B134" s="41"/>
      <c r="C134" s="206" t="s">
        <v>220</v>
      </c>
      <c r="D134" s="206" t="s">
        <v>116</v>
      </c>
      <c r="E134" s="207" t="s">
        <v>221</v>
      </c>
      <c r="F134" s="208" t="s">
        <v>222</v>
      </c>
      <c r="G134" s="209" t="s">
        <v>180</v>
      </c>
      <c r="H134" s="210">
        <v>2.6</v>
      </c>
      <c r="I134" s="211"/>
      <c r="J134" s="212">
        <f>ROUND(I134*H134,2)</f>
        <v>0</v>
      </c>
      <c r="K134" s="208" t="s">
        <v>120</v>
      </c>
      <c r="L134" s="46"/>
      <c r="M134" s="213" t="s">
        <v>28</v>
      </c>
      <c r="N134" s="214" t="s">
        <v>44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0.065</v>
      </c>
      <c r="T134" s="216">
        <f>S134*H134</f>
        <v>0.169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121</v>
      </c>
      <c r="AT134" s="217" t="s">
        <v>116</v>
      </c>
      <c r="AU134" s="217" t="s">
        <v>82</v>
      </c>
      <c r="AY134" s="19" t="s">
        <v>113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78</v>
      </c>
      <c r="BK134" s="218">
        <f>ROUND(I134*H134,2)</f>
        <v>0</v>
      </c>
      <c r="BL134" s="19" t="s">
        <v>121</v>
      </c>
      <c r="BM134" s="217" t="s">
        <v>223</v>
      </c>
    </row>
    <row r="135" spans="1:47" s="2" customFormat="1" ht="12">
      <c r="A135" s="40"/>
      <c r="B135" s="41"/>
      <c r="C135" s="42"/>
      <c r="D135" s="219" t="s">
        <v>123</v>
      </c>
      <c r="E135" s="42"/>
      <c r="F135" s="220" t="s">
        <v>224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123</v>
      </c>
      <c r="AU135" s="19" t="s">
        <v>82</v>
      </c>
    </row>
    <row r="136" spans="1:51" s="13" customFormat="1" ht="12">
      <c r="A136" s="13"/>
      <c r="B136" s="224"/>
      <c r="C136" s="225"/>
      <c r="D136" s="226" t="s">
        <v>125</v>
      </c>
      <c r="E136" s="227" t="s">
        <v>28</v>
      </c>
      <c r="F136" s="228" t="s">
        <v>225</v>
      </c>
      <c r="G136" s="225"/>
      <c r="H136" s="229">
        <v>2.6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125</v>
      </c>
      <c r="AU136" s="235" t="s">
        <v>82</v>
      </c>
      <c r="AV136" s="13" t="s">
        <v>82</v>
      </c>
      <c r="AW136" s="13" t="s">
        <v>34</v>
      </c>
      <c r="AX136" s="13" t="s">
        <v>78</v>
      </c>
      <c r="AY136" s="235" t="s">
        <v>113</v>
      </c>
    </row>
    <row r="137" spans="1:65" s="2" customFormat="1" ht="37.8" customHeight="1">
      <c r="A137" s="40"/>
      <c r="B137" s="41"/>
      <c r="C137" s="206" t="s">
        <v>226</v>
      </c>
      <c r="D137" s="206" t="s">
        <v>116</v>
      </c>
      <c r="E137" s="207" t="s">
        <v>227</v>
      </c>
      <c r="F137" s="208" t="s">
        <v>228</v>
      </c>
      <c r="G137" s="209" t="s">
        <v>180</v>
      </c>
      <c r="H137" s="210">
        <v>2</v>
      </c>
      <c r="I137" s="211"/>
      <c r="J137" s="212">
        <f>ROUND(I137*H137,2)</f>
        <v>0</v>
      </c>
      <c r="K137" s="208" t="s">
        <v>120</v>
      </c>
      <c r="L137" s="46"/>
      <c r="M137" s="213" t="s">
        <v>28</v>
      </c>
      <c r="N137" s="214" t="s">
        <v>44</v>
      </c>
      <c r="O137" s="86"/>
      <c r="P137" s="215">
        <f>O137*H137</f>
        <v>0</v>
      </c>
      <c r="Q137" s="215">
        <v>0.01257335</v>
      </c>
      <c r="R137" s="215">
        <f>Q137*H137</f>
        <v>0.0251467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121</v>
      </c>
      <c r="AT137" s="217" t="s">
        <v>116</v>
      </c>
      <c r="AU137" s="217" t="s">
        <v>82</v>
      </c>
      <c r="AY137" s="19" t="s">
        <v>113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78</v>
      </c>
      <c r="BK137" s="218">
        <f>ROUND(I137*H137,2)</f>
        <v>0</v>
      </c>
      <c r="BL137" s="19" t="s">
        <v>121</v>
      </c>
      <c r="BM137" s="217" t="s">
        <v>229</v>
      </c>
    </row>
    <row r="138" spans="1:47" s="2" customFormat="1" ht="12">
      <c r="A138" s="40"/>
      <c r="B138" s="41"/>
      <c r="C138" s="42"/>
      <c r="D138" s="219" t="s">
        <v>123</v>
      </c>
      <c r="E138" s="42"/>
      <c r="F138" s="220" t="s">
        <v>230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123</v>
      </c>
      <c r="AU138" s="19" t="s">
        <v>82</v>
      </c>
    </row>
    <row r="139" spans="1:51" s="13" customFormat="1" ht="12">
      <c r="A139" s="13"/>
      <c r="B139" s="224"/>
      <c r="C139" s="225"/>
      <c r="D139" s="226" t="s">
        <v>125</v>
      </c>
      <c r="E139" s="227" t="s">
        <v>28</v>
      </c>
      <c r="F139" s="228" t="s">
        <v>231</v>
      </c>
      <c r="G139" s="225"/>
      <c r="H139" s="229">
        <v>2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125</v>
      </c>
      <c r="AU139" s="235" t="s">
        <v>82</v>
      </c>
      <c r="AV139" s="13" t="s">
        <v>82</v>
      </c>
      <c r="AW139" s="13" t="s">
        <v>34</v>
      </c>
      <c r="AX139" s="13" t="s">
        <v>78</v>
      </c>
      <c r="AY139" s="235" t="s">
        <v>113</v>
      </c>
    </row>
    <row r="140" spans="1:63" s="12" customFormat="1" ht="20.85" customHeight="1">
      <c r="A140" s="12"/>
      <c r="B140" s="190"/>
      <c r="C140" s="191"/>
      <c r="D140" s="192" t="s">
        <v>72</v>
      </c>
      <c r="E140" s="204" t="s">
        <v>232</v>
      </c>
      <c r="F140" s="204" t="s">
        <v>233</v>
      </c>
      <c r="G140" s="191"/>
      <c r="H140" s="191"/>
      <c r="I140" s="194"/>
      <c r="J140" s="205">
        <f>BK140</f>
        <v>0</v>
      </c>
      <c r="K140" s="191"/>
      <c r="L140" s="196"/>
      <c r="M140" s="197"/>
      <c r="N140" s="198"/>
      <c r="O140" s="198"/>
      <c r="P140" s="199">
        <f>SUM(P141:P151)</f>
        <v>0</v>
      </c>
      <c r="Q140" s="198"/>
      <c r="R140" s="199">
        <f>SUM(R141:R151)</f>
        <v>0</v>
      </c>
      <c r="S140" s="198"/>
      <c r="T140" s="200">
        <f>SUM(T141:T151)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1" t="s">
        <v>78</v>
      </c>
      <c r="AT140" s="202" t="s">
        <v>72</v>
      </c>
      <c r="AU140" s="202" t="s">
        <v>82</v>
      </c>
      <c r="AY140" s="201" t="s">
        <v>113</v>
      </c>
      <c r="BK140" s="203">
        <f>SUM(BK141:BK151)</f>
        <v>0</v>
      </c>
    </row>
    <row r="141" spans="1:65" s="2" customFormat="1" ht="44.25" customHeight="1">
      <c r="A141" s="40"/>
      <c r="B141" s="41"/>
      <c r="C141" s="206" t="s">
        <v>234</v>
      </c>
      <c r="D141" s="206" t="s">
        <v>116</v>
      </c>
      <c r="E141" s="207" t="s">
        <v>235</v>
      </c>
      <c r="F141" s="208" t="s">
        <v>236</v>
      </c>
      <c r="G141" s="209" t="s">
        <v>237</v>
      </c>
      <c r="H141" s="210">
        <v>29.439</v>
      </c>
      <c r="I141" s="211"/>
      <c r="J141" s="212">
        <f>ROUND(I141*H141,2)</f>
        <v>0</v>
      </c>
      <c r="K141" s="208" t="s">
        <v>120</v>
      </c>
      <c r="L141" s="46"/>
      <c r="M141" s="213" t="s">
        <v>28</v>
      </c>
      <c r="N141" s="214" t="s">
        <v>44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121</v>
      </c>
      <c r="AT141" s="217" t="s">
        <v>116</v>
      </c>
      <c r="AU141" s="217" t="s">
        <v>133</v>
      </c>
      <c r="AY141" s="19" t="s">
        <v>113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78</v>
      </c>
      <c r="BK141" s="218">
        <f>ROUND(I141*H141,2)</f>
        <v>0</v>
      </c>
      <c r="BL141" s="19" t="s">
        <v>121</v>
      </c>
      <c r="BM141" s="217" t="s">
        <v>238</v>
      </c>
    </row>
    <row r="142" spans="1:47" s="2" customFormat="1" ht="12">
      <c r="A142" s="40"/>
      <c r="B142" s="41"/>
      <c r="C142" s="42"/>
      <c r="D142" s="219" t="s">
        <v>123</v>
      </c>
      <c r="E142" s="42"/>
      <c r="F142" s="220" t="s">
        <v>239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123</v>
      </c>
      <c r="AU142" s="19" t="s">
        <v>133</v>
      </c>
    </row>
    <row r="143" spans="1:65" s="2" customFormat="1" ht="33" customHeight="1">
      <c r="A143" s="40"/>
      <c r="B143" s="41"/>
      <c r="C143" s="206" t="s">
        <v>240</v>
      </c>
      <c r="D143" s="206" t="s">
        <v>116</v>
      </c>
      <c r="E143" s="207" t="s">
        <v>241</v>
      </c>
      <c r="F143" s="208" t="s">
        <v>242</v>
      </c>
      <c r="G143" s="209" t="s">
        <v>237</v>
      </c>
      <c r="H143" s="210">
        <v>29.439</v>
      </c>
      <c r="I143" s="211"/>
      <c r="J143" s="212">
        <f>ROUND(I143*H143,2)</f>
        <v>0</v>
      </c>
      <c r="K143" s="208" t="s">
        <v>120</v>
      </c>
      <c r="L143" s="46"/>
      <c r="M143" s="213" t="s">
        <v>28</v>
      </c>
      <c r="N143" s="214" t="s">
        <v>44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121</v>
      </c>
      <c r="AT143" s="217" t="s">
        <v>116</v>
      </c>
      <c r="AU143" s="217" t="s">
        <v>133</v>
      </c>
      <c r="AY143" s="19" t="s">
        <v>113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78</v>
      </c>
      <c r="BK143" s="218">
        <f>ROUND(I143*H143,2)</f>
        <v>0</v>
      </c>
      <c r="BL143" s="19" t="s">
        <v>121</v>
      </c>
      <c r="BM143" s="217" t="s">
        <v>243</v>
      </c>
    </row>
    <row r="144" spans="1:47" s="2" customFormat="1" ht="12">
      <c r="A144" s="40"/>
      <c r="B144" s="41"/>
      <c r="C144" s="42"/>
      <c r="D144" s="219" t="s">
        <v>123</v>
      </c>
      <c r="E144" s="42"/>
      <c r="F144" s="220" t="s">
        <v>244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123</v>
      </c>
      <c r="AU144" s="19" t="s">
        <v>133</v>
      </c>
    </row>
    <row r="145" spans="1:65" s="2" customFormat="1" ht="44.25" customHeight="1">
      <c r="A145" s="40"/>
      <c r="B145" s="41"/>
      <c r="C145" s="206" t="s">
        <v>7</v>
      </c>
      <c r="D145" s="206" t="s">
        <v>116</v>
      </c>
      <c r="E145" s="207" t="s">
        <v>245</v>
      </c>
      <c r="F145" s="208" t="s">
        <v>246</v>
      </c>
      <c r="G145" s="209" t="s">
        <v>237</v>
      </c>
      <c r="H145" s="210">
        <v>412.146</v>
      </c>
      <c r="I145" s="211"/>
      <c r="J145" s="212">
        <f>ROUND(I145*H145,2)</f>
        <v>0</v>
      </c>
      <c r="K145" s="208" t="s">
        <v>120</v>
      </c>
      <c r="L145" s="46"/>
      <c r="M145" s="213" t="s">
        <v>28</v>
      </c>
      <c r="N145" s="214" t="s">
        <v>44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121</v>
      </c>
      <c r="AT145" s="217" t="s">
        <v>116</v>
      </c>
      <c r="AU145" s="217" t="s">
        <v>133</v>
      </c>
      <c r="AY145" s="19" t="s">
        <v>113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78</v>
      </c>
      <c r="BK145" s="218">
        <f>ROUND(I145*H145,2)</f>
        <v>0</v>
      </c>
      <c r="BL145" s="19" t="s">
        <v>121</v>
      </c>
      <c r="BM145" s="217" t="s">
        <v>247</v>
      </c>
    </row>
    <row r="146" spans="1:47" s="2" customFormat="1" ht="12">
      <c r="A146" s="40"/>
      <c r="B146" s="41"/>
      <c r="C146" s="42"/>
      <c r="D146" s="219" t="s">
        <v>123</v>
      </c>
      <c r="E146" s="42"/>
      <c r="F146" s="220" t="s">
        <v>248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123</v>
      </c>
      <c r="AU146" s="19" t="s">
        <v>133</v>
      </c>
    </row>
    <row r="147" spans="1:47" s="2" customFormat="1" ht="12">
      <c r="A147" s="40"/>
      <c r="B147" s="41"/>
      <c r="C147" s="42"/>
      <c r="D147" s="226" t="s">
        <v>217</v>
      </c>
      <c r="E147" s="42"/>
      <c r="F147" s="247" t="s">
        <v>249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217</v>
      </c>
      <c r="AU147" s="19" t="s">
        <v>133</v>
      </c>
    </row>
    <row r="148" spans="1:51" s="13" customFormat="1" ht="12">
      <c r="A148" s="13"/>
      <c r="B148" s="224"/>
      <c r="C148" s="225"/>
      <c r="D148" s="226" t="s">
        <v>125</v>
      </c>
      <c r="E148" s="225"/>
      <c r="F148" s="228" t="s">
        <v>250</v>
      </c>
      <c r="G148" s="225"/>
      <c r="H148" s="229">
        <v>412.146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125</v>
      </c>
      <c r="AU148" s="235" t="s">
        <v>133</v>
      </c>
      <c r="AV148" s="13" t="s">
        <v>82</v>
      </c>
      <c r="AW148" s="13" t="s">
        <v>4</v>
      </c>
      <c r="AX148" s="13" t="s">
        <v>78</v>
      </c>
      <c r="AY148" s="235" t="s">
        <v>113</v>
      </c>
    </row>
    <row r="149" spans="1:65" s="2" customFormat="1" ht="44.25" customHeight="1">
      <c r="A149" s="40"/>
      <c r="B149" s="41"/>
      <c r="C149" s="206" t="s">
        <v>251</v>
      </c>
      <c r="D149" s="206" t="s">
        <v>116</v>
      </c>
      <c r="E149" s="207" t="s">
        <v>252</v>
      </c>
      <c r="F149" s="208" t="s">
        <v>253</v>
      </c>
      <c r="G149" s="209" t="s">
        <v>237</v>
      </c>
      <c r="H149" s="210">
        <v>29.439</v>
      </c>
      <c r="I149" s="211"/>
      <c r="J149" s="212">
        <f>ROUND(I149*H149,2)</f>
        <v>0</v>
      </c>
      <c r="K149" s="208" t="s">
        <v>120</v>
      </c>
      <c r="L149" s="46"/>
      <c r="M149" s="213" t="s">
        <v>28</v>
      </c>
      <c r="N149" s="214" t="s">
        <v>44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121</v>
      </c>
      <c r="AT149" s="217" t="s">
        <v>116</v>
      </c>
      <c r="AU149" s="217" t="s">
        <v>133</v>
      </c>
      <c r="AY149" s="19" t="s">
        <v>113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78</v>
      </c>
      <c r="BK149" s="218">
        <f>ROUND(I149*H149,2)</f>
        <v>0</v>
      </c>
      <c r="BL149" s="19" t="s">
        <v>121</v>
      </c>
      <c r="BM149" s="217" t="s">
        <v>254</v>
      </c>
    </row>
    <row r="150" spans="1:47" s="2" customFormat="1" ht="12">
      <c r="A150" s="40"/>
      <c r="B150" s="41"/>
      <c r="C150" s="42"/>
      <c r="D150" s="219" t="s">
        <v>123</v>
      </c>
      <c r="E150" s="42"/>
      <c r="F150" s="220" t="s">
        <v>255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123</v>
      </c>
      <c r="AU150" s="19" t="s">
        <v>133</v>
      </c>
    </row>
    <row r="151" spans="1:47" s="2" customFormat="1" ht="12">
      <c r="A151" s="40"/>
      <c r="B151" s="41"/>
      <c r="C151" s="42"/>
      <c r="D151" s="226" t="s">
        <v>217</v>
      </c>
      <c r="E151" s="42"/>
      <c r="F151" s="247" t="s">
        <v>256</v>
      </c>
      <c r="G151" s="42"/>
      <c r="H151" s="42"/>
      <c r="I151" s="221"/>
      <c r="J151" s="42"/>
      <c r="K151" s="42"/>
      <c r="L151" s="46"/>
      <c r="M151" s="248"/>
      <c r="N151" s="249"/>
      <c r="O151" s="250"/>
      <c r="P151" s="250"/>
      <c r="Q151" s="250"/>
      <c r="R151" s="250"/>
      <c r="S151" s="250"/>
      <c r="T151" s="251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217</v>
      </c>
      <c r="AU151" s="19" t="s">
        <v>133</v>
      </c>
    </row>
    <row r="152" spans="1:31" s="2" customFormat="1" ht="6.95" customHeight="1">
      <c r="A152" s="40"/>
      <c r="B152" s="61"/>
      <c r="C152" s="62"/>
      <c r="D152" s="62"/>
      <c r="E152" s="62"/>
      <c r="F152" s="62"/>
      <c r="G152" s="62"/>
      <c r="H152" s="62"/>
      <c r="I152" s="62"/>
      <c r="J152" s="62"/>
      <c r="K152" s="62"/>
      <c r="L152" s="46"/>
      <c r="M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</row>
  </sheetData>
  <sheetProtection password="FEE5" sheet="1" objects="1" scenarios="1" formatColumns="0" formatRows="0" autoFilter="0"/>
  <autoFilter ref="C81:K151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3_02/973031336"/>
    <hyperlink ref="F90" r:id="rId2" display="https://podminky.urs.cz/item/CS_URS_2023_02/971033481"/>
    <hyperlink ref="F93" r:id="rId3" display="https://podminky.urs.cz/item/CS_URS_2023_02/971033641"/>
    <hyperlink ref="F98" r:id="rId4" display="https://podminky.urs.cz/item/CS_URS_2023_02/962032631"/>
    <hyperlink ref="F101" r:id="rId5" display="https://podminky.urs.cz/item/CS_URS_2023_02/962032314"/>
    <hyperlink ref="F104" r:id="rId6" display="https://podminky.urs.cz/item/CS_URS_2023_02/962032230"/>
    <hyperlink ref="F107" r:id="rId7" display="https://podminky.urs.cz/item/CS_URS_2023_02/971033561"/>
    <hyperlink ref="F110" r:id="rId8" display="https://podminky.urs.cz/item/CS_URS_2023_02/968072455"/>
    <hyperlink ref="F113" r:id="rId9" display="https://podminky.urs.cz/item/CS_URS_2023_02/968062374"/>
    <hyperlink ref="F116" r:id="rId10" display="https://podminky.urs.cz/item/CS_URS_2023_02/762822820"/>
    <hyperlink ref="F119" r:id="rId11" display="https://podminky.urs.cz/item/CS_URS_2023_02/762811811"/>
    <hyperlink ref="F122" r:id="rId12" display="https://podminky.urs.cz/item/CS_URS_2023_02/762841812"/>
    <hyperlink ref="F125" r:id="rId13" display="https://podminky.urs.cz/item/CS_URS_2023_02/978013191"/>
    <hyperlink ref="F128" r:id="rId14" display="https://podminky.urs.cz/item/CS_URS_2023_02/978015391"/>
    <hyperlink ref="F131" r:id="rId15" display="https://podminky.urs.cz/item/CS_URS_2023_02/HZS1292"/>
    <hyperlink ref="F135" r:id="rId16" display="https://podminky.urs.cz/item/CS_URS_2023_02/974031666"/>
    <hyperlink ref="F138" r:id="rId17" display="https://podminky.urs.cz/item/CS_URS_2023_02/975073111"/>
    <hyperlink ref="F142" r:id="rId18" display="https://podminky.urs.cz/item/CS_URS_2023_02/997013154"/>
    <hyperlink ref="F144" r:id="rId19" display="https://podminky.urs.cz/item/CS_URS_2023_02/997013501"/>
    <hyperlink ref="F146" r:id="rId20" display="https://podminky.urs.cz/item/CS_URS_2023_02/997013509"/>
    <hyperlink ref="F150" r:id="rId21" display="https://podminky.urs.cz/item/CS_URS_2023_02/99701363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  <c r="AZ2" s="252" t="s">
        <v>257</v>
      </c>
      <c r="BA2" s="252" t="s">
        <v>258</v>
      </c>
      <c r="BB2" s="252" t="s">
        <v>166</v>
      </c>
      <c r="BC2" s="252" t="s">
        <v>259</v>
      </c>
      <c r="BD2" s="252" t="s">
        <v>133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  <c r="AZ3" s="252" t="s">
        <v>260</v>
      </c>
      <c r="BA3" s="252" t="s">
        <v>261</v>
      </c>
      <c r="BB3" s="252" t="s">
        <v>166</v>
      </c>
      <c r="BC3" s="252" t="s">
        <v>262</v>
      </c>
      <c r="BD3" s="252" t="s">
        <v>133</v>
      </c>
    </row>
    <row r="4" spans="2:56" s="1" customFormat="1" ht="24.95" customHeight="1">
      <c r="B4" s="22"/>
      <c r="D4" s="132" t="s">
        <v>88</v>
      </c>
      <c r="L4" s="22"/>
      <c r="M4" s="133" t="s">
        <v>10</v>
      </c>
      <c r="AT4" s="19" t="s">
        <v>4</v>
      </c>
      <c r="AZ4" s="252" t="s">
        <v>263</v>
      </c>
      <c r="BA4" s="252" t="s">
        <v>264</v>
      </c>
      <c r="BB4" s="252" t="s">
        <v>265</v>
      </c>
      <c r="BC4" s="252" t="s">
        <v>266</v>
      </c>
      <c r="BD4" s="252" t="s">
        <v>133</v>
      </c>
    </row>
    <row r="5" spans="2:56" s="1" customFormat="1" ht="6.95" customHeight="1">
      <c r="B5" s="22"/>
      <c r="L5" s="22"/>
      <c r="AZ5" s="252" t="s">
        <v>267</v>
      </c>
      <c r="BA5" s="252" t="s">
        <v>268</v>
      </c>
      <c r="BB5" s="252" t="s">
        <v>166</v>
      </c>
      <c r="BC5" s="252" t="s">
        <v>8</v>
      </c>
      <c r="BD5" s="252" t="s">
        <v>133</v>
      </c>
    </row>
    <row r="6" spans="2:56" s="1" customFormat="1" ht="12" customHeight="1">
      <c r="B6" s="22"/>
      <c r="D6" s="134" t="s">
        <v>16</v>
      </c>
      <c r="L6" s="22"/>
      <c r="AZ6" s="252" t="s">
        <v>269</v>
      </c>
      <c r="BA6" s="252" t="s">
        <v>270</v>
      </c>
      <c r="BB6" s="252" t="s">
        <v>265</v>
      </c>
      <c r="BC6" s="252" t="s">
        <v>271</v>
      </c>
      <c r="BD6" s="252" t="s">
        <v>133</v>
      </c>
    </row>
    <row r="7" spans="2:56" s="1" customFormat="1" ht="16.5" customHeight="1">
      <c r="B7" s="22"/>
      <c r="E7" s="135" t="str">
        <f>'Rekapitulace stavby'!K6</f>
        <v>ZŠ Vítěztví Mariánské Lázně, odborná učebna v podkroví etapa I</v>
      </c>
      <c r="F7" s="134"/>
      <c r="G7" s="134"/>
      <c r="H7" s="134"/>
      <c r="L7" s="22"/>
      <c r="AZ7" s="252" t="s">
        <v>272</v>
      </c>
      <c r="BA7" s="252" t="s">
        <v>273</v>
      </c>
      <c r="BB7" s="252" t="s">
        <v>265</v>
      </c>
      <c r="BC7" s="252" t="s">
        <v>274</v>
      </c>
      <c r="BD7" s="252" t="s">
        <v>133</v>
      </c>
    </row>
    <row r="8" spans="1:56" s="2" customFormat="1" ht="12" customHeight="1">
      <c r="A8" s="40"/>
      <c r="B8" s="46"/>
      <c r="C8" s="40"/>
      <c r="D8" s="134" t="s">
        <v>89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252" t="s">
        <v>275</v>
      </c>
      <c r="BA8" s="252" t="s">
        <v>276</v>
      </c>
      <c r="BB8" s="252" t="s">
        <v>265</v>
      </c>
      <c r="BC8" s="252" t="s">
        <v>274</v>
      </c>
      <c r="BD8" s="252" t="s">
        <v>133</v>
      </c>
    </row>
    <row r="9" spans="1:56" s="2" customFormat="1" ht="16.5" customHeight="1">
      <c r="A9" s="40"/>
      <c r="B9" s="46"/>
      <c r="C9" s="40"/>
      <c r="D9" s="40"/>
      <c r="E9" s="137" t="s">
        <v>277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252" t="s">
        <v>278</v>
      </c>
      <c r="BA9" s="252" t="s">
        <v>279</v>
      </c>
      <c r="BB9" s="252" t="s">
        <v>166</v>
      </c>
      <c r="BC9" s="252" t="s">
        <v>280</v>
      </c>
      <c r="BD9" s="252" t="s">
        <v>133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252" t="s">
        <v>281</v>
      </c>
      <c r="BA10" s="252" t="s">
        <v>282</v>
      </c>
      <c r="BB10" s="252" t="s">
        <v>166</v>
      </c>
      <c r="BC10" s="252" t="s">
        <v>283</v>
      </c>
      <c r="BD10" s="252" t="s">
        <v>133</v>
      </c>
    </row>
    <row r="11" spans="1:56" s="2" customFormat="1" ht="12" customHeight="1">
      <c r="A11" s="40"/>
      <c r="B11" s="46"/>
      <c r="C11" s="40"/>
      <c r="D11" s="134" t="s">
        <v>18</v>
      </c>
      <c r="E11" s="40"/>
      <c r="F11" s="138" t="s">
        <v>28</v>
      </c>
      <c r="G11" s="40"/>
      <c r="H11" s="40"/>
      <c r="I11" s="134" t="s">
        <v>20</v>
      </c>
      <c r="J11" s="138" t="s">
        <v>28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252" t="s">
        <v>284</v>
      </c>
      <c r="BA11" s="252" t="s">
        <v>285</v>
      </c>
      <c r="BB11" s="252" t="s">
        <v>265</v>
      </c>
      <c r="BC11" s="252" t="s">
        <v>286</v>
      </c>
      <c r="BD11" s="252" t="s">
        <v>133</v>
      </c>
    </row>
    <row r="12" spans="1:56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4. 10. 2023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252" t="s">
        <v>287</v>
      </c>
      <c r="BA12" s="252" t="s">
        <v>288</v>
      </c>
      <c r="BB12" s="252" t="s">
        <v>166</v>
      </c>
      <c r="BC12" s="252" t="s">
        <v>289</v>
      </c>
      <c r="BD12" s="252" t="s">
        <v>133</v>
      </c>
    </row>
    <row r="13" spans="1:56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252" t="s">
        <v>290</v>
      </c>
      <c r="BA13" s="252" t="s">
        <v>291</v>
      </c>
      <c r="BB13" s="252" t="s">
        <v>166</v>
      </c>
      <c r="BC13" s="252" t="s">
        <v>292</v>
      </c>
      <c r="BD13" s="252" t="s">
        <v>133</v>
      </c>
    </row>
    <row r="14" spans="1:56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252" t="s">
        <v>293</v>
      </c>
      <c r="BA14" s="252" t="s">
        <v>294</v>
      </c>
      <c r="BB14" s="252" t="s">
        <v>166</v>
      </c>
      <c r="BC14" s="252" t="s">
        <v>295</v>
      </c>
      <c r="BD14" s="252" t="s">
        <v>133</v>
      </c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29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27</v>
      </c>
      <c r="J20" s="138" t="s">
        <v>28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29</v>
      </c>
      <c r="J21" s="138" t="s">
        <v>28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27</v>
      </c>
      <c r="J23" s="138" t="s">
        <v>28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36</v>
      </c>
      <c r="F24" s="40"/>
      <c r="G24" s="40"/>
      <c r="H24" s="40"/>
      <c r="I24" s="134" t="s">
        <v>29</v>
      </c>
      <c r="J24" s="138" t="s">
        <v>28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38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ROUND(J111,2)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ROUND((SUM(BE111:BE499)),2)</f>
        <v>0</v>
      </c>
      <c r="G33" s="40"/>
      <c r="H33" s="40"/>
      <c r="I33" s="150">
        <v>0.21</v>
      </c>
      <c r="J33" s="149">
        <f>ROUND(((SUM(BE111:BE499))*I33),2)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ROUND((SUM(BF111:BF499)),2)</f>
        <v>0</v>
      </c>
      <c r="G34" s="40"/>
      <c r="H34" s="40"/>
      <c r="I34" s="150">
        <v>0.15</v>
      </c>
      <c r="J34" s="149">
        <f>ROUND(((SUM(BF111:BF499))*I34),2)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ROUND((SUM(BG111:BG499)),2)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ROUND((SUM(BH111:BH499)),2)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ROUND((SUM(BI111:BI499)),2)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Vítěztví Mariánské Lázně, odborná učebna v podkroví etapa 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2 - Etapa 1 - stav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 xml:space="preserve"> </v>
      </c>
      <c r="G52" s="42"/>
      <c r="H52" s="42"/>
      <c r="I52" s="34" t="s">
        <v>24</v>
      </c>
      <c r="J52" s="74" t="str">
        <f>IF(J12="","",J12)</f>
        <v>4. 10. 2023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 xml:space="preserve"> </v>
      </c>
      <c r="G54" s="42"/>
      <c r="H54" s="42"/>
      <c r="I54" s="34" t="s">
        <v>32</v>
      </c>
      <c r="J54" s="38" t="str">
        <f>E21</f>
        <v>Studio PROKON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Ing. Tomáš Hrdlička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92</v>
      </c>
      <c r="D57" s="164"/>
      <c r="E57" s="164"/>
      <c r="F57" s="164"/>
      <c r="G57" s="164"/>
      <c r="H57" s="164"/>
      <c r="I57" s="164"/>
      <c r="J57" s="165" t="s">
        <v>93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J111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94</v>
      </c>
    </row>
    <row r="60" spans="1:31" s="9" customFormat="1" ht="24.95" customHeight="1">
      <c r="A60" s="9"/>
      <c r="B60" s="167"/>
      <c r="C60" s="168"/>
      <c r="D60" s="169" t="s">
        <v>95</v>
      </c>
      <c r="E60" s="170"/>
      <c r="F60" s="170"/>
      <c r="G60" s="170"/>
      <c r="H60" s="170"/>
      <c r="I60" s="170"/>
      <c r="J60" s="171">
        <f>J112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296</v>
      </c>
      <c r="E61" s="176"/>
      <c r="F61" s="176"/>
      <c r="G61" s="176"/>
      <c r="H61" s="176"/>
      <c r="I61" s="176"/>
      <c r="J61" s="177">
        <f>J113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297</v>
      </c>
      <c r="E62" s="176"/>
      <c r="F62" s="176"/>
      <c r="G62" s="176"/>
      <c r="H62" s="176"/>
      <c r="I62" s="176"/>
      <c r="J62" s="177">
        <f>J132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73"/>
      <c r="C63" s="174"/>
      <c r="D63" s="175" t="s">
        <v>298</v>
      </c>
      <c r="E63" s="176"/>
      <c r="F63" s="176"/>
      <c r="G63" s="176"/>
      <c r="H63" s="176"/>
      <c r="I63" s="176"/>
      <c r="J63" s="177">
        <f>J145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73"/>
      <c r="C64" s="174"/>
      <c r="D64" s="175" t="s">
        <v>299</v>
      </c>
      <c r="E64" s="176"/>
      <c r="F64" s="176"/>
      <c r="G64" s="176"/>
      <c r="H64" s="176"/>
      <c r="I64" s="176"/>
      <c r="J64" s="177">
        <f>J159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300</v>
      </c>
      <c r="E65" s="176"/>
      <c r="F65" s="176"/>
      <c r="G65" s="176"/>
      <c r="H65" s="176"/>
      <c r="I65" s="176"/>
      <c r="J65" s="177">
        <f>J176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73"/>
      <c r="C66" s="174"/>
      <c r="D66" s="175" t="s">
        <v>301</v>
      </c>
      <c r="E66" s="176"/>
      <c r="F66" s="176"/>
      <c r="G66" s="176"/>
      <c r="H66" s="176"/>
      <c r="I66" s="176"/>
      <c r="J66" s="177">
        <f>J177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21.8" customHeight="1">
      <c r="A67" s="10"/>
      <c r="B67" s="173"/>
      <c r="C67" s="174"/>
      <c r="D67" s="175" t="s">
        <v>302</v>
      </c>
      <c r="E67" s="176"/>
      <c r="F67" s="176"/>
      <c r="G67" s="176"/>
      <c r="H67" s="176"/>
      <c r="I67" s="176"/>
      <c r="J67" s="177">
        <f>J200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73"/>
      <c r="C68" s="174"/>
      <c r="D68" s="175" t="s">
        <v>303</v>
      </c>
      <c r="E68" s="176"/>
      <c r="F68" s="176"/>
      <c r="G68" s="176"/>
      <c r="H68" s="176"/>
      <c r="I68" s="176"/>
      <c r="J68" s="177">
        <f>J208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21.8" customHeight="1">
      <c r="A69" s="10"/>
      <c r="B69" s="173"/>
      <c r="C69" s="174"/>
      <c r="D69" s="175" t="s">
        <v>304</v>
      </c>
      <c r="E69" s="176"/>
      <c r="F69" s="176"/>
      <c r="G69" s="176"/>
      <c r="H69" s="176"/>
      <c r="I69" s="176"/>
      <c r="J69" s="177">
        <f>J216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21.8" customHeight="1">
      <c r="A70" s="10"/>
      <c r="B70" s="173"/>
      <c r="C70" s="174"/>
      <c r="D70" s="175" t="s">
        <v>305</v>
      </c>
      <c r="E70" s="176"/>
      <c r="F70" s="176"/>
      <c r="G70" s="176"/>
      <c r="H70" s="176"/>
      <c r="I70" s="176"/>
      <c r="J70" s="177">
        <f>J222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21.8" customHeight="1">
      <c r="A71" s="10"/>
      <c r="B71" s="173"/>
      <c r="C71" s="174"/>
      <c r="D71" s="175" t="s">
        <v>306</v>
      </c>
      <c r="E71" s="176"/>
      <c r="F71" s="176"/>
      <c r="G71" s="176"/>
      <c r="H71" s="176"/>
      <c r="I71" s="176"/>
      <c r="J71" s="177">
        <f>J229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21.8" customHeight="1">
      <c r="A72" s="10"/>
      <c r="B72" s="173"/>
      <c r="C72" s="174"/>
      <c r="D72" s="175" t="s">
        <v>307</v>
      </c>
      <c r="E72" s="176"/>
      <c r="F72" s="176"/>
      <c r="G72" s="176"/>
      <c r="H72" s="176"/>
      <c r="I72" s="176"/>
      <c r="J72" s="177">
        <f>J240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308</v>
      </c>
      <c r="E73" s="176"/>
      <c r="F73" s="176"/>
      <c r="G73" s="176"/>
      <c r="H73" s="176"/>
      <c r="I73" s="176"/>
      <c r="J73" s="177">
        <f>J248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309</v>
      </c>
      <c r="E74" s="176"/>
      <c r="F74" s="176"/>
      <c r="G74" s="176"/>
      <c r="H74" s="176"/>
      <c r="I74" s="176"/>
      <c r="J74" s="177">
        <f>J256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310</v>
      </c>
      <c r="E75" s="176"/>
      <c r="F75" s="176"/>
      <c r="G75" s="176"/>
      <c r="H75" s="176"/>
      <c r="I75" s="176"/>
      <c r="J75" s="177">
        <f>J280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67"/>
      <c r="C76" s="168"/>
      <c r="D76" s="169" t="s">
        <v>311</v>
      </c>
      <c r="E76" s="170"/>
      <c r="F76" s="170"/>
      <c r="G76" s="170"/>
      <c r="H76" s="170"/>
      <c r="I76" s="170"/>
      <c r="J76" s="171">
        <f>J283</f>
        <v>0</v>
      </c>
      <c r="K76" s="168"/>
      <c r="L76" s="172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73"/>
      <c r="C77" s="174"/>
      <c r="D77" s="175" t="s">
        <v>312</v>
      </c>
      <c r="E77" s="176"/>
      <c r="F77" s="176"/>
      <c r="G77" s="176"/>
      <c r="H77" s="176"/>
      <c r="I77" s="176"/>
      <c r="J77" s="177">
        <f>J284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3"/>
      <c r="C78" s="174"/>
      <c r="D78" s="175" t="s">
        <v>313</v>
      </c>
      <c r="E78" s="176"/>
      <c r="F78" s="176"/>
      <c r="G78" s="176"/>
      <c r="H78" s="176"/>
      <c r="I78" s="176"/>
      <c r="J78" s="177">
        <f>J300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3"/>
      <c r="C79" s="174"/>
      <c r="D79" s="175" t="s">
        <v>314</v>
      </c>
      <c r="E79" s="176"/>
      <c r="F79" s="176"/>
      <c r="G79" s="176"/>
      <c r="H79" s="176"/>
      <c r="I79" s="176"/>
      <c r="J79" s="177">
        <f>J306</f>
        <v>0</v>
      </c>
      <c r="K79" s="174"/>
      <c r="L79" s="17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3"/>
      <c r="C80" s="174"/>
      <c r="D80" s="175" t="s">
        <v>315</v>
      </c>
      <c r="E80" s="176"/>
      <c r="F80" s="176"/>
      <c r="G80" s="176"/>
      <c r="H80" s="176"/>
      <c r="I80" s="176"/>
      <c r="J80" s="177">
        <f>J314</f>
        <v>0</v>
      </c>
      <c r="K80" s="174"/>
      <c r="L80" s="17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4.85" customHeight="1">
      <c r="A81" s="10"/>
      <c r="B81" s="173"/>
      <c r="C81" s="174"/>
      <c r="D81" s="175" t="s">
        <v>316</v>
      </c>
      <c r="E81" s="176"/>
      <c r="F81" s="176"/>
      <c r="G81" s="176"/>
      <c r="H81" s="176"/>
      <c r="I81" s="176"/>
      <c r="J81" s="177">
        <f>J317</f>
        <v>0</v>
      </c>
      <c r="K81" s="174"/>
      <c r="L81" s="17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4.85" customHeight="1">
      <c r="A82" s="10"/>
      <c r="B82" s="173"/>
      <c r="C82" s="174"/>
      <c r="D82" s="175" t="s">
        <v>317</v>
      </c>
      <c r="E82" s="176"/>
      <c r="F82" s="176"/>
      <c r="G82" s="176"/>
      <c r="H82" s="176"/>
      <c r="I82" s="176"/>
      <c r="J82" s="177">
        <f>J325</f>
        <v>0</v>
      </c>
      <c r="K82" s="174"/>
      <c r="L82" s="178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4.85" customHeight="1">
      <c r="A83" s="10"/>
      <c r="B83" s="173"/>
      <c r="C83" s="174"/>
      <c r="D83" s="175" t="s">
        <v>318</v>
      </c>
      <c r="E83" s="176"/>
      <c r="F83" s="176"/>
      <c r="G83" s="176"/>
      <c r="H83" s="176"/>
      <c r="I83" s="176"/>
      <c r="J83" s="177">
        <f>J342</f>
        <v>0</v>
      </c>
      <c r="K83" s="174"/>
      <c r="L83" s="178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73"/>
      <c r="C84" s="174"/>
      <c r="D84" s="175" t="s">
        <v>319</v>
      </c>
      <c r="E84" s="176"/>
      <c r="F84" s="176"/>
      <c r="G84" s="176"/>
      <c r="H84" s="176"/>
      <c r="I84" s="176"/>
      <c r="J84" s="177">
        <f>J359</f>
        <v>0</v>
      </c>
      <c r="K84" s="174"/>
      <c r="L84" s="178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73"/>
      <c r="C85" s="174"/>
      <c r="D85" s="175" t="s">
        <v>320</v>
      </c>
      <c r="E85" s="176"/>
      <c r="F85" s="176"/>
      <c r="G85" s="176"/>
      <c r="H85" s="176"/>
      <c r="I85" s="176"/>
      <c r="J85" s="177">
        <f>J367</f>
        <v>0</v>
      </c>
      <c r="K85" s="174"/>
      <c r="L85" s="178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73"/>
      <c r="C86" s="174"/>
      <c r="D86" s="175" t="s">
        <v>321</v>
      </c>
      <c r="E86" s="176"/>
      <c r="F86" s="176"/>
      <c r="G86" s="176"/>
      <c r="H86" s="176"/>
      <c r="I86" s="176"/>
      <c r="J86" s="177">
        <f>J371</f>
        <v>0</v>
      </c>
      <c r="K86" s="174"/>
      <c r="L86" s="178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4.85" customHeight="1">
      <c r="A87" s="10"/>
      <c r="B87" s="173"/>
      <c r="C87" s="174"/>
      <c r="D87" s="175" t="s">
        <v>322</v>
      </c>
      <c r="E87" s="176"/>
      <c r="F87" s="176"/>
      <c r="G87" s="176"/>
      <c r="H87" s="176"/>
      <c r="I87" s="176"/>
      <c r="J87" s="177">
        <f>J379</f>
        <v>0</v>
      </c>
      <c r="K87" s="174"/>
      <c r="L87" s="178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4.85" customHeight="1">
      <c r="A88" s="10"/>
      <c r="B88" s="173"/>
      <c r="C88" s="174"/>
      <c r="D88" s="175" t="s">
        <v>323</v>
      </c>
      <c r="E88" s="176"/>
      <c r="F88" s="176"/>
      <c r="G88" s="176"/>
      <c r="H88" s="176"/>
      <c r="I88" s="176"/>
      <c r="J88" s="177">
        <f>J389</f>
        <v>0</v>
      </c>
      <c r="K88" s="174"/>
      <c r="L88" s="178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73"/>
      <c r="C89" s="174"/>
      <c r="D89" s="175" t="s">
        <v>324</v>
      </c>
      <c r="E89" s="176"/>
      <c r="F89" s="176"/>
      <c r="G89" s="176"/>
      <c r="H89" s="176"/>
      <c r="I89" s="176"/>
      <c r="J89" s="177">
        <f>J401</f>
        <v>0</v>
      </c>
      <c r="K89" s="174"/>
      <c r="L89" s="178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73"/>
      <c r="C90" s="174"/>
      <c r="D90" s="175" t="s">
        <v>325</v>
      </c>
      <c r="E90" s="176"/>
      <c r="F90" s="176"/>
      <c r="G90" s="176"/>
      <c r="H90" s="176"/>
      <c r="I90" s="176"/>
      <c r="J90" s="177">
        <f>J441</f>
        <v>0</v>
      </c>
      <c r="K90" s="174"/>
      <c r="L90" s="178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73"/>
      <c r="C91" s="174"/>
      <c r="D91" s="175" t="s">
        <v>326</v>
      </c>
      <c r="E91" s="176"/>
      <c r="F91" s="176"/>
      <c r="G91" s="176"/>
      <c r="H91" s="176"/>
      <c r="I91" s="176"/>
      <c r="J91" s="177">
        <f>J468</f>
        <v>0</v>
      </c>
      <c r="K91" s="174"/>
      <c r="L91" s="178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2" customFormat="1" ht="21.8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61"/>
      <c r="C93" s="62"/>
      <c r="D93" s="62"/>
      <c r="E93" s="62"/>
      <c r="F93" s="62"/>
      <c r="G93" s="62"/>
      <c r="H93" s="62"/>
      <c r="I93" s="62"/>
      <c r="J93" s="62"/>
      <c r="K93" s="6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7" spans="1:31" s="2" customFormat="1" ht="6.95" customHeight="1">
      <c r="A97" s="40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13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24.95" customHeight="1">
      <c r="A98" s="40"/>
      <c r="B98" s="41"/>
      <c r="C98" s="25" t="s">
        <v>98</v>
      </c>
      <c r="D98" s="42"/>
      <c r="E98" s="42"/>
      <c r="F98" s="42"/>
      <c r="G98" s="42"/>
      <c r="H98" s="42"/>
      <c r="I98" s="42"/>
      <c r="J98" s="42"/>
      <c r="K98" s="42"/>
      <c r="L98" s="13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136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2" customHeight="1">
      <c r="A100" s="40"/>
      <c r="B100" s="41"/>
      <c r="C100" s="34" t="s">
        <v>16</v>
      </c>
      <c r="D100" s="42"/>
      <c r="E100" s="42"/>
      <c r="F100" s="42"/>
      <c r="G100" s="42"/>
      <c r="H100" s="42"/>
      <c r="I100" s="42"/>
      <c r="J100" s="42"/>
      <c r="K100" s="42"/>
      <c r="L100" s="136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6.5" customHeight="1">
      <c r="A101" s="40"/>
      <c r="B101" s="41"/>
      <c r="C101" s="42"/>
      <c r="D101" s="42"/>
      <c r="E101" s="162" t="str">
        <f>E7</f>
        <v>ZŠ Vítěztví Mariánské Lázně, odborná učebna v podkroví etapa I</v>
      </c>
      <c r="F101" s="34"/>
      <c r="G101" s="34"/>
      <c r="H101" s="34"/>
      <c r="I101" s="42"/>
      <c r="J101" s="42"/>
      <c r="K101" s="42"/>
      <c r="L101" s="136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2" customHeight="1">
      <c r="A102" s="40"/>
      <c r="B102" s="41"/>
      <c r="C102" s="34" t="s">
        <v>89</v>
      </c>
      <c r="D102" s="42"/>
      <c r="E102" s="42"/>
      <c r="F102" s="42"/>
      <c r="G102" s="42"/>
      <c r="H102" s="42"/>
      <c r="I102" s="42"/>
      <c r="J102" s="42"/>
      <c r="K102" s="42"/>
      <c r="L102" s="136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16.5" customHeight="1">
      <c r="A103" s="40"/>
      <c r="B103" s="41"/>
      <c r="C103" s="42"/>
      <c r="D103" s="42"/>
      <c r="E103" s="71" t="str">
        <f>E9</f>
        <v>2 - Etapa 1 - stav</v>
      </c>
      <c r="F103" s="42"/>
      <c r="G103" s="42"/>
      <c r="H103" s="42"/>
      <c r="I103" s="42"/>
      <c r="J103" s="42"/>
      <c r="K103" s="42"/>
      <c r="L103" s="136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136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12" customHeight="1">
      <c r="A105" s="40"/>
      <c r="B105" s="41"/>
      <c r="C105" s="34" t="s">
        <v>22</v>
      </c>
      <c r="D105" s="42"/>
      <c r="E105" s="42"/>
      <c r="F105" s="29" t="str">
        <f>F12</f>
        <v xml:space="preserve"> </v>
      </c>
      <c r="G105" s="42"/>
      <c r="H105" s="42"/>
      <c r="I105" s="34" t="s">
        <v>24</v>
      </c>
      <c r="J105" s="74" t="str">
        <f>IF(J12="","",J12)</f>
        <v>4. 10. 2023</v>
      </c>
      <c r="K105" s="42"/>
      <c r="L105" s="136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136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5.15" customHeight="1">
      <c r="A107" s="40"/>
      <c r="B107" s="41"/>
      <c r="C107" s="34" t="s">
        <v>26</v>
      </c>
      <c r="D107" s="42"/>
      <c r="E107" s="42"/>
      <c r="F107" s="29" t="str">
        <f>E15</f>
        <v xml:space="preserve"> </v>
      </c>
      <c r="G107" s="42"/>
      <c r="H107" s="42"/>
      <c r="I107" s="34" t="s">
        <v>32</v>
      </c>
      <c r="J107" s="38" t="str">
        <f>E21</f>
        <v>Studio PROKON</v>
      </c>
      <c r="K107" s="42"/>
      <c r="L107" s="136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5.15" customHeight="1">
      <c r="A108" s="40"/>
      <c r="B108" s="41"/>
      <c r="C108" s="34" t="s">
        <v>30</v>
      </c>
      <c r="D108" s="42"/>
      <c r="E108" s="42"/>
      <c r="F108" s="29" t="str">
        <f>IF(E18="","",E18)</f>
        <v>Vyplň údaj</v>
      </c>
      <c r="G108" s="42"/>
      <c r="H108" s="42"/>
      <c r="I108" s="34" t="s">
        <v>35</v>
      </c>
      <c r="J108" s="38" t="str">
        <f>E24</f>
        <v>Ing. Tomáš Hrdlička</v>
      </c>
      <c r="K108" s="42"/>
      <c r="L108" s="136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0.3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136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11" customFormat="1" ht="29.25" customHeight="1">
      <c r="A110" s="179"/>
      <c r="B110" s="180"/>
      <c r="C110" s="181" t="s">
        <v>99</v>
      </c>
      <c r="D110" s="182" t="s">
        <v>58</v>
      </c>
      <c r="E110" s="182" t="s">
        <v>54</v>
      </c>
      <c r="F110" s="182" t="s">
        <v>55</v>
      </c>
      <c r="G110" s="182" t="s">
        <v>100</v>
      </c>
      <c r="H110" s="182" t="s">
        <v>101</v>
      </c>
      <c r="I110" s="182" t="s">
        <v>102</v>
      </c>
      <c r="J110" s="182" t="s">
        <v>93</v>
      </c>
      <c r="K110" s="183" t="s">
        <v>103</v>
      </c>
      <c r="L110" s="184"/>
      <c r="M110" s="94" t="s">
        <v>28</v>
      </c>
      <c r="N110" s="95" t="s">
        <v>43</v>
      </c>
      <c r="O110" s="95" t="s">
        <v>104</v>
      </c>
      <c r="P110" s="95" t="s">
        <v>105</v>
      </c>
      <c r="Q110" s="95" t="s">
        <v>106</v>
      </c>
      <c r="R110" s="95" t="s">
        <v>107</v>
      </c>
      <c r="S110" s="95" t="s">
        <v>108</v>
      </c>
      <c r="T110" s="96" t="s">
        <v>109</v>
      </c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</row>
    <row r="111" spans="1:63" s="2" customFormat="1" ht="22.8" customHeight="1">
      <c r="A111" s="40"/>
      <c r="B111" s="41"/>
      <c r="C111" s="101" t="s">
        <v>110</v>
      </c>
      <c r="D111" s="42"/>
      <c r="E111" s="42"/>
      <c r="F111" s="42"/>
      <c r="G111" s="42"/>
      <c r="H111" s="42"/>
      <c r="I111" s="42"/>
      <c r="J111" s="185">
        <f>BK111</f>
        <v>0</v>
      </c>
      <c r="K111" s="42"/>
      <c r="L111" s="46"/>
      <c r="M111" s="97"/>
      <c r="N111" s="186"/>
      <c r="O111" s="98"/>
      <c r="P111" s="187">
        <f>P112+P283</f>
        <v>0</v>
      </c>
      <c r="Q111" s="98"/>
      <c r="R111" s="187">
        <f>R112+R283</f>
        <v>39.553969215291296</v>
      </c>
      <c r="S111" s="98"/>
      <c r="T111" s="188">
        <f>T112+T283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72</v>
      </c>
      <c r="AU111" s="19" t="s">
        <v>94</v>
      </c>
      <c r="BK111" s="189">
        <f>BK112+BK283</f>
        <v>0</v>
      </c>
    </row>
    <row r="112" spans="1:63" s="12" customFormat="1" ht="25.9" customHeight="1">
      <c r="A112" s="12"/>
      <c r="B112" s="190"/>
      <c r="C112" s="191"/>
      <c r="D112" s="192" t="s">
        <v>72</v>
      </c>
      <c r="E112" s="193" t="s">
        <v>111</v>
      </c>
      <c r="F112" s="193" t="s">
        <v>112</v>
      </c>
      <c r="G112" s="191"/>
      <c r="H112" s="191"/>
      <c r="I112" s="194"/>
      <c r="J112" s="195">
        <f>BK112</f>
        <v>0</v>
      </c>
      <c r="K112" s="191"/>
      <c r="L112" s="196"/>
      <c r="M112" s="197"/>
      <c r="N112" s="198"/>
      <c r="O112" s="198"/>
      <c r="P112" s="199">
        <f>P113+P132+P176+P248+P256+P280</f>
        <v>0</v>
      </c>
      <c r="Q112" s="198"/>
      <c r="R112" s="199">
        <f>R113+R132+R176+R248+R256+R280</f>
        <v>34.37688248393609</v>
      </c>
      <c r="S112" s="198"/>
      <c r="T112" s="200">
        <f>T113+T132+T176+T248+T256+T280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1" t="s">
        <v>78</v>
      </c>
      <c r="AT112" s="202" t="s">
        <v>72</v>
      </c>
      <c r="AU112" s="202" t="s">
        <v>73</v>
      </c>
      <c r="AY112" s="201" t="s">
        <v>113</v>
      </c>
      <c r="BK112" s="203">
        <f>BK113+BK132+BK176+BK248+BK256+BK280</f>
        <v>0</v>
      </c>
    </row>
    <row r="113" spans="1:63" s="12" customFormat="1" ht="22.8" customHeight="1">
      <c r="A113" s="12"/>
      <c r="B113" s="190"/>
      <c r="C113" s="191"/>
      <c r="D113" s="192" t="s">
        <v>72</v>
      </c>
      <c r="E113" s="204" t="s">
        <v>133</v>
      </c>
      <c r="F113" s="204" t="s">
        <v>327</v>
      </c>
      <c r="G113" s="191"/>
      <c r="H113" s="191"/>
      <c r="I113" s="194"/>
      <c r="J113" s="205">
        <f>BK113</f>
        <v>0</v>
      </c>
      <c r="K113" s="191"/>
      <c r="L113" s="196"/>
      <c r="M113" s="197"/>
      <c r="N113" s="198"/>
      <c r="O113" s="198"/>
      <c r="P113" s="199">
        <f>SUM(P114:P131)</f>
        <v>0</v>
      </c>
      <c r="Q113" s="198"/>
      <c r="R113" s="199">
        <f>SUM(R114:R131)</f>
        <v>12.86589845</v>
      </c>
      <c r="S113" s="198"/>
      <c r="T113" s="200">
        <f>SUM(T114:T131)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78</v>
      </c>
      <c r="AT113" s="202" t="s">
        <v>72</v>
      </c>
      <c r="AU113" s="202" t="s">
        <v>78</v>
      </c>
      <c r="AY113" s="201" t="s">
        <v>113</v>
      </c>
      <c r="BK113" s="203">
        <f>SUM(BK114:BK131)</f>
        <v>0</v>
      </c>
    </row>
    <row r="114" spans="1:65" s="2" customFormat="1" ht="37.8" customHeight="1">
      <c r="A114" s="40"/>
      <c r="B114" s="41"/>
      <c r="C114" s="206" t="s">
        <v>78</v>
      </c>
      <c r="D114" s="206" t="s">
        <v>116</v>
      </c>
      <c r="E114" s="207" t="s">
        <v>328</v>
      </c>
      <c r="F114" s="208" t="s">
        <v>329</v>
      </c>
      <c r="G114" s="209" t="s">
        <v>136</v>
      </c>
      <c r="H114" s="210">
        <v>0.383</v>
      </c>
      <c r="I114" s="211"/>
      <c r="J114" s="212">
        <f>ROUND(I114*H114,2)</f>
        <v>0</v>
      </c>
      <c r="K114" s="208" t="s">
        <v>120</v>
      </c>
      <c r="L114" s="46"/>
      <c r="M114" s="213" t="s">
        <v>28</v>
      </c>
      <c r="N114" s="214" t="s">
        <v>44</v>
      </c>
      <c r="O114" s="86"/>
      <c r="P114" s="215">
        <f>O114*H114</f>
        <v>0</v>
      </c>
      <c r="Q114" s="215">
        <v>1.32715</v>
      </c>
      <c r="R114" s="215">
        <f>Q114*H114</f>
        <v>0.5082984500000001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121</v>
      </c>
      <c r="AT114" s="217" t="s">
        <v>116</v>
      </c>
      <c r="AU114" s="217" t="s">
        <v>82</v>
      </c>
      <c r="AY114" s="19" t="s">
        <v>113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78</v>
      </c>
      <c r="BK114" s="218">
        <f>ROUND(I114*H114,2)</f>
        <v>0</v>
      </c>
      <c r="BL114" s="19" t="s">
        <v>121</v>
      </c>
      <c r="BM114" s="217" t="s">
        <v>330</v>
      </c>
    </row>
    <row r="115" spans="1:47" s="2" customFormat="1" ht="12">
      <c r="A115" s="40"/>
      <c r="B115" s="41"/>
      <c r="C115" s="42"/>
      <c r="D115" s="219" t="s">
        <v>123</v>
      </c>
      <c r="E115" s="42"/>
      <c r="F115" s="220" t="s">
        <v>331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123</v>
      </c>
      <c r="AU115" s="19" t="s">
        <v>82</v>
      </c>
    </row>
    <row r="116" spans="1:51" s="13" customFormat="1" ht="12">
      <c r="A116" s="13"/>
      <c r="B116" s="224"/>
      <c r="C116" s="225"/>
      <c r="D116" s="226" t="s">
        <v>125</v>
      </c>
      <c r="E116" s="227" t="s">
        <v>28</v>
      </c>
      <c r="F116" s="228" t="s">
        <v>332</v>
      </c>
      <c r="G116" s="225"/>
      <c r="H116" s="229">
        <v>0.383</v>
      </c>
      <c r="I116" s="230"/>
      <c r="J116" s="225"/>
      <c r="K116" s="225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125</v>
      </c>
      <c r="AU116" s="235" t="s">
        <v>82</v>
      </c>
      <c r="AV116" s="13" t="s">
        <v>82</v>
      </c>
      <c r="AW116" s="13" t="s">
        <v>34</v>
      </c>
      <c r="AX116" s="13" t="s">
        <v>78</v>
      </c>
      <c r="AY116" s="235" t="s">
        <v>113</v>
      </c>
    </row>
    <row r="117" spans="1:65" s="2" customFormat="1" ht="37.8" customHeight="1">
      <c r="A117" s="40"/>
      <c r="B117" s="41"/>
      <c r="C117" s="206" t="s">
        <v>82</v>
      </c>
      <c r="D117" s="206" t="s">
        <v>116</v>
      </c>
      <c r="E117" s="207" t="s">
        <v>333</v>
      </c>
      <c r="F117" s="208" t="s">
        <v>334</v>
      </c>
      <c r="G117" s="209" t="s">
        <v>119</v>
      </c>
      <c r="H117" s="210">
        <v>16</v>
      </c>
      <c r="I117" s="211"/>
      <c r="J117" s="212">
        <f>ROUND(I117*H117,2)</f>
        <v>0</v>
      </c>
      <c r="K117" s="208" t="s">
        <v>120</v>
      </c>
      <c r="L117" s="46"/>
      <c r="M117" s="213" t="s">
        <v>28</v>
      </c>
      <c r="N117" s="214" t="s">
        <v>44</v>
      </c>
      <c r="O117" s="86"/>
      <c r="P117" s="215">
        <f>O117*H117</f>
        <v>0</v>
      </c>
      <c r="Q117" s="215">
        <v>0.39564</v>
      </c>
      <c r="R117" s="215">
        <f>Q117*H117</f>
        <v>6.33024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121</v>
      </c>
      <c r="AT117" s="217" t="s">
        <v>116</v>
      </c>
      <c r="AU117" s="217" t="s">
        <v>82</v>
      </c>
      <c r="AY117" s="19" t="s">
        <v>113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78</v>
      </c>
      <c r="BK117" s="218">
        <f>ROUND(I117*H117,2)</f>
        <v>0</v>
      </c>
      <c r="BL117" s="19" t="s">
        <v>121</v>
      </c>
      <c r="BM117" s="217" t="s">
        <v>335</v>
      </c>
    </row>
    <row r="118" spans="1:47" s="2" customFormat="1" ht="12">
      <c r="A118" s="40"/>
      <c r="B118" s="41"/>
      <c r="C118" s="42"/>
      <c r="D118" s="219" t="s">
        <v>123</v>
      </c>
      <c r="E118" s="42"/>
      <c r="F118" s="220" t="s">
        <v>336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123</v>
      </c>
      <c r="AU118" s="19" t="s">
        <v>82</v>
      </c>
    </row>
    <row r="119" spans="1:51" s="13" customFormat="1" ht="12">
      <c r="A119" s="13"/>
      <c r="B119" s="224"/>
      <c r="C119" s="225"/>
      <c r="D119" s="226" t="s">
        <v>125</v>
      </c>
      <c r="E119" s="227" t="s">
        <v>28</v>
      </c>
      <c r="F119" s="228" t="s">
        <v>337</v>
      </c>
      <c r="G119" s="225"/>
      <c r="H119" s="229">
        <v>16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125</v>
      </c>
      <c r="AU119" s="235" t="s">
        <v>82</v>
      </c>
      <c r="AV119" s="13" t="s">
        <v>82</v>
      </c>
      <c r="AW119" s="13" t="s">
        <v>34</v>
      </c>
      <c r="AX119" s="13" t="s">
        <v>78</v>
      </c>
      <c r="AY119" s="235" t="s">
        <v>113</v>
      </c>
    </row>
    <row r="120" spans="1:65" s="2" customFormat="1" ht="37.8" customHeight="1">
      <c r="A120" s="40"/>
      <c r="B120" s="41"/>
      <c r="C120" s="206" t="s">
        <v>133</v>
      </c>
      <c r="D120" s="206" t="s">
        <v>116</v>
      </c>
      <c r="E120" s="207" t="s">
        <v>338</v>
      </c>
      <c r="F120" s="208" t="s">
        <v>339</v>
      </c>
      <c r="G120" s="209" t="s">
        <v>119</v>
      </c>
      <c r="H120" s="210">
        <v>32</v>
      </c>
      <c r="I120" s="211"/>
      <c r="J120" s="212">
        <f>ROUND(I120*H120,2)</f>
        <v>0</v>
      </c>
      <c r="K120" s="208" t="s">
        <v>120</v>
      </c>
      <c r="L120" s="46"/>
      <c r="M120" s="213" t="s">
        <v>28</v>
      </c>
      <c r="N120" s="214" t="s">
        <v>44</v>
      </c>
      <c r="O120" s="86"/>
      <c r="P120" s="215">
        <f>O120*H120</f>
        <v>0</v>
      </c>
      <c r="Q120" s="215">
        <v>0.12021</v>
      </c>
      <c r="R120" s="215">
        <f>Q120*H120</f>
        <v>3.84672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121</v>
      </c>
      <c r="AT120" s="217" t="s">
        <v>116</v>
      </c>
      <c r="AU120" s="217" t="s">
        <v>82</v>
      </c>
      <c r="AY120" s="19" t="s">
        <v>113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78</v>
      </c>
      <c r="BK120" s="218">
        <f>ROUND(I120*H120,2)</f>
        <v>0</v>
      </c>
      <c r="BL120" s="19" t="s">
        <v>121</v>
      </c>
      <c r="BM120" s="217" t="s">
        <v>340</v>
      </c>
    </row>
    <row r="121" spans="1:47" s="2" customFormat="1" ht="12">
      <c r="A121" s="40"/>
      <c r="B121" s="41"/>
      <c r="C121" s="42"/>
      <c r="D121" s="219" t="s">
        <v>123</v>
      </c>
      <c r="E121" s="42"/>
      <c r="F121" s="220" t="s">
        <v>341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123</v>
      </c>
      <c r="AU121" s="19" t="s">
        <v>82</v>
      </c>
    </row>
    <row r="122" spans="1:51" s="13" customFormat="1" ht="12">
      <c r="A122" s="13"/>
      <c r="B122" s="224"/>
      <c r="C122" s="225"/>
      <c r="D122" s="226" t="s">
        <v>125</v>
      </c>
      <c r="E122" s="227" t="s">
        <v>28</v>
      </c>
      <c r="F122" s="228" t="s">
        <v>342</v>
      </c>
      <c r="G122" s="225"/>
      <c r="H122" s="229">
        <v>16</v>
      </c>
      <c r="I122" s="230"/>
      <c r="J122" s="225"/>
      <c r="K122" s="225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125</v>
      </c>
      <c r="AU122" s="235" t="s">
        <v>82</v>
      </c>
      <c r="AV122" s="13" t="s">
        <v>82</v>
      </c>
      <c r="AW122" s="13" t="s">
        <v>34</v>
      </c>
      <c r="AX122" s="13" t="s">
        <v>73</v>
      </c>
      <c r="AY122" s="235" t="s">
        <v>113</v>
      </c>
    </row>
    <row r="123" spans="1:51" s="13" customFormat="1" ht="12">
      <c r="A123" s="13"/>
      <c r="B123" s="224"/>
      <c r="C123" s="225"/>
      <c r="D123" s="226" t="s">
        <v>125</v>
      </c>
      <c r="E123" s="227" t="s">
        <v>28</v>
      </c>
      <c r="F123" s="228" t="s">
        <v>343</v>
      </c>
      <c r="G123" s="225"/>
      <c r="H123" s="229">
        <v>16</v>
      </c>
      <c r="I123" s="230"/>
      <c r="J123" s="225"/>
      <c r="K123" s="225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125</v>
      </c>
      <c r="AU123" s="235" t="s">
        <v>82</v>
      </c>
      <c r="AV123" s="13" t="s">
        <v>82</v>
      </c>
      <c r="AW123" s="13" t="s">
        <v>34</v>
      </c>
      <c r="AX123" s="13" t="s">
        <v>73</v>
      </c>
      <c r="AY123" s="235" t="s">
        <v>113</v>
      </c>
    </row>
    <row r="124" spans="1:51" s="14" customFormat="1" ht="12">
      <c r="A124" s="14"/>
      <c r="B124" s="236"/>
      <c r="C124" s="237"/>
      <c r="D124" s="226" t="s">
        <v>125</v>
      </c>
      <c r="E124" s="238" t="s">
        <v>28</v>
      </c>
      <c r="F124" s="239" t="s">
        <v>127</v>
      </c>
      <c r="G124" s="237"/>
      <c r="H124" s="240">
        <v>32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125</v>
      </c>
      <c r="AU124" s="246" t="s">
        <v>82</v>
      </c>
      <c r="AV124" s="14" t="s">
        <v>121</v>
      </c>
      <c r="AW124" s="14" t="s">
        <v>34</v>
      </c>
      <c r="AX124" s="14" t="s">
        <v>78</v>
      </c>
      <c r="AY124" s="246" t="s">
        <v>113</v>
      </c>
    </row>
    <row r="125" spans="1:65" s="2" customFormat="1" ht="37.8" customHeight="1">
      <c r="A125" s="40"/>
      <c r="B125" s="41"/>
      <c r="C125" s="206" t="s">
        <v>121</v>
      </c>
      <c r="D125" s="206" t="s">
        <v>116</v>
      </c>
      <c r="E125" s="207" t="s">
        <v>338</v>
      </c>
      <c r="F125" s="208" t="s">
        <v>339</v>
      </c>
      <c r="G125" s="209" t="s">
        <v>119</v>
      </c>
      <c r="H125" s="210">
        <v>16</v>
      </c>
      <c r="I125" s="211"/>
      <c r="J125" s="212">
        <f>ROUND(I125*H125,2)</f>
        <v>0</v>
      </c>
      <c r="K125" s="208" t="s">
        <v>120</v>
      </c>
      <c r="L125" s="46"/>
      <c r="M125" s="213" t="s">
        <v>28</v>
      </c>
      <c r="N125" s="214" t="s">
        <v>44</v>
      </c>
      <c r="O125" s="86"/>
      <c r="P125" s="215">
        <f>O125*H125</f>
        <v>0</v>
      </c>
      <c r="Q125" s="215">
        <v>0.12021</v>
      </c>
      <c r="R125" s="215">
        <f>Q125*H125</f>
        <v>1.92336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121</v>
      </c>
      <c r="AT125" s="217" t="s">
        <v>116</v>
      </c>
      <c r="AU125" s="217" t="s">
        <v>82</v>
      </c>
      <c r="AY125" s="19" t="s">
        <v>113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78</v>
      </c>
      <c r="BK125" s="218">
        <f>ROUND(I125*H125,2)</f>
        <v>0</v>
      </c>
      <c r="BL125" s="19" t="s">
        <v>121</v>
      </c>
      <c r="BM125" s="217" t="s">
        <v>344</v>
      </c>
    </row>
    <row r="126" spans="1:47" s="2" customFormat="1" ht="12">
      <c r="A126" s="40"/>
      <c r="B126" s="41"/>
      <c r="C126" s="42"/>
      <c r="D126" s="219" t="s">
        <v>123</v>
      </c>
      <c r="E126" s="42"/>
      <c r="F126" s="220" t="s">
        <v>341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123</v>
      </c>
      <c r="AU126" s="19" t="s">
        <v>82</v>
      </c>
    </row>
    <row r="127" spans="1:51" s="13" customFormat="1" ht="12">
      <c r="A127" s="13"/>
      <c r="B127" s="224"/>
      <c r="C127" s="225"/>
      <c r="D127" s="226" t="s">
        <v>125</v>
      </c>
      <c r="E127" s="227" t="s">
        <v>28</v>
      </c>
      <c r="F127" s="228" t="s">
        <v>345</v>
      </c>
      <c r="G127" s="225"/>
      <c r="H127" s="229">
        <v>16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125</v>
      </c>
      <c r="AU127" s="235" t="s">
        <v>82</v>
      </c>
      <c r="AV127" s="13" t="s">
        <v>82</v>
      </c>
      <c r="AW127" s="13" t="s">
        <v>34</v>
      </c>
      <c r="AX127" s="13" t="s">
        <v>78</v>
      </c>
      <c r="AY127" s="235" t="s">
        <v>113</v>
      </c>
    </row>
    <row r="128" spans="1:65" s="2" customFormat="1" ht="37.8" customHeight="1">
      <c r="A128" s="40"/>
      <c r="B128" s="41"/>
      <c r="C128" s="206" t="s">
        <v>146</v>
      </c>
      <c r="D128" s="206" t="s">
        <v>116</v>
      </c>
      <c r="E128" s="207" t="s">
        <v>346</v>
      </c>
      <c r="F128" s="208" t="s">
        <v>347</v>
      </c>
      <c r="G128" s="209" t="s">
        <v>119</v>
      </c>
      <c r="H128" s="210">
        <v>6</v>
      </c>
      <c r="I128" s="211"/>
      <c r="J128" s="212">
        <f>ROUND(I128*H128,2)</f>
        <v>0</v>
      </c>
      <c r="K128" s="208" t="s">
        <v>120</v>
      </c>
      <c r="L128" s="46"/>
      <c r="M128" s="213" t="s">
        <v>28</v>
      </c>
      <c r="N128" s="214" t="s">
        <v>44</v>
      </c>
      <c r="O128" s="86"/>
      <c r="P128" s="215">
        <f>O128*H128</f>
        <v>0</v>
      </c>
      <c r="Q128" s="215">
        <v>0.02588</v>
      </c>
      <c r="R128" s="215">
        <f>Q128*H128</f>
        <v>0.15528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121</v>
      </c>
      <c r="AT128" s="217" t="s">
        <v>116</v>
      </c>
      <c r="AU128" s="217" t="s">
        <v>82</v>
      </c>
      <c r="AY128" s="19" t="s">
        <v>113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78</v>
      </c>
      <c r="BK128" s="218">
        <f>ROUND(I128*H128,2)</f>
        <v>0</v>
      </c>
      <c r="BL128" s="19" t="s">
        <v>121</v>
      </c>
      <c r="BM128" s="217" t="s">
        <v>348</v>
      </c>
    </row>
    <row r="129" spans="1:47" s="2" customFormat="1" ht="12">
      <c r="A129" s="40"/>
      <c r="B129" s="41"/>
      <c r="C129" s="42"/>
      <c r="D129" s="219" t="s">
        <v>123</v>
      </c>
      <c r="E129" s="42"/>
      <c r="F129" s="220" t="s">
        <v>349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123</v>
      </c>
      <c r="AU129" s="19" t="s">
        <v>82</v>
      </c>
    </row>
    <row r="130" spans="1:51" s="13" customFormat="1" ht="12">
      <c r="A130" s="13"/>
      <c r="B130" s="224"/>
      <c r="C130" s="225"/>
      <c r="D130" s="226" t="s">
        <v>125</v>
      </c>
      <c r="E130" s="227" t="s">
        <v>28</v>
      </c>
      <c r="F130" s="228" t="s">
        <v>350</v>
      </c>
      <c r="G130" s="225"/>
      <c r="H130" s="229">
        <v>6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125</v>
      </c>
      <c r="AU130" s="235" t="s">
        <v>82</v>
      </c>
      <c r="AV130" s="13" t="s">
        <v>82</v>
      </c>
      <c r="AW130" s="13" t="s">
        <v>34</v>
      </c>
      <c r="AX130" s="13" t="s">
        <v>78</v>
      </c>
      <c r="AY130" s="235" t="s">
        <v>113</v>
      </c>
    </row>
    <row r="131" spans="1:65" s="2" customFormat="1" ht="24.15" customHeight="1">
      <c r="A131" s="40"/>
      <c r="B131" s="41"/>
      <c r="C131" s="253" t="s">
        <v>152</v>
      </c>
      <c r="D131" s="253" t="s">
        <v>351</v>
      </c>
      <c r="E131" s="254" t="s">
        <v>352</v>
      </c>
      <c r="F131" s="255" t="s">
        <v>353</v>
      </c>
      <c r="G131" s="256" t="s">
        <v>119</v>
      </c>
      <c r="H131" s="257">
        <v>6</v>
      </c>
      <c r="I131" s="258"/>
      <c r="J131" s="259">
        <f>ROUND(I131*H131,2)</f>
        <v>0</v>
      </c>
      <c r="K131" s="255" t="s">
        <v>120</v>
      </c>
      <c r="L131" s="260"/>
      <c r="M131" s="261" t="s">
        <v>28</v>
      </c>
      <c r="N131" s="262" t="s">
        <v>44</v>
      </c>
      <c r="O131" s="86"/>
      <c r="P131" s="215">
        <f>O131*H131</f>
        <v>0</v>
      </c>
      <c r="Q131" s="215">
        <v>0.017</v>
      </c>
      <c r="R131" s="215">
        <f>Q131*H131</f>
        <v>0.10200000000000001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163</v>
      </c>
      <c r="AT131" s="217" t="s">
        <v>351</v>
      </c>
      <c r="AU131" s="217" t="s">
        <v>82</v>
      </c>
      <c r="AY131" s="19" t="s">
        <v>113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78</v>
      </c>
      <c r="BK131" s="218">
        <f>ROUND(I131*H131,2)</f>
        <v>0</v>
      </c>
      <c r="BL131" s="19" t="s">
        <v>121</v>
      </c>
      <c r="BM131" s="217" t="s">
        <v>354</v>
      </c>
    </row>
    <row r="132" spans="1:63" s="12" customFormat="1" ht="22.8" customHeight="1">
      <c r="A132" s="12"/>
      <c r="B132" s="190"/>
      <c r="C132" s="191"/>
      <c r="D132" s="192" t="s">
        <v>72</v>
      </c>
      <c r="E132" s="204" t="s">
        <v>121</v>
      </c>
      <c r="F132" s="204" t="s">
        <v>355</v>
      </c>
      <c r="G132" s="191"/>
      <c r="H132" s="191"/>
      <c r="I132" s="194"/>
      <c r="J132" s="205">
        <f>BK132</f>
        <v>0</v>
      </c>
      <c r="K132" s="191"/>
      <c r="L132" s="196"/>
      <c r="M132" s="197"/>
      <c r="N132" s="198"/>
      <c r="O132" s="198"/>
      <c r="P132" s="199">
        <f>P133+SUM(P134:P145)+P159</f>
        <v>0</v>
      </c>
      <c r="Q132" s="198"/>
      <c r="R132" s="199">
        <f>R133+SUM(R134:R145)+R159</f>
        <v>20.265712203936097</v>
      </c>
      <c r="S132" s="198"/>
      <c r="T132" s="200">
        <f>T133+SUM(T134:T145)+T159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1" t="s">
        <v>78</v>
      </c>
      <c r="AT132" s="202" t="s">
        <v>72</v>
      </c>
      <c r="AU132" s="202" t="s">
        <v>78</v>
      </c>
      <c r="AY132" s="201" t="s">
        <v>113</v>
      </c>
      <c r="BK132" s="203">
        <f>BK133+SUM(BK134:BK145)+BK159</f>
        <v>0</v>
      </c>
    </row>
    <row r="133" spans="1:65" s="2" customFormat="1" ht="37.8" customHeight="1">
      <c r="A133" s="40"/>
      <c r="B133" s="41"/>
      <c r="C133" s="206" t="s">
        <v>85</v>
      </c>
      <c r="D133" s="206" t="s">
        <v>116</v>
      </c>
      <c r="E133" s="207" t="s">
        <v>356</v>
      </c>
      <c r="F133" s="208" t="s">
        <v>357</v>
      </c>
      <c r="G133" s="209" t="s">
        <v>119</v>
      </c>
      <c r="H133" s="210">
        <v>32</v>
      </c>
      <c r="I133" s="211"/>
      <c r="J133" s="212">
        <f>ROUND(I133*H133,2)</f>
        <v>0</v>
      </c>
      <c r="K133" s="208" t="s">
        <v>120</v>
      </c>
      <c r="L133" s="46"/>
      <c r="M133" s="213" t="s">
        <v>28</v>
      </c>
      <c r="N133" s="214" t="s">
        <v>44</v>
      </c>
      <c r="O133" s="86"/>
      <c r="P133" s="215">
        <f>O133*H133</f>
        <v>0</v>
      </c>
      <c r="Q133" s="215">
        <v>0.059</v>
      </c>
      <c r="R133" s="215">
        <f>Q133*H133</f>
        <v>1.888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121</v>
      </c>
      <c r="AT133" s="217" t="s">
        <v>116</v>
      </c>
      <c r="AU133" s="217" t="s">
        <v>82</v>
      </c>
      <c r="AY133" s="19" t="s">
        <v>113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78</v>
      </c>
      <c r="BK133" s="218">
        <f>ROUND(I133*H133,2)</f>
        <v>0</v>
      </c>
      <c r="BL133" s="19" t="s">
        <v>121</v>
      </c>
      <c r="BM133" s="217" t="s">
        <v>358</v>
      </c>
    </row>
    <row r="134" spans="1:47" s="2" customFormat="1" ht="12">
      <c r="A134" s="40"/>
      <c r="B134" s="41"/>
      <c r="C134" s="42"/>
      <c r="D134" s="219" t="s">
        <v>123</v>
      </c>
      <c r="E134" s="42"/>
      <c r="F134" s="220" t="s">
        <v>359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123</v>
      </c>
      <c r="AU134" s="19" t="s">
        <v>82</v>
      </c>
    </row>
    <row r="135" spans="1:51" s="13" customFormat="1" ht="12">
      <c r="A135" s="13"/>
      <c r="B135" s="224"/>
      <c r="C135" s="225"/>
      <c r="D135" s="226" t="s">
        <v>125</v>
      </c>
      <c r="E135" s="227" t="s">
        <v>28</v>
      </c>
      <c r="F135" s="228" t="s">
        <v>360</v>
      </c>
      <c r="G135" s="225"/>
      <c r="H135" s="229">
        <v>32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125</v>
      </c>
      <c r="AU135" s="235" t="s">
        <v>82</v>
      </c>
      <c r="AV135" s="13" t="s">
        <v>82</v>
      </c>
      <c r="AW135" s="13" t="s">
        <v>34</v>
      </c>
      <c r="AX135" s="13" t="s">
        <v>78</v>
      </c>
      <c r="AY135" s="235" t="s">
        <v>113</v>
      </c>
    </row>
    <row r="136" spans="1:65" s="2" customFormat="1" ht="24.15" customHeight="1">
      <c r="A136" s="40"/>
      <c r="B136" s="41"/>
      <c r="C136" s="206" t="s">
        <v>163</v>
      </c>
      <c r="D136" s="206" t="s">
        <v>116</v>
      </c>
      <c r="E136" s="207" t="s">
        <v>361</v>
      </c>
      <c r="F136" s="208" t="s">
        <v>362</v>
      </c>
      <c r="G136" s="209" t="s">
        <v>237</v>
      </c>
      <c r="H136" s="210">
        <v>15.838</v>
      </c>
      <c r="I136" s="211"/>
      <c r="J136" s="212">
        <f>ROUND(I136*H136,2)</f>
        <v>0</v>
      </c>
      <c r="K136" s="208" t="s">
        <v>120</v>
      </c>
      <c r="L136" s="46"/>
      <c r="M136" s="213" t="s">
        <v>28</v>
      </c>
      <c r="N136" s="214" t="s">
        <v>44</v>
      </c>
      <c r="O136" s="86"/>
      <c r="P136" s="215">
        <f>O136*H136</f>
        <v>0</v>
      </c>
      <c r="Q136" s="215">
        <v>0.008547</v>
      </c>
      <c r="R136" s="215">
        <f>Q136*H136</f>
        <v>0.135367386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121</v>
      </c>
      <c r="AT136" s="217" t="s">
        <v>116</v>
      </c>
      <c r="AU136" s="217" t="s">
        <v>82</v>
      </c>
      <c r="AY136" s="19" t="s">
        <v>113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78</v>
      </c>
      <c r="BK136" s="218">
        <f>ROUND(I136*H136,2)</f>
        <v>0</v>
      </c>
      <c r="BL136" s="19" t="s">
        <v>121</v>
      </c>
      <c r="BM136" s="217" t="s">
        <v>363</v>
      </c>
    </row>
    <row r="137" spans="1:47" s="2" customFormat="1" ht="12">
      <c r="A137" s="40"/>
      <c r="B137" s="41"/>
      <c r="C137" s="42"/>
      <c r="D137" s="219" t="s">
        <v>123</v>
      </c>
      <c r="E137" s="42"/>
      <c r="F137" s="220" t="s">
        <v>364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123</v>
      </c>
      <c r="AU137" s="19" t="s">
        <v>82</v>
      </c>
    </row>
    <row r="138" spans="1:51" s="15" customFormat="1" ht="12">
      <c r="A138" s="15"/>
      <c r="B138" s="263"/>
      <c r="C138" s="264"/>
      <c r="D138" s="226" t="s">
        <v>125</v>
      </c>
      <c r="E138" s="265" t="s">
        <v>28</v>
      </c>
      <c r="F138" s="266" t="s">
        <v>365</v>
      </c>
      <c r="G138" s="264"/>
      <c r="H138" s="265" t="s">
        <v>28</v>
      </c>
      <c r="I138" s="267"/>
      <c r="J138" s="264"/>
      <c r="K138" s="264"/>
      <c r="L138" s="268"/>
      <c r="M138" s="269"/>
      <c r="N138" s="270"/>
      <c r="O138" s="270"/>
      <c r="P138" s="270"/>
      <c r="Q138" s="270"/>
      <c r="R138" s="270"/>
      <c r="S138" s="270"/>
      <c r="T138" s="27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2" t="s">
        <v>125</v>
      </c>
      <c r="AU138" s="272" t="s">
        <v>82</v>
      </c>
      <c r="AV138" s="15" t="s">
        <v>78</v>
      </c>
      <c r="AW138" s="15" t="s">
        <v>34</v>
      </c>
      <c r="AX138" s="15" t="s">
        <v>73</v>
      </c>
      <c r="AY138" s="272" t="s">
        <v>113</v>
      </c>
    </row>
    <row r="139" spans="1:51" s="13" customFormat="1" ht="12">
      <c r="A139" s="13"/>
      <c r="B139" s="224"/>
      <c r="C139" s="225"/>
      <c r="D139" s="226" t="s">
        <v>125</v>
      </c>
      <c r="E139" s="227" t="s">
        <v>28</v>
      </c>
      <c r="F139" s="228" t="s">
        <v>366</v>
      </c>
      <c r="G139" s="225"/>
      <c r="H139" s="229">
        <v>15.838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125</v>
      </c>
      <c r="AU139" s="235" t="s">
        <v>82</v>
      </c>
      <c r="AV139" s="13" t="s">
        <v>82</v>
      </c>
      <c r="AW139" s="13" t="s">
        <v>34</v>
      </c>
      <c r="AX139" s="13" t="s">
        <v>78</v>
      </c>
      <c r="AY139" s="235" t="s">
        <v>113</v>
      </c>
    </row>
    <row r="140" spans="1:65" s="2" customFormat="1" ht="21.75" customHeight="1">
      <c r="A140" s="40"/>
      <c r="B140" s="41"/>
      <c r="C140" s="253" t="s">
        <v>171</v>
      </c>
      <c r="D140" s="253" t="s">
        <v>351</v>
      </c>
      <c r="E140" s="254" t="s">
        <v>367</v>
      </c>
      <c r="F140" s="255" t="s">
        <v>368</v>
      </c>
      <c r="G140" s="256" t="s">
        <v>237</v>
      </c>
      <c r="H140" s="257">
        <v>16.155</v>
      </c>
      <c r="I140" s="258"/>
      <c r="J140" s="259">
        <f>ROUND(I140*H140,2)</f>
        <v>0</v>
      </c>
      <c r="K140" s="255" t="s">
        <v>120</v>
      </c>
      <c r="L140" s="260"/>
      <c r="M140" s="261" t="s">
        <v>28</v>
      </c>
      <c r="N140" s="262" t="s">
        <v>44</v>
      </c>
      <c r="O140" s="86"/>
      <c r="P140" s="215">
        <f>O140*H140</f>
        <v>0</v>
      </c>
      <c r="Q140" s="215">
        <v>1</v>
      </c>
      <c r="R140" s="215">
        <f>Q140*H140</f>
        <v>16.155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163</v>
      </c>
      <c r="AT140" s="217" t="s">
        <v>351</v>
      </c>
      <c r="AU140" s="217" t="s">
        <v>82</v>
      </c>
      <c r="AY140" s="19" t="s">
        <v>113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78</v>
      </c>
      <c r="BK140" s="218">
        <f>ROUND(I140*H140,2)</f>
        <v>0</v>
      </c>
      <c r="BL140" s="19" t="s">
        <v>121</v>
      </c>
      <c r="BM140" s="217" t="s">
        <v>369</v>
      </c>
    </row>
    <row r="141" spans="1:51" s="13" customFormat="1" ht="12">
      <c r="A141" s="13"/>
      <c r="B141" s="224"/>
      <c r="C141" s="225"/>
      <c r="D141" s="226" t="s">
        <v>125</v>
      </c>
      <c r="E141" s="225"/>
      <c r="F141" s="228" t="s">
        <v>370</v>
      </c>
      <c r="G141" s="225"/>
      <c r="H141" s="229">
        <v>16.155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125</v>
      </c>
      <c r="AU141" s="235" t="s">
        <v>82</v>
      </c>
      <c r="AV141" s="13" t="s">
        <v>82</v>
      </c>
      <c r="AW141" s="13" t="s">
        <v>4</v>
      </c>
      <c r="AX141" s="13" t="s">
        <v>78</v>
      </c>
      <c r="AY141" s="235" t="s">
        <v>113</v>
      </c>
    </row>
    <row r="142" spans="1:65" s="2" customFormat="1" ht="49.05" customHeight="1">
      <c r="A142" s="40"/>
      <c r="B142" s="41"/>
      <c r="C142" s="206" t="s">
        <v>177</v>
      </c>
      <c r="D142" s="206" t="s">
        <v>116</v>
      </c>
      <c r="E142" s="207" t="s">
        <v>371</v>
      </c>
      <c r="F142" s="208" t="s">
        <v>372</v>
      </c>
      <c r="G142" s="209" t="s">
        <v>237</v>
      </c>
      <c r="H142" s="210">
        <v>15.838</v>
      </c>
      <c r="I142" s="211"/>
      <c r="J142" s="212">
        <f>ROUND(I142*H142,2)</f>
        <v>0</v>
      </c>
      <c r="K142" s="208" t="s">
        <v>199</v>
      </c>
      <c r="L142" s="46"/>
      <c r="M142" s="213" t="s">
        <v>28</v>
      </c>
      <c r="N142" s="214" t="s">
        <v>44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121</v>
      </c>
      <c r="AT142" s="217" t="s">
        <v>116</v>
      </c>
      <c r="AU142" s="217" t="s">
        <v>82</v>
      </c>
      <c r="AY142" s="19" t="s">
        <v>113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78</v>
      </c>
      <c r="BK142" s="218">
        <f>ROUND(I142*H142,2)</f>
        <v>0</v>
      </c>
      <c r="BL142" s="19" t="s">
        <v>121</v>
      </c>
      <c r="BM142" s="217" t="s">
        <v>373</v>
      </c>
    </row>
    <row r="143" spans="1:65" s="2" customFormat="1" ht="33" customHeight="1">
      <c r="A143" s="40"/>
      <c r="B143" s="41"/>
      <c r="C143" s="206" t="s">
        <v>184</v>
      </c>
      <c r="D143" s="206" t="s">
        <v>116</v>
      </c>
      <c r="E143" s="207" t="s">
        <v>374</v>
      </c>
      <c r="F143" s="208" t="s">
        <v>375</v>
      </c>
      <c r="G143" s="209" t="s">
        <v>265</v>
      </c>
      <c r="H143" s="210">
        <v>19.2</v>
      </c>
      <c r="I143" s="211"/>
      <c r="J143" s="212">
        <f>ROUND(I143*H143,2)</f>
        <v>0</v>
      </c>
      <c r="K143" s="208" t="s">
        <v>199</v>
      </c>
      <c r="L143" s="46"/>
      <c r="M143" s="213" t="s">
        <v>28</v>
      </c>
      <c r="N143" s="214" t="s">
        <v>44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121</v>
      </c>
      <c r="AT143" s="217" t="s">
        <v>116</v>
      </c>
      <c r="AU143" s="217" t="s">
        <v>82</v>
      </c>
      <c r="AY143" s="19" t="s">
        <v>113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78</v>
      </c>
      <c r="BK143" s="218">
        <f>ROUND(I143*H143,2)</f>
        <v>0</v>
      </c>
      <c r="BL143" s="19" t="s">
        <v>121</v>
      </c>
      <c r="BM143" s="217" t="s">
        <v>376</v>
      </c>
    </row>
    <row r="144" spans="1:51" s="13" customFormat="1" ht="12">
      <c r="A144" s="13"/>
      <c r="B144" s="224"/>
      <c r="C144" s="225"/>
      <c r="D144" s="226" t="s">
        <v>125</v>
      </c>
      <c r="E144" s="227" t="s">
        <v>28</v>
      </c>
      <c r="F144" s="228" t="s">
        <v>377</v>
      </c>
      <c r="G144" s="225"/>
      <c r="H144" s="229">
        <v>19.2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125</v>
      </c>
      <c r="AU144" s="235" t="s">
        <v>82</v>
      </c>
      <c r="AV144" s="13" t="s">
        <v>82</v>
      </c>
      <c r="AW144" s="13" t="s">
        <v>34</v>
      </c>
      <c r="AX144" s="13" t="s">
        <v>78</v>
      </c>
      <c r="AY144" s="235" t="s">
        <v>113</v>
      </c>
    </row>
    <row r="145" spans="1:63" s="12" customFormat="1" ht="20.85" customHeight="1">
      <c r="A145" s="12"/>
      <c r="B145" s="190"/>
      <c r="C145" s="191"/>
      <c r="D145" s="192" t="s">
        <v>72</v>
      </c>
      <c r="E145" s="204" t="s">
        <v>378</v>
      </c>
      <c r="F145" s="204" t="s">
        <v>379</v>
      </c>
      <c r="G145" s="191"/>
      <c r="H145" s="191"/>
      <c r="I145" s="194"/>
      <c r="J145" s="205">
        <f>BK145</f>
        <v>0</v>
      </c>
      <c r="K145" s="191"/>
      <c r="L145" s="196"/>
      <c r="M145" s="197"/>
      <c r="N145" s="198"/>
      <c r="O145" s="198"/>
      <c r="P145" s="199">
        <f>SUM(P146:P158)</f>
        <v>0</v>
      </c>
      <c r="Q145" s="198"/>
      <c r="R145" s="199">
        <f>SUM(R146:R158)</f>
        <v>1.4180224461361002</v>
      </c>
      <c r="S145" s="198"/>
      <c r="T145" s="200">
        <f>SUM(T146:T158)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1" t="s">
        <v>78</v>
      </c>
      <c r="AT145" s="202" t="s">
        <v>72</v>
      </c>
      <c r="AU145" s="202" t="s">
        <v>82</v>
      </c>
      <c r="AY145" s="201" t="s">
        <v>113</v>
      </c>
      <c r="BK145" s="203">
        <f>SUM(BK146:BK158)</f>
        <v>0</v>
      </c>
    </row>
    <row r="146" spans="1:65" s="2" customFormat="1" ht="16.5" customHeight="1">
      <c r="A146" s="40"/>
      <c r="B146" s="41"/>
      <c r="C146" s="206" t="s">
        <v>190</v>
      </c>
      <c r="D146" s="206" t="s">
        <v>116</v>
      </c>
      <c r="E146" s="207" t="s">
        <v>380</v>
      </c>
      <c r="F146" s="208" t="s">
        <v>381</v>
      </c>
      <c r="G146" s="209" t="s">
        <v>136</v>
      </c>
      <c r="H146" s="210">
        <v>0.48</v>
      </c>
      <c r="I146" s="211"/>
      <c r="J146" s="212">
        <f>ROUND(I146*H146,2)</f>
        <v>0</v>
      </c>
      <c r="K146" s="208" t="s">
        <v>120</v>
      </c>
      <c r="L146" s="46"/>
      <c r="M146" s="213" t="s">
        <v>28</v>
      </c>
      <c r="N146" s="214" t="s">
        <v>44</v>
      </c>
      <c r="O146" s="86"/>
      <c r="P146" s="215">
        <f>O146*H146</f>
        <v>0</v>
      </c>
      <c r="Q146" s="215">
        <v>2.64468</v>
      </c>
      <c r="R146" s="215">
        <f>Q146*H146</f>
        <v>1.2694464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121</v>
      </c>
      <c r="AT146" s="217" t="s">
        <v>116</v>
      </c>
      <c r="AU146" s="217" t="s">
        <v>133</v>
      </c>
      <c r="AY146" s="19" t="s">
        <v>113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78</v>
      </c>
      <c r="BK146" s="218">
        <f>ROUND(I146*H146,2)</f>
        <v>0</v>
      </c>
      <c r="BL146" s="19" t="s">
        <v>121</v>
      </c>
      <c r="BM146" s="217" t="s">
        <v>382</v>
      </c>
    </row>
    <row r="147" spans="1:47" s="2" customFormat="1" ht="12">
      <c r="A147" s="40"/>
      <c r="B147" s="41"/>
      <c r="C147" s="42"/>
      <c r="D147" s="219" t="s">
        <v>123</v>
      </c>
      <c r="E147" s="42"/>
      <c r="F147" s="220" t="s">
        <v>383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123</v>
      </c>
      <c r="AU147" s="19" t="s">
        <v>133</v>
      </c>
    </row>
    <row r="148" spans="1:51" s="15" customFormat="1" ht="12">
      <c r="A148" s="15"/>
      <c r="B148" s="263"/>
      <c r="C148" s="264"/>
      <c r="D148" s="226" t="s">
        <v>125</v>
      </c>
      <c r="E148" s="265" t="s">
        <v>28</v>
      </c>
      <c r="F148" s="266" t="s">
        <v>384</v>
      </c>
      <c r="G148" s="264"/>
      <c r="H148" s="265" t="s">
        <v>28</v>
      </c>
      <c r="I148" s="267"/>
      <c r="J148" s="264"/>
      <c r="K148" s="264"/>
      <c r="L148" s="268"/>
      <c r="M148" s="269"/>
      <c r="N148" s="270"/>
      <c r="O148" s="270"/>
      <c r="P148" s="270"/>
      <c r="Q148" s="270"/>
      <c r="R148" s="270"/>
      <c r="S148" s="270"/>
      <c r="T148" s="271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2" t="s">
        <v>125</v>
      </c>
      <c r="AU148" s="272" t="s">
        <v>133</v>
      </c>
      <c r="AV148" s="15" t="s">
        <v>78</v>
      </c>
      <c r="AW148" s="15" t="s">
        <v>34</v>
      </c>
      <c r="AX148" s="15" t="s">
        <v>73</v>
      </c>
      <c r="AY148" s="272" t="s">
        <v>113</v>
      </c>
    </row>
    <row r="149" spans="1:51" s="13" customFormat="1" ht="12">
      <c r="A149" s="13"/>
      <c r="B149" s="224"/>
      <c r="C149" s="225"/>
      <c r="D149" s="226" t="s">
        <v>125</v>
      </c>
      <c r="E149" s="227" t="s">
        <v>28</v>
      </c>
      <c r="F149" s="228" t="s">
        <v>385</v>
      </c>
      <c r="G149" s="225"/>
      <c r="H149" s="229">
        <v>0.48</v>
      </c>
      <c r="I149" s="230"/>
      <c r="J149" s="225"/>
      <c r="K149" s="225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125</v>
      </c>
      <c r="AU149" s="235" t="s">
        <v>133</v>
      </c>
      <c r="AV149" s="13" t="s">
        <v>82</v>
      </c>
      <c r="AW149" s="13" t="s">
        <v>34</v>
      </c>
      <c r="AX149" s="13" t="s">
        <v>78</v>
      </c>
      <c r="AY149" s="235" t="s">
        <v>113</v>
      </c>
    </row>
    <row r="150" spans="1:65" s="2" customFormat="1" ht="24.15" customHeight="1">
      <c r="A150" s="40"/>
      <c r="B150" s="41"/>
      <c r="C150" s="206" t="s">
        <v>195</v>
      </c>
      <c r="D150" s="206" t="s">
        <v>116</v>
      </c>
      <c r="E150" s="207" t="s">
        <v>386</v>
      </c>
      <c r="F150" s="208" t="s">
        <v>387</v>
      </c>
      <c r="G150" s="209" t="s">
        <v>166</v>
      </c>
      <c r="H150" s="210">
        <v>16</v>
      </c>
      <c r="I150" s="211"/>
      <c r="J150" s="212">
        <f>ROUND(I150*H150,2)</f>
        <v>0</v>
      </c>
      <c r="K150" s="208" t="s">
        <v>120</v>
      </c>
      <c r="L150" s="46"/>
      <c r="M150" s="213" t="s">
        <v>28</v>
      </c>
      <c r="N150" s="214" t="s">
        <v>44</v>
      </c>
      <c r="O150" s="86"/>
      <c r="P150" s="215">
        <f>O150*H150</f>
        <v>0</v>
      </c>
      <c r="Q150" s="215">
        <v>0.0084225</v>
      </c>
      <c r="R150" s="215">
        <f>Q150*H150</f>
        <v>0.13476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121</v>
      </c>
      <c r="AT150" s="217" t="s">
        <v>116</v>
      </c>
      <c r="AU150" s="217" t="s">
        <v>133</v>
      </c>
      <c r="AY150" s="19" t="s">
        <v>113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78</v>
      </c>
      <c r="BK150" s="218">
        <f>ROUND(I150*H150,2)</f>
        <v>0</v>
      </c>
      <c r="BL150" s="19" t="s">
        <v>121</v>
      </c>
      <c r="BM150" s="217" t="s">
        <v>388</v>
      </c>
    </row>
    <row r="151" spans="1:47" s="2" customFormat="1" ht="12">
      <c r="A151" s="40"/>
      <c r="B151" s="41"/>
      <c r="C151" s="42"/>
      <c r="D151" s="219" t="s">
        <v>123</v>
      </c>
      <c r="E151" s="42"/>
      <c r="F151" s="220" t="s">
        <v>389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123</v>
      </c>
      <c r="AU151" s="19" t="s">
        <v>133</v>
      </c>
    </row>
    <row r="152" spans="1:51" s="13" customFormat="1" ht="12">
      <c r="A152" s="13"/>
      <c r="B152" s="224"/>
      <c r="C152" s="225"/>
      <c r="D152" s="226" t="s">
        <v>125</v>
      </c>
      <c r="E152" s="227" t="s">
        <v>28</v>
      </c>
      <c r="F152" s="228" t="s">
        <v>390</v>
      </c>
      <c r="G152" s="225"/>
      <c r="H152" s="229">
        <v>16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125</v>
      </c>
      <c r="AU152" s="235" t="s">
        <v>133</v>
      </c>
      <c r="AV152" s="13" t="s">
        <v>82</v>
      </c>
      <c r="AW152" s="13" t="s">
        <v>34</v>
      </c>
      <c r="AX152" s="13" t="s">
        <v>78</v>
      </c>
      <c r="AY152" s="235" t="s">
        <v>113</v>
      </c>
    </row>
    <row r="153" spans="1:65" s="2" customFormat="1" ht="24.15" customHeight="1">
      <c r="A153" s="40"/>
      <c r="B153" s="41"/>
      <c r="C153" s="206" t="s">
        <v>201</v>
      </c>
      <c r="D153" s="206" t="s">
        <v>116</v>
      </c>
      <c r="E153" s="207" t="s">
        <v>391</v>
      </c>
      <c r="F153" s="208" t="s">
        <v>392</v>
      </c>
      <c r="G153" s="209" t="s">
        <v>166</v>
      </c>
      <c r="H153" s="210">
        <v>16</v>
      </c>
      <c r="I153" s="211"/>
      <c r="J153" s="212">
        <f>ROUND(I153*H153,2)</f>
        <v>0</v>
      </c>
      <c r="K153" s="208" t="s">
        <v>120</v>
      </c>
      <c r="L153" s="46"/>
      <c r="M153" s="213" t="s">
        <v>28</v>
      </c>
      <c r="N153" s="214" t="s">
        <v>44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121</v>
      </c>
      <c r="AT153" s="217" t="s">
        <v>116</v>
      </c>
      <c r="AU153" s="217" t="s">
        <v>133</v>
      </c>
      <c r="AY153" s="19" t="s">
        <v>113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78</v>
      </c>
      <c r="BK153" s="218">
        <f>ROUND(I153*H153,2)</f>
        <v>0</v>
      </c>
      <c r="BL153" s="19" t="s">
        <v>121</v>
      </c>
      <c r="BM153" s="217" t="s">
        <v>393</v>
      </c>
    </row>
    <row r="154" spans="1:47" s="2" customFormat="1" ht="12">
      <c r="A154" s="40"/>
      <c r="B154" s="41"/>
      <c r="C154" s="42"/>
      <c r="D154" s="219" t="s">
        <v>123</v>
      </c>
      <c r="E154" s="42"/>
      <c r="F154" s="220" t="s">
        <v>394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123</v>
      </c>
      <c r="AU154" s="19" t="s">
        <v>133</v>
      </c>
    </row>
    <row r="155" spans="1:65" s="2" customFormat="1" ht="24.15" customHeight="1">
      <c r="A155" s="40"/>
      <c r="B155" s="41"/>
      <c r="C155" s="206" t="s">
        <v>8</v>
      </c>
      <c r="D155" s="206" t="s">
        <v>116</v>
      </c>
      <c r="E155" s="207" t="s">
        <v>395</v>
      </c>
      <c r="F155" s="208" t="s">
        <v>396</v>
      </c>
      <c r="G155" s="209" t="s">
        <v>237</v>
      </c>
      <c r="H155" s="210">
        <v>0.013</v>
      </c>
      <c r="I155" s="211"/>
      <c r="J155" s="212">
        <f>ROUND(I155*H155,2)</f>
        <v>0</v>
      </c>
      <c r="K155" s="208" t="s">
        <v>120</v>
      </c>
      <c r="L155" s="46"/>
      <c r="M155" s="213" t="s">
        <v>28</v>
      </c>
      <c r="N155" s="214" t="s">
        <v>44</v>
      </c>
      <c r="O155" s="86"/>
      <c r="P155" s="215">
        <f>O155*H155</f>
        <v>0</v>
      </c>
      <c r="Q155" s="215">
        <v>1.0627727797</v>
      </c>
      <c r="R155" s="215">
        <f>Q155*H155</f>
        <v>0.013816046136099998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121</v>
      </c>
      <c r="AT155" s="217" t="s">
        <v>116</v>
      </c>
      <c r="AU155" s="217" t="s">
        <v>133</v>
      </c>
      <c r="AY155" s="19" t="s">
        <v>113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78</v>
      </c>
      <c r="BK155" s="218">
        <f>ROUND(I155*H155,2)</f>
        <v>0</v>
      </c>
      <c r="BL155" s="19" t="s">
        <v>121</v>
      </c>
      <c r="BM155" s="217" t="s">
        <v>397</v>
      </c>
    </row>
    <row r="156" spans="1:47" s="2" customFormat="1" ht="12">
      <c r="A156" s="40"/>
      <c r="B156" s="41"/>
      <c r="C156" s="42"/>
      <c r="D156" s="219" t="s">
        <v>123</v>
      </c>
      <c r="E156" s="42"/>
      <c r="F156" s="220" t="s">
        <v>398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123</v>
      </c>
      <c r="AU156" s="19" t="s">
        <v>133</v>
      </c>
    </row>
    <row r="157" spans="1:51" s="13" customFormat="1" ht="12">
      <c r="A157" s="13"/>
      <c r="B157" s="224"/>
      <c r="C157" s="225"/>
      <c r="D157" s="226" t="s">
        <v>125</v>
      </c>
      <c r="E157" s="227" t="s">
        <v>28</v>
      </c>
      <c r="F157" s="228" t="s">
        <v>399</v>
      </c>
      <c r="G157" s="225"/>
      <c r="H157" s="229">
        <v>0.012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125</v>
      </c>
      <c r="AU157" s="235" t="s">
        <v>133</v>
      </c>
      <c r="AV157" s="13" t="s">
        <v>82</v>
      </c>
      <c r="AW157" s="13" t="s">
        <v>34</v>
      </c>
      <c r="AX157" s="13" t="s">
        <v>78</v>
      </c>
      <c r="AY157" s="235" t="s">
        <v>113</v>
      </c>
    </row>
    <row r="158" spans="1:51" s="13" customFormat="1" ht="12">
      <c r="A158" s="13"/>
      <c r="B158" s="224"/>
      <c r="C158" s="225"/>
      <c r="D158" s="226" t="s">
        <v>125</v>
      </c>
      <c r="E158" s="225"/>
      <c r="F158" s="228" t="s">
        <v>400</v>
      </c>
      <c r="G158" s="225"/>
      <c r="H158" s="229">
        <v>0.013</v>
      </c>
      <c r="I158" s="230"/>
      <c r="J158" s="225"/>
      <c r="K158" s="225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125</v>
      </c>
      <c r="AU158" s="235" t="s">
        <v>133</v>
      </c>
      <c r="AV158" s="13" t="s">
        <v>82</v>
      </c>
      <c r="AW158" s="13" t="s">
        <v>4</v>
      </c>
      <c r="AX158" s="13" t="s">
        <v>78</v>
      </c>
      <c r="AY158" s="235" t="s">
        <v>113</v>
      </c>
    </row>
    <row r="159" spans="1:63" s="12" customFormat="1" ht="20.85" customHeight="1">
      <c r="A159" s="12"/>
      <c r="B159" s="190"/>
      <c r="C159" s="191"/>
      <c r="D159" s="192" t="s">
        <v>72</v>
      </c>
      <c r="E159" s="204" t="s">
        <v>401</v>
      </c>
      <c r="F159" s="204" t="s">
        <v>402</v>
      </c>
      <c r="G159" s="191"/>
      <c r="H159" s="191"/>
      <c r="I159" s="194"/>
      <c r="J159" s="205">
        <f>BK159</f>
        <v>0</v>
      </c>
      <c r="K159" s="191"/>
      <c r="L159" s="196"/>
      <c r="M159" s="197"/>
      <c r="N159" s="198"/>
      <c r="O159" s="198"/>
      <c r="P159" s="199">
        <f>SUM(P160:P175)</f>
        <v>0</v>
      </c>
      <c r="Q159" s="198"/>
      <c r="R159" s="199">
        <f>SUM(R160:R175)</f>
        <v>0.6693223718</v>
      </c>
      <c r="S159" s="198"/>
      <c r="T159" s="200">
        <f>SUM(T160:T175)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1" t="s">
        <v>78</v>
      </c>
      <c r="AT159" s="202" t="s">
        <v>72</v>
      </c>
      <c r="AU159" s="202" t="s">
        <v>82</v>
      </c>
      <c r="AY159" s="201" t="s">
        <v>113</v>
      </c>
      <c r="BK159" s="203">
        <f>SUM(BK160:BK175)</f>
        <v>0</v>
      </c>
    </row>
    <row r="160" spans="1:65" s="2" customFormat="1" ht="37.8" customHeight="1">
      <c r="A160" s="40"/>
      <c r="B160" s="41"/>
      <c r="C160" s="206" t="s">
        <v>167</v>
      </c>
      <c r="D160" s="206" t="s">
        <v>116</v>
      </c>
      <c r="E160" s="207" t="s">
        <v>403</v>
      </c>
      <c r="F160" s="208" t="s">
        <v>404</v>
      </c>
      <c r="G160" s="209" t="s">
        <v>136</v>
      </c>
      <c r="H160" s="210">
        <v>0.146</v>
      </c>
      <c r="I160" s="211"/>
      <c r="J160" s="212">
        <f>ROUND(I160*H160,2)</f>
        <v>0</v>
      </c>
      <c r="K160" s="208" t="s">
        <v>120</v>
      </c>
      <c r="L160" s="46"/>
      <c r="M160" s="213" t="s">
        <v>28</v>
      </c>
      <c r="N160" s="214" t="s">
        <v>44</v>
      </c>
      <c r="O160" s="86"/>
      <c r="P160" s="215">
        <f>O160*H160</f>
        <v>0</v>
      </c>
      <c r="Q160" s="215">
        <v>2.50194574</v>
      </c>
      <c r="R160" s="215">
        <f>Q160*H160</f>
        <v>0.36528407803999996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121</v>
      </c>
      <c r="AT160" s="217" t="s">
        <v>116</v>
      </c>
      <c r="AU160" s="217" t="s">
        <v>133</v>
      </c>
      <c r="AY160" s="19" t="s">
        <v>113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78</v>
      </c>
      <c r="BK160" s="218">
        <f>ROUND(I160*H160,2)</f>
        <v>0</v>
      </c>
      <c r="BL160" s="19" t="s">
        <v>121</v>
      </c>
      <c r="BM160" s="217" t="s">
        <v>405</v>
      </c>
    </row>
    <row r="161" spans="1:47" s="2" customFormat="1" ht="12">
      <c r="A161" s="40"/>
      <c r="B161" s="41"/>
      <c r="C161" s="42"/>
      <c r="D161" s="219" t="s">
        <v>123</v>
      </c>
      <c r="E161" s="42"/>
      <c r="F161" s="220" t="s">
        <v>406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123</v>
      </c>
      <c r="AU161" s="19" t="s">
        <v>133</v>
      </c>
    </row>
    <row r="162" spans="1:51" s="13" customFormat="1" ht="12">
      <c r="A162" s="13"/>
      <c r="B162" s="224"/>
      <c r="C162" s="225"/>
      <c r="D162" s="226" t="s">
        <v>125</v>
      </c>
      <c r="E162" s="227" t="s">
        <v>28</v>
      </c>
      <c r="F162" s="228" t="s">
        <v>407</v>
      </c>
      <c r="G162" s="225"/>
      <c r="H162" s="229">
        <v>0.146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125</v>
      </c>
      <c r="AU162" s="235" t="s">
        <v>133</v>
      </c>
      <c r="AV162" s="13" t="s">
        <v>82</v>
      </c>
      <c r="AW162" s="13" t="s">
        <v>34</v>
      </c>
      <c r="AX162" s="13" t="s">
        <v>78</v>
      </c>
      <c r="AY162" s="235" t="s">
        <v>113</v>
      </c>
    </row>
    <row r="163" spans="1:65" s="2" customFormat="1" ht="37.8" customHeight="1">
      <c r="A163" s="40"/>
      <c r="B163" s="41"/>
      <c r="C163" s="206" t="s">
        <v>220</v>
      </c>
      <c r="D163" s="206" t="s">
        <v>116</v>
      </c>
      <c r="E163" s="207" t="s">
        <v>408</v>
      </c>
      <c r="F163" s="208" t="s">
        <v>409</v>
      </c>
      <c r="G163" s="209" t="s">
        <v>237</v>
      </c>
      <c r="H163" s="210">
        <v>0.027</v>
      </c>
      <c r="I163" s="211"/>
      <c r="J163" s="212">
        <f>ROUND(I163*H163,2)</f>
        <v>0</v>
      </c>
      <c r="K163" s="208" t="s">
        <v>120</v>
      </c>
      <c r="L163" s="46"/>
      <c r="M163" s="213" t="s">
        <v>28</v>
      </c>
      <c r="N163" s="214" t="s">
        <v>44</v>
      </c>
      <c r="O163" s="86"/>
      <c r="P163" s="215">
        <f>O163*H163</f>
        <v>0</v>
      </c>
      <c r="Q163" s="215">
        <v>1.0492724</v>
      </c>
      <c r="R163" s="215">
        <f>Q163*H163</f>
        <v>0.0283303548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121</v>
      </c>
      <c r="AT163" s="217" t="s">
        <v>116</v>
      </c>
      <c r="AU163" s="217" t="s">
        <v>133</v>
      </c>
      <c r="AY163" s="19" t="s">
        <v>113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78</v>
      </c>
      <c r="BK163" s="218">
        <f>ROUND(I163*H163,2)</f>
        <v>0</v>
      </c>
      <c r="BL163" s="19" t="s">
        <v>121</v>
      </c>
      <c r="BM163" s="217" t="s">
        <v>410</v>
      </c>
    </row>
    <row r="164" spans="1:47" s="2" customFormat="1" ht="12">
      <c r="A164" s="40"/>
      <c r="B164" s="41"/>
      <c r="C164" s="42"/>
      <c r="D164" s="219" t="s">
        <v>123</v>
      </c>
      <c r="E164" s="42"/>
      <c r="F164" s="220" t="s">
        <v>411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123</v>
      </c>
      <c r="AU164" s="19" t="s">
        <v>133</v>
      </c>
    </row>
    <row r="165" spans="1:51" s="13" customFormat="1" ht="12">
      <c r="A165" s="13"/>
      <c r="B165" s="224"/>
      <c r="C165" s="225"/>
      <c r="D165" s="226" t="s">
        <v>125</v>
      </c>
      <c r="E165" s="227" t="s">
        <v>28</v>
      </c>
      <c r="F165" s="228" t="s">
        <v>412</v>
      </c>
      <c r="G165" s="225"/>
      <c r="H165" s="229">
        <v>0.027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125</v>
      </c>
      <c r="AU165" s="235" t="s">
        <v>133</v>
      </c>
      <c r="AV165" s="13" t="s">
        <v>82</v>
      </c>
      <c r="AW165" s="13" t="s">
        <v>34</v>
      </c>
      <c r="AX165" s="13" t="s">
        <v>78</v>
      </c>
      <c r="AY165" s="235" t="s">
        <v>113</v>
      </c>
    </row>
    <row r="166" spans="1:65" s="2" customFormat="1" ht="44.25" customHeight="1">
      <c r="A166" s="40"/>
      <c r="B166" s="41"/>
      <c r="C166" s="206" t="s">
        <v>226</v>
      </c>
      <c r="D166" s="206" t="s">
        <v>116</v>
      </c>
      <c r="E166" s="207" t="s">
        <v>413</v>
      </c>
      <c r="F166" s="208" t="s">
        <v>414</v>
      </c>
      <c r="G166" s="209" t="s">
        <v>180</v>
      </c>
      <c r="H166" s="210">
        <v>2.44</v>
      </c>
      <c r="I166" s="211"/>
      <c r="J166" s="212">
        <f>ROUND(I166*H166,2)</f>
        <v>0</v>
      </c>
      <c r="K166" s="208" t="s">
        <v>120</v>
      </c>
      <c r="L166" s="46"/>
      <c r="M166" s="213" t="s">
        <v>28</v>
      </c>
      <c r="N166" s="214" t="s">
        <v>44</v>
      </c>
      <c r="O166" s="86"/>
      <c r="P166" s="215">
        <f>O166*H166</f>
        <v>0</v>
      </c>
      <c r="Q166" s="215">
        <v>0.11046105</v>
      </c>
      <c r="R166" s="215">
        <f>Q166*H166</f>
        <v>0.269524962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121</v>
      </c>
      <c r="AT166" s="217" t="s">
        <v>116</v>
      </c>
      <c r="AU166" s="217" t="s">
        <v>133</v>
      </c>
      <c r="AY166" s="19" t="s">
        <v>113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78</v>
      </c>
      <c r="BK166" s="218">
        <f>ROUND(I166*H166,2)</f>
        <v>0</v>
      </c>
      <c r="BL166" s="19" t="s">
        <v>121</v>
      </c>
      <c r="BM166" s="217" t="s">
        <v>415</v>
      </c>
    </row>
    <row r="167" spans="1:47" s="2" customFormat="1" ht="12">
      <c r="A167" s="40"/>
      <c r="B167" s="41"/>
      <c r="C167" s="42"/>
      <c r="D167" s="219" t="s">
        <v>123</v>
      </c>
      <c r="E167" s="42"/>
      <c r="F167" s="220" t="s">
        <v>416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123</v>
      </c>
      <c r="AU167" s="19" t="s">
        <v>133</v>
      </c>
    </row>
    <row r="168" spans="1:51" s="13" customFormat="1" ht="12">
      <c r="A168" s="13"/>
      <c r="B168" s="224"/>
      <c r="C168" s="225"/>
      <c r="D168" s="226" t="s">
        <v>125</v>
      </c>
      <c r="E168" s="227" t="s">
        <v>28</v>
      </c>
      <c r="F168" s="228" t="s">
        <v>263</v>
      </c>
      <c r="G168" s="225"/>
      <c r="H168" s="229">
        <v>2.44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125</v>
      </c>
      <c r="AU168" s="235" t="s">
        <v>133</v>
      </c>
      <c r="AV168" s="13" t="s">
        <v>82</v>
      </c>
      <c r="AW168" s="13" t="s">
        <v>34</v>
      </c>
      <c r="AX168" s="13" t="s">
        <v>78</v>
      </c>
      <c r="AY168" s="235" t="s">
        <v>113</v>
      </c>
    </row>
    <row r="169" spans="1:65" s="2" customFormat="1" ht="33" customHeight="1">
      <c r="A169" s="40"/>
      <c r="B169" s="41"/>
      <c r="C169" s="206" t="s">
        <v>234</v>
      </c>
      <c r="D169" s="206" t="s">
        <v>116</v>
      </c>
      <c r="E169" s="207" t="s">
        <v>417</v>
      </c>
      <c r="F169" s="208" t="s">
        <v>418</v>
      </c>
      <c r="G169" s="209" t="s">
        <v>166</v>
      </c>
      <c r="H169" s="210">
        <v>0.939</v>
      </c>
      <c r="I169" s="211"/>
      <c r="J169" s="212">
        <f>ROUND(I169*H169,2)</f>
        <v>0</v>
      </c>
      <c r="K169" s="208" t="s">
        <v>120</v>
      </c>
      <c r="L169" s="46"/>
      <c r="M169" s="213" t="s">
        <v>28</v>
      </c>
      <c r="N169" s="214" t="s">
        <v>44</v>
      </c>
      <c r="O169" s="86"/>
      <c r="P169" s="215">
        <f>O169*H169</f>
        <v>0</v>
      </c>
      <c r="Q169" s="215">
        <v>0.00658464</v>
      </c>
      <c r="R169" s="215">
        <f>Q169*H169</f>
        <v>0.006182976959999999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121</v>
      </c>
      <c r="AT169" s="217" t="s">
        <v>116</v>
      </c>
      <c r="AU169" s="217" t="s">
        <v>133</v>
      </c>
      <c r="AY169" s="19" t="s">
        <v>113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78</v>
      </c>
      <c r="BK169" s="218">
        <f>ROUND(I169*H169,2)</f>
        <v>0</v>
      </c>
      <c r="BL169" s="19" t="s">
        <v>121</v>
      </c>
      <c r="BM169" s="217" t="s">
        <v>419</v>
      </c>
    </row>
    <row r="170" spans="1:47" s="2" customFormat="1" ht="12">
      <c r="A170" s="40"/>
      <c r="B170" s="41"/>
      <c r="C170" s="42"/>
      <c r="D170" s="219" t="s">
        <v>123</v>
      </c>
      <c r="E170" s="42"/>
      <c r="F170" s="220" t="s">
        <v>420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123</v>
      </c>
      <c r="AU170" s="19" t="s">
        <v>133</v>
      </c>
    </row>
    <row r="171" spans="1:51" s="13" customFormat="1" ht="12">
      <c r="A171" s="13"/>
      <c r="B171" s="224"/>
      <c r="C171" s="225"/>
      <c r="D171" s="226" t="s">
        <v>125</v>
      </c>
      <c r="E171" s="227" t="s">
        <v>28</v>
      </c>
      <c r="F171" s="228" t="s">
        <v>421</v>
      </c>
      <c r="G171" s="225"/>
      <c r="H171" s="229">
        <v>0.439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125</v>
      </c>
      <c r="AU171" s="235" t="s">
        <v>133</v>
      </c>
      <c r="AV171" s="13" t="s">
        <v>82</v>
      </c>
      <c r="AW171" s="13" t="s">
        <v>34</v>
      </c>
      <c r="AX171" s="13" t="s">
        <v>73</v>
      </c>
      <c r="AY171" s="235" t="s">
        <v>113</v>
      </c>
    </row>
    <row r="172" spans="1:51" s="13" customFormat="1" ht="12">
      <c r="A172" s="13"/>
      <c r="B172" s="224"/>
      <c r="C172" s="225"/>
      <c r="D172" s="226" t="s">
        <v>125</v>
      </c>
      <c r="E172" s="227" t="s">
        <v>28</v>
      </c>
      <c r="F172" s="228" t="s">
        <v>422</v>
      </c>
      <c r="G172" s="225"/>
      <c r="H172" s="229">
        <v>0.5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125</v>
      </c>
      <c r="AU172" s="235" t="s">
        <v>133</v>
      </c>
      <c r="AV172" s="13" t="s">
        <v>82</v>
      </c>
      <c r="AW172" s="13" t="s">
        <v>34</v>
      </c>
      <c r="AX172" s="13" t="s">
        <v>73</v>
      </c>
      <c r="AY172" s="235" t="s">
        <v>113</v>
      </c>
    </row>
    <row r="173" spans="1:51" s="14" customFormat="1" ht="12">
      <c r="A173" s="14"/>
      <c r="B173" s="236"/>
      <c r="C173" s="237"/>
      <c r="D173" s="226" t="s">
        <v>125</v>
      </c>
      <c r="E173" s="238" t="s">
        <v>28</v>
      </c>
      <c r="F173" s="239" t="s">
        <v>127</v>
      </c>
      <c r="G173" s="237"/>
      <c r="H173" s="240">
        <v>0.9390000000000001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125</v>
      </c>
      <c r="AU173" s="246" t="s">
        <v>133</v>
      </c>
      <c r="AV173" s="14" t="s">
        <v>121</v>
      </c>
      <c r="AW173" s="14" t="s">
        <v>34</v>
      </c>
      <c r="AX173" s="14" t="s">
        <v>78</v>
      </c>
      <c r="AY173" s="246" t="s">
        <v>113</v>
      </c>
    </row>
    <row r="174" spans="1:65" s="2" customFormat="1" ht="33" customHeight="1">
      <c r="A174" s="40"/>
      <c r="B174" s="41"/>
      <c r="C174" s="206" t="s">
        <v>240</v>
      </c>
      <c r="D174" s="206" t="s">
        <v>116</v>
      </c>
      <c r="E174" s="207" t="s">
        <v>423</v>
      </c>
      <c r="F174" s="208" t="s">
        <v>424</v>
      </c>
      <c r="G174" s="209" t="s">
        <v>166</v>
      </c>
      <c r="H174" s="210">
        <v>0.939</v>
      </c>
      <c r="I174" s="211"/>
      <c r="J174" s="212">
        <f>ROUND(I174*H174,2)</f>
        <v>0</v>
      </c>
      <c r="K174" s="208" t="s">
        <v>120</v>
      </c>
      <c r="L174" s="46"/>
      <c r="M174" s="213" t="s">
        <v>28</v>
      </c>
      <c r="N174" s="214" t="s">
        <v>44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121</v>
      </c>
      <c r="AT174" s="217" t="s">
        <v>116</v>
      </c>
      <c r="AU174" s="217" t="s">
        <v>133</v>
      </c>
      <c r="AY174" s="19" t="s">
        <v>113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78</v>
      </c>
      <c r="BK174" s="218">
        <f>ROUND(I174*H174,2)</f>
        <v>0</v>
      </c>
      <c r="BL174" s="19" t="s">
        <v>121</v>
      </c>
      <c r="BM174" s="217" t="s">
        <v>425</v>
      </c>
    </row>
    <row r="175" spans="1:47" s="2" customFormat="1" ht="12">
      <c r="A175" s="40"/>
      <c r="B175" s="41"/>
      <c r="C175" s="42"/>
      <c r="D175" s="219" t="s">
        <v>123</v>
      </c>
      <c r="E175" s="42"/>
      <c r="F175" s="220" t="s">
        <v>426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123</v>
      </c>
      <c r="AU175" s="19" t="s">
        <v>133</v>
      </c>
    </row>
    <row r="176" spans="1:63" s="12" customFormat="1" ht="22.8" customHeight="1">
      <c r="A176" s="12"/>
      <c r="B176" s="190"/>
      <c r="C176" s="191"/>
      <c r="D176" s="192" t="s">
        <v>72</v>
      </c>
      <c r="E176" s="204" t="s">
        <v>152</v>
      </c>
      <c r="F176" s="204" t="s">
        <v>427</v>
      </c>
      <c r="G176" s="191"/>
      <c r="H176" s="191"/>
      <c r="I176" s="194"/>
      <c r="J176" s="205">
        <f>BK176</f>
        <v>0</v>
      </c>
      <c r="K176" s="191"/>
      <c r="L176" s="196"/>
      <c r="M176" s="197"/>
      <c r="N176" s="198"/>
      <c r="O176" s="198"/>
      <c r="P176" s="199">
        <f>P177+P208</f>
        <v>0</v>
      </c>
      <c r="Q176" s="198"/>
      <c r="R176" s="199">
        <f>R177+R208</f>
        <v>1.2402599300000001</v>
      </c>
      <c r="S176" s="198"/>
      <c r="T176" s="200">
        <f>T177+T208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1" t="s">
        <v>78</v>
      </c>
      <c r="AT176" s="202" t="s">
        <v>72</v>
      </c>
      <c r="AU176" s="202" t="s">
        <v>78</v>
      </c>
      <c r="AY176" s="201" t="s">
        <v>113</v>
      </c>
      <c r="BK176" s="203">
        <f>BK177+BK208</f>
        <v>0</v>
      </c>
    </row>
    <row r="177" spans="1:63" s="12" customFormat="1" ht="20.85" customHeight="1">
      <c r="A177" s="12"/>
      <c r="B177" s="190"/>
      <c r="C177" s="191"/>
      <c r="D177" s="192" t="s">
        <v>72</v>
      </c>
      <c r="E177" s="204" t="s">
        <v>428</v>
      </c>
      <c r="F177" s="204" t="s">
        <v>429</v>
      </c>
      <c r="G177" s="191"/>
      <c r="H177" s="191"/>
      <c r="I177" s="194"/>
      <c r="J177" s="205">
        <f>BK177</f>
        <v>0</v>
      </c>
      <c r="K177" s="191"/>
      <c r="L177" s="196"/>
      <c r="M177" s="197"/>
      <c r="N177" s="198"/>
      <c r="O177" s="198"/>
      <c r="P177" s="199">
        <f>P178+SUM(P179:P200)</f>
        <v>0</v>
      </c>
      <c r="Q177" s="198"/>
      <c r="R177" s="199">
        <f>R178+SUM(R179:R200)</f>
        <v>0.38897185</v>
      </c>
      <c r="S177" s="198"/>
      <c r="T177" s="200">
        <f>T178+SUM(T179:T200)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1" t="s">
        <v>78</v>
      </c>
      <c r="AT177" s="202" t="s">
        <v>72</v>
      </c>
      <c r="AU177" s="202" t="s">
        <v>82</v>
      </c>
      <c r="AY177" s="201" t="s">
        <v>113</v>
      </c>
      <c r="BK177" s="203">
        <f>BK178+SUM(BK179:BK200)</f>
        <v>0</v>
      </c>
    </row>
    <row r="178" spans="1:65" s="2" customFormat="1" ht="55.5" customHeight="1">
      <c r="A178" s="40"/>
      <c r="B178" s="41"/>
      <c r="C178" s="206" t="s">
        <v>7</v>
      </c>
      <c r="D178" s="206" t="s">
        <v>116</v>
      </c>
      <c r="E178" s="207" t="s">
        <v>430</v>
      </c>
      <c r="F178" s="208" t="s">
        <v>431</v>
      </c>
      <c r="G178" s="209" t="s">
        <v>180</v>
      </c>
      <c r="H178" s="210">
        <v>7.04</v>
      </c>
      <c r="I178" s="211"/>
      <c r="J178" s="212">
        <f>ROUND(I178*H178,2)</f>
        <v>0</v>
      </c>
      <c r="K178" s="208" t="s">
        <v>120</v>
      </c>
      <c r="L178" s="46"/>
      <c r="M178" s="213" t="s">
        <v>28</v>
      </c>
      <c r="N178" s="214" t="s">
        <v>44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121</v>
      </c>
      <c r="AT178" s="217" t="s">
        <v>116</v>
      </c>
      <c r="AU178" s="217" t="s">
        <v>133</v>
      </c>
      <c r="AY178" s="19" t="s">
        <v>113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78</v>
      </c>
      <c r="BK178" s="218">
        <f>ROUND(I178*H178,2)</f>
        <v>0</v>
      </c>
      <c r="BL178" s="19" t="s">
        <v>121</v>
      </c>
      <c r="BM178" s="217" t="s">
        <v>432</v>
      </c>
    </row>
    <row r="179" spans="1:47" s="2" customFormat="1" ht="12">
      <c r="A179" s="40"/>
      <c r="B179" s="41"/>
      <c r="C179" s="42"/>
      <c r="D179" s="219" t="s">
        <v>123</v>
      </c>
      <c r="E179" s="42"/>
      <c r="F179" s="220" t="s">
        <v>433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123</v>
      </c>
      <c r="AU179" s="19" t="s">
        <v>133</v>
      </c>
    </row>
    <row r="180" spans="1:51" s="13" customFormat="1" ht="12">
      <c r="A180" s="13"/>
      <c r="B180" s="224"/>
      <c r="C180" s="225"/>
      <c r="D180" s="226" t="s">
        <v>125</v>
      </c>
      <c r="E180" s="227" t="s">
        <v>28</v>
      </c>
      <c r="F180" s="228" t="s">
        <v>284</v>
      </c>
      <c r="G180" s="225"/>
      <c r="H180" s="229">
        <v>5.24</v>
      </c>
      <c r="I180" s="230"/>
      <c r="J180" s="225"/>
      <c r="K180" s="225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125</v>
      </c>
      <c r="AU180" s="235" t="s">
        <v>133</v>
      </c>
      <c r="AV180" s="13" t="s">
        <v>82</v>
      </c>
      <c r="AW180" s="13" t="s">
        <v>34</v>
      </c>
      <c r="AX180" s="13" t="s">
        <v>73</v>
      </c>
      <c r="AY180" s="235" t="s">
        <v>113</v>
      </c>
    </row>
    <row r="181" spans="1:51" s="13" customFormat="1" ht="12">
      <c r="A181" s="13"/>
      <c r="B181" s="224"/>
      <c r="C181" s="225"/>
      <c r="D181" s="226" t="s">
        <v>125</v>
      </c>
      <c r="E181" s="227" t="s">
        <v>28</v>
      </c>
      <c r="F181" s="228" t="s">
        <v>269</v>
      </c>
      <c r="G181" s="225"/>
      <c r="H181" s="229">
        <v>1.8</v>
      </c>
      <c r="I181" s="230"/>
      <c r="J181" s="225"/>
      <c r="K181" s="225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125</v>
      </c>
      <c r="AU181" s="235" t="s">
        <v>133</v>
      </c>
      <c r="AV181" s="13" t="s">
        <v>82</v>
      </c>
      <c r="AW181" s="13" t="s">
        <v>34</v>
      </c>
      <c r="AX181" s="13" t="s">
        <v>73</v>
      </c>
      <c r="AY181" s="235" t="s">
        <v>113</v>
      </c>
    </row>
    <row r="182" spans="1:51" s="14" customFormat="1" ht="12">
      <c r="A182" s="14"/>
      <c r="B182" s="236"/>
      <c r="C182" s="237"/>
      <c r="D182" s="226" t="s">
        <v>125</v>
      </c>
      <c r="E182" s="238" t="s">
        <v>28</v>
      </c>
      <c r="F182" s="239" t="s">
        <v>127</v>
      </c>
      <c r="G182" s="237"/>
      <c r="H182" s="240">
        <v>7.04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125</v>
      </c>
      <c r="AU182" s="246" t="s">
        <v>133</v>
      </c>
      <c r="AV182" s="14" t="s">
        <v>121</v>
      </c>
      <c r="AW182" s="14" t="s">
        <v>34</v>
      </c>
      <c r="AX182" s="14" t="s">
        <v>78</v>
      </c>
      <c r="AY182" s="246" t="s">
        <v>113</v>
      </c>
    </row>
    <row r="183" spans="1:65" s="2" customFormat="1" ht="16.5" customHeight="1">
      <c r="A183" s="40"/>
      <c r="B183" s="41"/>
      <c r="C183" s="253" t="s">
        <v>251</v>
      </c>
      <c r="D183" s="253" t="s">
        <v>351</v>
      </c>
      <c r="E183" s="254" t="s">
        <v>434</v>
      </c>
      <c r="F183" s="255" t="s">
        <v>435</v>
      </c>
      <c r="G183" s="256" t="s">
        <v>180</v>
      </c>
      <c r="H183" s="257">
        <v>7.744</v>
      </c>
      <c r="I183" s="258"/>
      <c r="J183" s="259">
        <f>ROUND(I183*H183,2)</f>
        <v>0</v>
      </c>
      <c r="K183" s="255" t="s">
        <v>120</v>
      </c>
      <c r="L183" s="260"/>
      <c r="M183" s="261" t="s">
        <v>28</v>
      </c>
      <c r="N183" s="262" t="s">
        <v>44</v>
      </c>
      <c r="O183" s="86"/>
      <c r="P183" s="215">
        <f>O183*H183</f>
        <v>0</v>
      </c>
      <c r="Q183" s="215">
        <v>0.0003</v>
      </c>
      <c r="R183" s="215">
        <f>Q183*H183</f>
        <v>0.0023231999999999997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163</v>
      </c>
      <c r="AT183" s="217" t="s">
        <v>351</v>
      </c>
      <c r="AU183" s="217" t="s">
        <v>133</v>
      </c>
      <c r="AY183" s="19" t="s">
        <v>113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78</v>
      </c>
      <c r="BK183" s="218">
        <f>ROUND(I183*H183,2)</f>
        <v>0</v>
      </c>
      <c r="BL183" s="19" t="s">
        <v>121</v>
      </c>
      <c r="BM183" s="217" t="s">
        <v>436</v>
      </c>
    </row>
    <row r="184" spans="1:51" s="13" customFormat="1" ht="12">
      <c r="A184" s="13"/>
      <c r="B184" s="224"/>
      <c r="C184" s="225"/>
      <c r="D184" s="226" t="s">
        <v>125</v>
      </c>
      <c r="E184" s="225"/>
      <c r="F184" s="228" t="s">
        <v>437</v>
      </c>
      <c r="G184" s="225"/>
      <c r="H184" s="229">
        <v>7.744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125</v>
      </c>
      <c r="AU184" s="235" t="s">
        <v>133</v>
      </c>
      <c r="AV184" s="13" t="s">
        <v>82</v>
      </c>
      <c r="AW184" s="13" t="s">
        <v>4</v>
      </c>
      <c r="AX184" s="13" t="s">
        <v>78</v>
      </c>
      <c r="AY184" s="235" t="s">
        <v>113</v>
      </c>
    </row>
    <row r="185" spans="1:65" s="2" customFormat="1" ht="44.25" customHeight="1">
      <c r="A185" s="40"/>
      <c r="B185" s="41"/>
      <c r="C185" s="206" t="s">
        <v>438</v>
      </c>
      <c r="D185" s="206" t="s">
        <v>116</v>
      </c>
      <c r="E185" s="207" t="s">
        <v>439</v>
      </c>
      <c r="F185" s="208" t="s">
        <v>440</v>
      </c>
      <c r="G185" s="209" t="s">
        <v>180</v>
      </c>
      <c r="H185" s="210">
        <v>26.281</v>
      </c>
      <c r="I185" s="211"/>
      <c r="J185" s="212">
        <f>ROUND(I185*H185,2)</f>
        <v>0</v>
      </c>
      <c r="K185" s="208" t="s">
        <v>120</v>
      </c>
      <c r="L185" s="46"/>
      <c r="M185" s="213" t="s">
        <v>28</v>
      </c>
      <c r="N185" s="214" t="s">
        <v>44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121</v>
      </c>
      <c r="AT185" s="217" t="s">
        <v>116</v>
      </c>
      <c r="AU185" s="217" t="s">
        <v>133</v>
      </c>
      <c r="AY185" s="19" t="s">
        <v>113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78</v>
      </c>
      <c r="BK185" s="218">
        <f>ROUND(I185*H185,2)</f>
        <v>0</v>
      </c>
      <c r="BL185" s="19" t="s">
        <v>121</v>
      </c>
      <c r="BM185" s="217" t="s">
        <v>441</v>
      </c>
    </row>
    <row r="186" spans="1:47" s="2" customFormat="1" ht="12">
      <c r="A186" s="40"/>
      <c r="B186" s="41"/>
      <c r="C186" s="42"/>
      <c r="D186" s="219" t="s">
        <v>123</v>
      </c>
      <c r="E186" s="42"/>
      <c r="F186" s="220" t="s">
        <v>442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123</v>
      </c>
      <c r="AU186" s="19" t="s">
        <v>133</v>
      </c>
    </row>
    <row r="187" spans="1:65" s="2" customFormat="1" ht="16.5" customHeight="1">
      <c r="A187" s="40"/>
      <c r="B187" s="41"/>
      <c r="C187" s="253" t="s">
        <v>443</v>
      </c>
      <c r="D187" s="253" t="s">
        <v>351</v>
      </c>
      <c r="E187" s="254" t="s">
        <v>444</v>
      </c>
      <c r="F187" s="255" t="s">
        <v>445</v>
      </c>
      <c r="G187" s="256" t="s">
        <v>180</v>
      </c>
      <c r="H187" s="257">
        <v>21.165</v>
      </c>
      <c r="I187" s="258"/>
      <c r="J187" s="259">
        <f>ROUND(I187*H187,2)</f>
        <v>0</v>
      </c>
      <c r="K187" s="255" t="s">
        <v>120</v>
      </c>
      <c r="L187" s="260"/>
      <c r="M187" s="261" t="s">
        <v>28</v>
      </c>
      <c r="N187" s="262" t="s">
        <v>44</v>
      </c>
      <c r="O187" s="86"/>
      <c r="P187" s="215">
        <f>O187*H187</f>
        <v>0</v>
      </c>
      <c r="Q187" s="215">
        <v>5E-05</v>
      </c>
      <c r="R187" s="215">
        <f>Q187*H187</f>
        <v>0.00105825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163</v>
      </c>
      <c r="AT187" s="217" t="s">
        <v>351</v>
      </c>
      <c r="AU187" s="217" t="s">
        <v>133</v>
      </c>
      <c r="AY187" s="19" t="s">
        <v>113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78</v>
      </c>
      <c r="BK187" s="218">
        <f>ROUND(I187*H187,2)</f>
        <v>0</v>
      </c>
      <c r="BL187" s="19" t="s">
        <v>121</v>
      </c>
      <c r="BM187" s="217" t="s">
        <v>446</v>
      </c>
    </row>
    <row r="188" spans="1:51" s="13" customFormat="1" ht="12">
      <c r="A188" s="13"/>
      <c r="B188" s="224"/>
      <c r="C188" s="225"/>
      <c r="D188" s="226" t="s">
        <v>125</v>
      </c>
      <c r="E188" s="227" t="s">
        <v>28</v>
      </c>
      <c r="F188" s="228" t="s">
        <v>447</v>
      </c>
      <c r="G188" s="225"/>
      <c r="H188" s="229">
        <v>19.241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125</v>
      </c>
      <c r="AU188" s="235" t="s">
        <v>133</v>
      </c>
      <c r="AV188" s="13" t="s">
        <v>82</v>
      </c>
      <c r="AW188" s="13" t="s">
        <v>34</v>
      </c>
      <c r="AX188" s="13" t="s">
        <v>78</v>
      </c>
      <c r="AY188" s="235" t="s">
        <v>113</v>
      </c>
    </row>
    <row r="189" spans="1:51" s="13" customFormat="1" ht="12">
      <c r="A189" s="13"/>
      <c r="B189" s="224"/>
      <c r="C189" s="225"/>
      <c r="D189" s="226" t="s">
        <v>125</v>
      </c>
      <c r="E189" s="225"/>
      <c r="F189" s="228" t="s">
        <v>448</v>
      </c>
      <c r="G189" s="225"/>
      <c r="H189" s="229">
        <v>21.165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125</v>
      </c>
      <c r="AU189" s="235" t="s">
        <v>133</v>
      </c>
      <c r="AV189" s="13" t="s">
        <v>82</v>
      </c>
      <c r="AW189" s="13" t="s">
        <v>4</v>
      </c>
      <c r="AX189" s="13" t="s">
        <v>78</v>
      </c>
      <c r="AY189" s="235" t="s">
        <v>113</v>
      </c>
    </row>
    <row r="190" spans="1:65" s="2" customFormat="1" ht="16.5" customHeight="1">
      <c r="A190" s="40"/>
      <c r="B190" s="41"/>
      <c r="C190" s="253" t="s">
        <v>449</v>
      </c>
      <c r="D190" s="253" t="s">
        <v>351</v>
      </c>
      <c r="E190" s="254" t="s">
        <v>450</v>
      </c>
      <c r="F190" s="255" t="s">
        <v>451</v>
      </c>
      <c r="G190" s="256" t="s">
        <v>180</v>
      </c>
      <c r="H190" s="257">
        <v>7.744</v>
      </c>
      <c r="I190" s="258"/>
      <c r="J190" s="259">
        <f>ROUND(I190*H190,2)</f>
        <v>0</v>
      </c>
      <c r="K190" s="255" t="s">
        <v>120</v>
      </c>
      <c r="L190" s="260"/>
      <c r="M190" s="261" t="s">
        <v>28</v>
      </c>
      <c r="N190" s="262" t="s">
        <v>44</v>
      </c>
      <c r="O190" s="86"/>
      <c r="P190" s="215">
        <f>O190*H190</f>
        <v>0</v>
      </c>
      <c r="Q190" s="215">
        <v>0.0001</v>
      </c>
      <c r="R190" s="215">
        <f>Q190*H190</f>
        <v>0.0007744000000000001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163</v>
      </c>
      <c r="AT190" s="217" t="s">
        <v>351</v>
      </c>
      <c r="AU190" s="217" t="s">
        <v>133</v>
      </c>
      <c r="AY190" s="19" t="s">
        <v>113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78</v>
      </c>
      <c r="BK190" s="218">
        <f>ROUND(I190*H190,2)</f>
        <v>0</v>
      </c>
      <c r="BL190" s="19" t="s">
        <v>121</v>
      </c>
      <c r="BM190" s="217" t="s">
        <v>452</v>
      </c>
    </row>
    <row r="191" spans="1:51" s="13" customFormat="1" ht="12">
      <c r="A191" s="13"/>
      <c r="B191" s="224"/>
      <c r="C191" s="225"/>
      <c r="D191" s="226" t="s">
        <v>125</v>
      </c>
      <c r="E191" s="227" t="s">
        <v>28</v>
      </c>
      <c r="F191" s="228" t="s">
        <v>284</v>
      </c>
      <c r="G191" s="225"/>
      <c r="H191" s="229">
        <v>5.24</v>
      </c>
      <c r="I191" s="230"/>
      <c r="J191" s="225"/>
      <c r="K191" s="225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125</v>
      </c>
      <c r="AU191" s="235" t="s">
        <v>133</v>
      </c>
      <c r="AV191" s="13" t="s">
        <v>82</v>
      </c>
      <c r="AW191" s="13" t="s">
        <v>34</v>
      </c>
      <c r="AX191" s="13" t="s">
        <v>73</v>
      </c>
      <c r="AY191" s="235" t="s">
        <v>113</v>
      </c>
    </row>
    <row r="192" spans="1:51" s="13" customFormat="1" ht="12">
      <c r="A192" s="13"/>
      <c r="B192" s="224"/>
      <c r="C192" s="225"/>
      <c r="D192" s="226" t="s">
        <v>125</v>
      </c>
      <c r="E192" s="227" t="s">
        <v>28</v>
      </c>
      <c r="F192" s="228" t="s">
        <v>269</v>
      </c>
      <c r="G192" s="225"/>
      <c r="H192" s="229">
        <v>1.8</v>
      </c>
      <c r="I192" s="230"/>
      <c r="J192" s="225"/>
      <c r="K192" s="225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125</v>
      </c>
      <c r="AU192" s="235" t="s">
        <v>133</v>
      </c>
      <c r="AV192" s="13" t="s">
        <v>82</v>
      </c>
      <c r="AW192" s="13" t="s">
        <v>34</v>
      </c>
      <c r="AX192" s="13" t="s">
        <v>73</v>
      </c>
      <c r="AY192" s="235" t="s">
        <v>113</v>
      </c>
    </row>
    <row r="193" spans="1:51" s="14" customFormat="1" ht="12">
      <c r="A193" s="14"/>
      <c r="B193" s="236"/>
      <c r="C193" s="237"/>
      <c r="D193" s="226" t="s">
        <v>125</v>
      </c>
      <c r="E193" s="238" t="s">
        <v>28</v>
      </c>
      <c r="F193" s="239" t="s">
        <v>127</v>
      </c>
      <c r="G193" s="237"/>
      <c r="H193" s="240">
        <v>7.04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125</v>
      </c>
      <c r="AU193" s="246" t="s">
        <v>133</v>
      </c>
      <c r="AV193" s="14" t="s">
        <v>121</v>
      </c>
      <c r="AW193" s="14" t="s">
        <v>34</v>
      </c>
      <c r="AX193" s="14" t="s">
        <v>78</v>
      </c>
      <c r="AY193" s="246" t="s">
        <v>113</v>
      </c>
    </row>
    <row r="194" spans="1:51" s="13" customFormat="1" ht="12">
      <c r="A194" s="13"/>
      <c r="B194" s="224"/>
      <c r="C194" s="225"/>
      <c r="D194" s="226" t="s">
        <v>125</v>
      </c>
      <c r="E194" s="225"/>
      <c r="F194" s="228" t="s">
        <v>437</v>
      </c>
      <c r="G194" s="225"/>
      <c r="H194" s="229">
        <v>7.744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125</v>
      </c>
      <c r="AU194" s="235" t="s">
        <v>133</v>
      </c>
      <c r="AV194" s="13" t="s">
        <v>82</v>
      </c>
      <c r="AW194" s="13" t="s">
        <v>4</v>
      </c>
      <c r="AX194" s="13" t="s">
        <v>78</v>
      </c>
      <c r="AY194" s="235" t="s">
        <v>113</v>
      </c>
    </row>
    <row r="195" spans="1:65" s="2" customFormat="1" ht="37.8" customHeight="1">
      <c r="A195" s="40"/>
      <c r="B195" s="41"/>
      <c r="C195" s="206" t="s">
        <v>453</v>
      </c>
      <c r="D195" s="206" t="s">
        <v>116</v>
      </c>
      <c r="E195" s="207" t="s">
        <v>454</v>
      </c>
      <c r="F195" s="208" t="s">
        <v>455</v>
      </c>
      <c r="G195" s="209" t="s">
        <v>166</v>
      </c>
      <c r="H195" s="210">
        <v>2.358</v>
      </c>
      <c r="I195" s="211"/>
      <c r="J195" s="212">
        <f>ROUND(I195*H195,2)</f>
        <v>0</v>
      </c>
      <c r="K195" s="208" t="s">
        <v>120</v>
      </c>
      <c r="L195" s="46"/>
      <c r="M195" s="213" t="s">
        <v>28</v>
      </c>
      <c r="N195" s="214" t="s">
        <v>44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121</v>
      </c>
      <c r="AT195" s="217" t="s">
        <v>116</v>
      </c>
      <c r="AU195" s="217" t="s">
        <v>133</v>
      </c>
      <c r="AY195" s="19" t="s">
        <v>113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78</v>
      </c>
      <c r="BK195" s="218">
        <f>ROUND(I195*H195,2)</f>
        <v>0</v>
      </c>
      <c r="BL195" s="19" t="s">
        <v>121</v>
      </c>
      <c r="BM195" s="217" t="s">
        <v>456</v>
      </c>
    </row>
    <row r="196" spans="1:47" s="2" customFormat="1" ht="12">
      <c r="A196" s="40"/>
      <c r="B196" s="41"/>
      <c r="C196" s="42"/>
      <c r="D196" s="219" t="s">
        <v>123</v>
      </c>
      <c r="E196" s="42"/>
      <c r="F196" s="220" t="s">
        <v>457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123</v>
      </c>
      <c r="AU196" s="19" t="s">
        <v>133</v>
      </c>
    </row>
    <row r="197" spans="1:51" s="13" customFormat="1" ht="12">
      <c r="A197" s="13"/>
      <c r="B197" s="224"/>
      <c r="C197" s="225"/>
      <c r="D197" s="226" t="s">
        <v>125</v>
      </c>
      <c r="E197" s="227" t="s">
        <v>28</v>
      </c>
      <c r="F197" s="228" t="s">
        <v>278</v>
      </c>
      <c r="G197" s="225"/>
      <c r="H197" s="229">
        <v>2.358</v>
      </c>
      <c r="I197" s="230"/>
      <c r="J197" s="225"/>
      <c r="K197" s="225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125</v>
      </c>
      <c r="AU197" s="235" t="s">
        <v>133</v>
      </c>
      <c r="AV197" s="13" t="s">
        <v>82</v>
      </c>
      <c r="AW197" s="13" t="s">
        <v>34</v>
      </c>
      <c r="AX197" s="13" t="s">
        <v>73</v>
      </c>
      <c r="AY197" s="235" t="s">
        <v>113</v>
      </c>
    </row>
    <row r="198" spans="1:51" s="13" customFormat="1" ht="12">
      <c r="A198" s="13"/>
      <c r="B198" s="224"/>
      <c r="C198" s="225"/>
      <c r="D198" s="226" t="s">
        <v>125</v>
      </c>
      <c r="E198" s="227" t="s">
        <v>28</v>
      </c>
      <c r="F198" s="228" t="s">
        <v>73</v>
      </c>
      <c r="G198" s="225"/>
      <c r="H198" s="229">
        <v>0</v>
      </c>
      <c r="I198" s="230"/>
      <c r="J198" s="225"/>
      <c r="K198" s="225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125</v>
      </c>
      <c r="AU198" s="235" t="s">
        <v>133</v>
      </c>
      <c r="AV198" s="13" t="s">
        <v>82</v>
      </c>
      <c r="AW198" s="13" t="s">
        <v>34</v>
      </c>
      <c r="AX198" s="13" t="s">
        <v>73</v>
      </c>
      <c r="AY198" s="235" t="s">
        <v>113</v>
      </c>
    </row>
    <row r="199" spans="1:51" s="14" customFormat="1" ht="12">
      <c r="A199" s="14"/>
      <c r="B199" s="236"/>
      <c r="C199" s="237"/>
      <c r="D199" s="226" t="s">
        <v>125</v>
      </c>
      <c r="E199" s="238" t="s">
        <v>28</v>
      </c>
      <c r="F199" s="239" t="s">
        <v>127</v>
      </c>
      <c r="G199" s="237"/>
      <c r="H199" s="240">
        <v>2.358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125</v>
      </c>
      <c r="AU199" s="246" t="s">
        <v>133</v>
      </c>
      <c r="AV199" s="14" t="s">
        <v>121</v>
      </c>
      <c r="AW199" s="14" t="s">
        <v>34</v>
      </c>
      <c r="AX199" s="14" t="s">
        <v>78</v>
      </c>
      <c r="AY199" s="246" t="s">
        <v>113</v>
      </c>
    </row>
    <row r="200" spans="1:63" s="16" customFormat="1" ht="20.85" customHeight="1">
      <c r="A200" s="16"/>
      <c r="B200" s="273"/>
      <c r="C200" s="274"/>
      <c r="D200" s="275" t="s">
        <v>72</v>
      </c>
      <c r="E200" s="275" t="s">
        <v>458</v>
      </c>
      <c r="F200" s="275" t="s">
        <v>459</v>
      </c>
      <c r="G200" s="274"/>
      <c r="H200" s="274"/>
      <c r="I200" s="276"/>
      <c r="J200" s="277">
        <f>BK200</f>
        <v>0</v>
      </c>
      <c r="K200" s="274"/>
      <c r="L200" s="278"/>
      <c r="M200" s="279"/>
      <c r="N200" s="280"/>
      <c r="O200" s="280"/>
      <c r="P200" s="281">
        <f>SUM(P201:P207)</f>
        <v>0</v>
      </c>
      <c r="Q200" s="280"/>
      <c r="R200" s="281">
        <f>SUM(R201:R207)</f>
        <v>0.384816</v>
      </c>
      <c r="S200" s="280"/>
      <c r="T200" s="282">
        <f>SUM(T201:T207)</f>
        <v>0</v>
      </c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R200" s="283" t="s">
        <v>78</v>
      </c>
      <c r="AT200" s="284" t="s">
        <v>72</v>
      </c>
      <c r="AU200" s="284" t="s">
        <v>133</v>
      </c>
      <c r="AY200" s="283" t="s">
        <v>113</v>
      </c>
      <c r="BK200" s="285">
        <f>SUM(BK201:BK207)</f>
        <v>0</v>
      </c>
    </row>
    <row r="201" spans="1:65" s="2" customFormat="1" ht="33" customHeight="1">
      <c r="A201" s="40"/>
      <c r="B201" s="41"/>
      <c r="C201" s="206" t="s">
        <v>460</v>
      </c>
      <c r="D201" s="206" t="s">
        <v>116</v>
      </c>
      <c r="E201" s="207" t="s">
        <v>461</v>
      </c>
      <c r="F201" s="208" t="s">
        <v>462</v>
      </c>
      <c r="G201" s="209" t="s">
        <v>166</v>
      </c>
      <c r="H201" s="210">
        <v>16.034</v>
      </c>
      <c r="I201" s="211"/>
      <c r="J201" s="212">
        <f>ROUND(I201*H201,2)</f>
        <v>0</v>
      </c>
      <c r="K201" s="208" t="s">
        <v>120</v>
      </c>
      <c r="L201" s="46"/>
      <c r="M201" s="213" t="s">
        <v>28</v>
      </c>
      <c r="N201" s="214" t="s">
        <v>44</v>
      </c>
      <c r="O201" s="86"/>
      <c r="P201" s="215">
        <f>O201*H201</f>
        <v>0</v>
      </c>
      <c r="Q201" s="215">
        <v>0.003</v>
      </c>
      <c r="R201" s="215">
        <f>Q201*H201</f>
        <v>0.048102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121</v>
      </c>
      <c r="AT201" s="217" t="s">
        <v>116</v>
      </c>
      <c r="AU201" s="217" t="s">
        <v>121</v>
      </c>
      <c r="AY201" s="19" t="s">
        <v>113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78</v>
      </c>
      <c r="BK201" s="218">
        <f>ROUND(I201*H201,2)</f>
        <v>0</v>
      </c>
      <c r="BL201" s="19" t="s">
        <v>121</v>
      </c>
      <c r="BM201" s="217" t="s">
        <v>463</v>
      </c>
    </row>
    <row r="202" spans="1:47" s="2" customFormat="1" ht="12">
      <c r="A202" s="40"/>
      <c r="B202" s="41"/>
      <c r="C202" s="42"/>
      <c r="D202" s="219" t="s">
        <v>123</v>
      </c>
      <c r="E202" s="42"/>
      <c r="F202" s="220" t="s">
        <v>464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123</v>
      </c>
      <c r="AU202" s="19" t="s">
        <v>121</v>
      </c>
    </row>
    <row r="203" spans="1:51" s="13" customFormat="1" ht="12">
      <c r="A203" s="13"/>
      <c r="B203" s="224"/>
      <c r="C203" s="225"/>
      <c r="D203" s="226" t="s">
        <v>125</v>
      </c>
      <c r="E203" s="227" t="s">
        <v>28</v>
      </c>
      <c r="F203" s="228" t="s">
        <v>281</v>
      </c>
      <c r="G203" s="225"/>
      <c r="H203" s="229">
        <v>16.034</v>
      </c>
      <c r="I203" s="230"/>
      <c r="J203" s="225"/>
      <c r="K203" s="225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125</v>
      </c>
      <c r="AU203" s="235" t="s">
        <v>121</v>
      </c>
      <c r="AV203" s="13" t="s">
        <v>82</v>
      </c>
      <c r="AW203" s="13" t="s">
        <v>34</v>
      </c>
      <c r="AX203" s="13" t="s">
        <v>73</v>
      </c>
      <c r="AY203" s="235" t="s">
        <v>113</v>
      </c>
    </row>
    <row r="204" spans="1:51" s="14" customFormat="1" ht="12">
      <c r="A204" s="14"/>
      <c r="B204" s="236"/>
      <c r="C204" s="237"/>
      <c r="D204" s="226" t="s">
        <v>125</v>
      </c>
      <c r="E204" s="238" t="s">
        <v>28</v>
      </c>
      <c r="F204" s="239" t="s">
        <v>127</v>
      </c>
      <c r="G204" s="237"/>
      <c r="H204" s="240">
        <v>16.034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125</v>
      </c>
      <c r="AU204" s="246" t="s">
        <v>121</v>
      </c>
      <c r="AV204" s="14" t="s">
        <v>121</v>
      </c>
      <c r="AW204" s="14" t="s">
        <v>34</v>
      </c>
      <c r="AX204" s="14" t="s">
        <v>78</v>
      </c>
      <c r="AY204" s="246" t="s">
        <v>113</v>
      </c>
    </row>
    <row r="205" spans="1:65" s="2" customFormat="1" ht="37.8" customHeight="1">
      <c r="A205" s="40"/>
      <c r="B205" s="41"/>
      <c r="C205" s="206" t="s">
        <v>465</v>
      </c>
      <c r="D205" s="206" t="s">
        <v>116</v>
      </c>
      <c r="E205" s="207" t="s">
        <v>466</v>
      </c>
      <c r="F205" s="208" t="s">
        <v>467</v>
      </c>
      <c r="G205" s="209" t="s">
        <v>166</v>
      </c>
      <c r="H205" s="210">
        <v>16.034</v>
      </c>
      <c r="I205" s="211"/>
      <c r="J205" s="212">
        <f>ROUND(I205*H205,2)</f>
        <v>0</v>
      </c>
      <c r="K205" s="208" t="s">
        <v>120</v>
      </c>
      <c r="L205" s="46"/>
      <c r="M205" s="213" t="s">
        <v>28</v>
      </c>
      <c r="N205" s="214" t="s">
        <v>44</v>
      </c>
      <c r="O205" s="86"/>
      <c r="P205" s="215">
        <f>O205*H205</f>
        <v>0</v>
      </c>
      <c r="Q205" s="215">
        <v>0.021</v>
      </c>
      <c r="R205" s="215">
        <f>Q205*H205</f>
        <v>0.336714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121</v>
      </c>
      <c r="AT205" s="217" t="s">
        <v>116</v>
      </c>
      <c r="AU205" s="217" t="s">
        <v>121</v>
      </c>
      <c r="AY205" s="19" t="s">
        <v>113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78</v>
      </c>
      <c r="BK205" s="218">
        <f>ROUND(I205*H205,2)</f>
        <v>0</v>
      </c>
      <c r="BL205" s="19" t="s">
        <v>121</v>
      </c>
      <c r="BM205" s="217" t="s">
        <v>468</v>
      </c>
    </row>
    <row r="206" spans="1:47" s="2" customFormat="1" ht="12">
      <c r="A206" s="40"/>
      <c r="B206" s="41"/>
      <c r="C206" s="42"/>
      <c r="D206" s="219" t="s">
        <v>123</v>
      </c>
      <c r="E206" s="42"/>
      <c r="F206" s="220" t="s">
        <v>469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123</v>
      </c>
      <c r="AU206" s="19" t="s">
        <v>121</v>
      </c>
    </row>
    <row r="207" spans="1:51" s="13" customFormat="1" ht="12">
      <c r="A207" s="13"/>
      <c r="B207" s="224"/>
      <c r="C207" s="225"/>
      <c r="D207" s="226" t="s">
        <v>125</v>
      </c>
      <c r="E207" s="227" t="s">
        <v>28</v>
      </c>
      <c r="F207" s="228" t="s">
        <v>281</v>
      </c>
      <c r="G207" s="225"/>
      <c r="H207" s="229">
        <v>16.034</v>
      </c>
      <c r="I207" s="230"/>
      <c r="J207" s="225"/>
      <c r="K207" s="225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125</v>
      </c>
      <c r="AU207" s="235" t="s">
        <v>121</v>
      </c>
      <c r="AV207" s="13" t="s">
        <v>82</v>
      </c>
      <c r="AW207" s="13" t="s">
        <v>34</v>
      </c>
      <c r="AX207" s="13" t="s">
        <v>78</v>
      </c>
      <c r="AY207" s="235" t="s">
        <v>113</v>
      </c>
    </row>
    <row r="208" spans="1:63" s="12" customFormat="1" ht="20.85" customHeight="1">
      <c r="A208" s="12"/>
      <c r="B208" s="190"/>
      <c r="C208" s="191"/>
      <c r="D208" s="192" t="s">
        <v>72</v>
      </c>
      <c r="E208" s="204" t="s">
        <v>470</v>
      </c>
      <c r="F208" s="204" t="s">
        <v>471</v>
      </c>
      <c r="G208" s="191"/>
      <c r="H208" s="191"/>
      <c r="I208" s="194"/>
      <c r="J208" s="205">
        <f>BK208</f>
        <v>0</v>
      </c>
      <c r="K208" s="191"/>
      <c r="L208" s="196"/>
      <c r="M208" s="197"/>
      <c r="N208" s="198"/>
      <c r="O208" s="198"/>
      <c r="P208" s="199">
        <f>P209+SUM(P210:P216)+P222+P229+P240</f>
        <v>0</v>
      </c>
      <c r="Q208" s="198"/>
      <c r="R208" s="199">
        <f>R209+SUM(R210:R216)+R222+R229+R240</f>
        <v>0.8512880800000001</v>
      </c>
      <c r="S208" s="198"/>
      <c r="T208" s="200">
        <f>T209+SUM(T210:T216)+T222+T229+T240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1" t="s">
        <v>78</v>
      </c>
      <c r="AT208" s="202" t="s">
        <v>72</v>
      </c>
      <c r="AU208" s="202" t="s">
        <v>82</v>
      </c>
      <c r="AY208" s="201" t="s">
        <v>113</v>
      </c>
      <c r="BK208" s="203">
        <f>BK209+SUM(BK210:BK216)+BK222+BK229+BK240</f>
        <v>0</v>
      </c>
    </row>
    <row r="209" spans="1:65" s="2" customFormat="1" ht="37.8" customHeight="1">
      <c r="A209" s="40"/>
      <c r="B209" s="41"/>
      <c r="C209" s="206" t="s">
        <v>472</v>
      </c>
      <c r="D209" s="206" t="s">
        <v>116</v>
      </c>
      <c r="E209" s="207" t="s">
        <v>473</v>
      </c>
      <c r="F209" s="208" t="s">
        <v>474</v>
      </c>
      <c r="G209" s="209" t="s">
        <v>166</v>
      </c>
      <c r="H209" s="210">
        <v>15.5</v>
      </c>
      <c r="I209" s="211"/>
      <c r="J209" s="212">
        <f>ROUND(I209*H209,2)</f>
        <v>0</v>
      </c>
      <c r="K209" s="208" t="s">
        <v>120</v>
      </c>
      <c r="L209" s="46"/>
      <c r="M209" s="213" t="s">
        <v>28</v>
      </c>
      <c r="N209" s="214" t="s">
        <v>44</v>
      </c>
      <c r="O209" s="86"/>
      <c r="P209" s="215">
        <f>O209*H209</f>
        <v>0</v>
      </c>
      <c r="Q209" s="215">
        <v>0.04766</v>
      </c>
      <c r="R209" s="215">
        <f>Q209*H209</f>
        <v>0.73873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121</v>
      </c>
      <c r="AT209" s="217" t="s">
        <v>116</v>
      </c>
      <c r="AU209" s="217" t="s">
        <v>133</v>
      </c>
      <c r="AY209" s="19" t="s">
        <v>113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78</v>
      </c>
      <c r="BK209" s="218">
        <f>ROUND(I209*H209,2)</f>
        <v>0</v>
      </c>
      <c r="BL209" s="19" t="s">
        <v>121</v>
      </c>
      <c r="BM209" s="217" t="s">
        <v>475</v>
      </c>
    </row>
    <row r="210" spans="1:47" s="2" customFormat="1" ht="12">
      <c r="A210" s="40"/>
      <c r="B210" s="41"/>
      <c r="C210" s="42"/>
      <c r="D210" s="219" t="s">
        <v>123</v>
      </c>
      <c r="E210" s="42"/>
      <c r="F210" s="220" t="s">
        <v>476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123</v>
      </c>
      <c r="AU210" s="19" t="s">
        <v>133</v>
      </c>
    </row>
    <row r="211" spans="1:51" s="13" customFormat="1" ht="12">
      <c r="A211" s="13"/>
      <c r="B211" s="224"/>
      <c r="C211" s="225"/>
      <c r="D211" s="226" t="s">
        <v>125</v>
      </c>
      <c r="E211" s="227" t="s">
        <v>28</v>
      </c>
      <c r="F211" s="228" t="s">
        <v>211</v>
      </c>
      <c r="G211" s="225"/>
      <c r="H211" s="229">
        <v>15.5</v>
      </c>
      <c r="I211" s="230"/>
      <c r="J211" s="225"/>
      <c r="K211" s="225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125</v>
      </c>
      <c r="AU211" s="235" t="s">
        <v>133</v>
      </c>
      <c r="AV211" s="13" t="s">
        <v>82</v>
      </c>
      <c r="AW211" s="13" t="s">
        <v>34</v>
      </c>
      <c r="AX211" s="13" t="s">
        <v>78</v>
      </c>
      <c r="AY211" s="235" t="s">
        <v>113</v>
      </c>
    </row>
    <row r="212" spans="1:65" s="2" customFormat="1" ht="37.8" customHeight="1">
      <c r="A212" s="40"/>
      <c r="B212" s="41"/>
      <c r="C212" s="206" t="s">
        <v>477</v>
      </c>
      <c r="D212" s="206" t="s">
        <v>116</v>
      </c>
      <c r="E212" s="207" t="s">
        <v>478</v>
      </c>
      <c r="F212" s="208" t="s">
        <v>479</v>
      </c>
      <c r="G212" s="209" t="s">
        <v>166</v>
      </c>
      <c r="H212" s="210">
        <v>15.5</v>
      </c>
      <c r="I212" s="211"/>
      <c r="J212" s="212">
        <f>ROUND(I212*H212,2)</f>
        <v>0</v>
      </c>
      <c r="K212" s="208" t="s">
        <v>120</v>
      </c>
      <c r="L212" s="46"/>
      <c r="M212" s="213" t="s">
        <v>28</v>
      </c>
      <c r="N212" s="214" t="s">
        <v>44</v>
      </c>
      <c r="O212" s="86"/>
      <c r="P212" s="215">
        <f>O212*H212</f>
        <v>0</v>
      </c>
      <c r="Q212" s="215">
        <v>0.0001</v>
      </c>
      <c r="R212" s="215">
        <f>Q212*H212</f>
        <v>0.0015500000000000002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121</v>
      </c>
      <c r="AT212" s="217" t="s">
        <v>116</v>
      </c>
      <c r="AU212" s="217" t="s">
        <v>133</v>
      </c>
      <c r="AY212" s="19" t="s">
        <v>113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78</v>
      </c>
      <c r="BK212" s="218">
        <f>ROUND(I212*H212,2)</f>
        <v>0</v>
      </c>
      <c r="BL212" s="19" t="s">
        <v>121</v>
      </c>
      <c r="BM212" s="217" t="s">
        <v>480</v>
      </c>
    </row>
    <row r="213" spans="1:47" s="2" customFormat="1" ht="12">
      <c r="A213" s="40"/>
      <c r="B213" s="41"/>
      <c r="C213" s="42"/>
      <c r="D213" s="219" t="s">
        <v>123</v>
      </c>
      <c r="E213" s="42"/>
      <c r="F213" s="220" t="s">
        <v>481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123</v>
      </c>
      <c r="AU213" s="19" t="s">
        <v>133</v>
      </c>
    </row>
    <row r="214" spans="1:65" s="2" customFormat="1" ht="44.25" customHeight="1">
      <c r="A214" s="40"/>
      <c r="B214" s="41"/>
      <c r="C214" s="206" t="s">
        <v>482</v>
      </c>
      <c r="D214" s="206" t="s">
        <v>116</v>
      </c>
      <c r="E214" s="207" t="s">
        <v>483</v>
      </c>
      <c r="F214" s="208" t="s">
        <v>484</v>
      </c>
      <c r="G214" s="209" t="s">
        <v>166</v>
      </c>
      <c r="H214" s="210">
        <v>15.5</v>
      </c>
      <c r="I214" s="211"/>
      <c r="J214" s="212">
        <f>ROUND(I214*H214,2)</f>
        <v>0</v>
      </c>
      <c r="K214" s="208" t="s">
        <v>120</v>
      </c>
      <c r="L214" s="46"/>
      <c r="M214" s="213" t="s">
        <v>28</v>
      </c>
      <c r="N214" s="214" t="s">
        <v>44</v>
      </c>
      <c r="O214" s="86"/>
      <c r="P214" s="215">
        <f>O214*H214</f>
        <v>0</v>
      </c>
      <c r="Q214" s="215">
        <v>0.00036</v>
      </c>
      <c r="R214" s="215">
        <f>Q214*H214</f>
        <v>0.005580000000000001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121</v>
      </c>
      <c r="AT214" s="217" t="s">
        <v>116</v>
      </c>
      <c r="AU214" s="217" t="s">
        <v>133</v>
      </c>
      <c r="AY214" s="19" t="s">
        <v>113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78</v>
      </c>
      <c r="BK214" s="218">
        <f>ROUND(I214*H214,2)</f>
        <v>0</v>
      </c>
      <c r="BL214" s="19" t="s">
        <v>121</v>
      </c>
      <c r="BM214" s="217" t="s">
        <v>485</v>
      </c>
    </row>
    <row r="215" spans="1:47" s="2" customFormat="1" ht="12">
      <c r="A215" s="40"/>
      <c r="B215" s="41"/>
      <c r="C215" s="42"/>
      <c r="D215" s="219" t="s">
        <v>123</v>
      </c>
      <c r="E215" s="42"/>
      <c r="F215" s="220" t="s">
        <v>486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123</v>
      </c>
      <c r="AU215" s="19" t="s">
        <v>133</v>
      </c>
    </row>
    <row r="216" spans="1:63" s="16" customFormat="1" ht="20.85" customHeight="1">
      <c r="A216" s="16"/>
      <c r="B216" s="273"/>
      <c r="C216" s="274"/>
      <c r="D216" s="275" t="s">
        <v>72</v>
      </c>
      <c r="E216" s="275" t="s">
        <v>487</v>
      </c>
      <c r="F216" s="275" t="s">
        <v>488</v>
      </c>
      <c r="G216" s="274"/>
      <c r="H216" s="274"/>
      <c r="I216" s="276"/>
      <c r="J216" s="277">
        <f>BK216</f>
        <v>0</v>
      </c>
      <c r="K216" s="274"/>
      <c r="L216" s="278"/>
      <c r="M216" s="279"/>
      <c r="N216" s="280"/>
      <c r="O216" s="280"/>
      <c r="P216" s="281">
        <f>SUM(P217:P221)</f>
        <v>0</v>
      </c>
      <c r="Q216" s="280"/>
      <c r="R216" s="281">
        <f>SUM(R217:R221)</f>
        <v>0.00030976</v>
      </c>
      <c r="S216" s="280"/>
      <c r="T216" s="282">
        <f>SUM(T217:T221)</f>
        <v>0</v>
      </c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R216" s="283" t="s">
        <v>78</v>
      </c>
      <c r="AT216" s="284" t="s">
        <v>72</v>
      </c>
      <c r="AU216" s="284" t="s">
        <v>133</v>
      </c>
      <c r="AY216" s="283" t="s">
        <v>113</v>
      </c>
      <c r="BK216" s="285">
        <f>SUM(BK217:BK221)</f>
        <v>0</v>
      </c>
    </row>
    <row r="217" spans="1:65" s="2" customFormat="1" ht="55.5" customHeight="1">
      <c r="A217" s="40"/>
      <c r="B217" s="41"/>
      <c r="C217" s="206" t="s">
        <v>489</v>
      </c>
      <c r="D217" s="206" t="s">
        <v>116</v>
      </c>
      <c r="E217" s="207" t="s">
        <v>490</v>
      </c>
      <c r="F217" s="208" t="s">
        <v>431</v>
      </c>
      <c r="G217" s="209" t="s">
        <v>180</v>
      </c>
      <c r="H217" s="210">
        <v>7.04</v>
      </c>
      <c r="I217" s="211"/>
      <c r="J217" s="212">
        <f>ROUND(I217*H217,2)</f>
        <v>0</v>
      </c>
      <c r="K217" s="208" t="s">
        <v>120</v>
      </c>
      <c r="L217" s="46"/>
      <c r="M217" s="213" t="s">
        <v>28</v>
      </c>
      <c r="N217" s="214" t="s">
        <v>44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121</v>
      </c>
      <c r="AT217" s="217" t="s">
        <v>116</v>
      </c>
      <c r="AU217" s="217" t="s">
        <v>121</v>
      </c>
      <c r="AY217" s="19" t="s">
        <v>113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78</v>
      </c>
      <c r="BK217" s="218">
        <f>ROUND(I217*H217,2)</f>
        <v>0</v>
      </c>
      <c r="BL217" s="19" t="s">
        <v>121</v>
      </c>
      <c r="BM217" s="217" t="s">
        <v>491</v>
      </c>
    </row>
    <row r="218" spans="1:47" s="2" customFormat="1" ht="12">
      <c r="A218" s="40"/>
      <c r="B218" s="41"/>
      <c r="C218" s="42"/>
      <c r="D218" s="219" t="s">
        <v>123</v>
      </c>
      <c r="E218" s="42"/>
      <c r="F218" s="220" t="s">
        <v>492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123</v>
      </c>
      <c r="AU218" s="19" t="s">
        <v>121</v>
      </c>
    </row>
    <row r="219" spans="1:51" s="13" customFormat="1" ht="12">
      <c r="A219" s="13"/>
      <c r="B219" s="224"/>
      <c r="C219" s="225"/>
      <c r="D219" s="226" t="s">
        <v>125</v>
      </c>
      <c r="E219" s="227" t="s">
        <v>28</v>
      </c>
      <c r="F219" s="228" t="s">
        <v>493</v>
      </c>
      <c r="G219" s="225"/>
      <c r="H219" s="229">
        <v>7.04</v>
      </c>
      <c r="I219" s="230"/>
      <c r="J219" s="225"/>
      <c r="K219" s="225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125</v>
      </c>
      <c r="AU219" s="235" t="s">
        <v>121</v>
      </c>
      <c r="AV219" s="13" t="s">
        <v>82</v>
      </c>
      <c r="AW219" s="13" t="s">
        <v>34</v>
      </c>
      <c r="AX219" s="13" t="s">
        <v>78</v>
      </c>
      <c r="AY219" s="235" t="s">
        <v>113</v>
      </c>
    </row>
    <row r="220" spans="1:65" s="2" customFormat="1" ht="24.15" customHeight="1">
      <c r="A220" s="40"/>
      <c r="B220" s="41"/>
      <c r="C220" s="253" t="s">
        <v>494</v>
      </c>
      <c r="D220" s="253" t="s">
        <v>351</v>
      </c>
      <c r="E220" s="254" t="s">
        <v>495</v>
      </c>
      <c r="F220" s="255" t="s">
        <v>496</v>
      </c>
      <c r="G220" s="256" t="s">
        <v>180</v>
      </c>
      <c r="H220" s="257">
        <v>7.744</v>
      </c>
      <c r="I220" s="258"/>
      <c r="J220" s="259">
        <f>ROUND(I220*H220,2)</f>
        <v>0</v>
      </c>
      <c r="K220" s="255" t="s">
        <v>120</v>
      </c>
      <c r="L220" s="260"/>
      <c r="M220" s="261" t="s">
        <v>28</v>
      </c>
      <c r="N220" s="262" t="s">
        <v>44</v>
      </c>
      <c r="O220" s="86"/>
      <c r="P220" s="215">
        <f>O220*H220</f>
        <v>0</v>
      </c>
      <c r="Q220" s="215">
        <v>4E-05</v>
      </c>
      <c r="R220" s="215">
        <f>Q220*H220</f>
        <v>0.00030976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163</v>
      </c>
      <c r="AT220" s="217" t="s">
        <v>351</v>
      </c>
      <c r="AU220" s="217" t="s">
        <v>121</v>
      </c>
      <c r="AY220" s="19" t="s">
        <v>113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78</v>
      </c>
      <c r="BK220" s="218">
        <f>ROUND(I220*H220,2)</f>
        <v>0</v>
      </c>
      <c r="BL220" s="19" t="s">
        <v>121</v>
      </c>
      <c r="BM220" s="217" t="s">
        <v>497</v>
      </c>
    </row>
    <row r="221" spans="1:51" s="13" customFormat="1" ht="12">
      <c r="A221" s="13"/>
      <c r="B221" s="224"/>
      <c r="C221" s="225"/>
      <c r="D221" s="226" t="s">
        <v>125</v>
      </c>
      <c r="E221" s="225"/>
      <c r="F221" s="228" t="s">
        <v>437</v>
      </c>
      <c r="G221" s="225"/>
      <c r="H221" s="229">
        <v>7.744</v>
      </c>
      <c r="I221" s="230"/>
      <c r="J221" s="225"/>
      <c r="K221" s="225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125</v>
      </c>
      <c r="AU221" s="235" t="s">
        <v>121</v>
      </c>
      <c r="AV221" s="13" t="s">
        <v>82</v>
      </c>
      <c r="AW221" s="13" t="s">
        <v>4</v>
      </c>
      <c r="AX221" s="13" t="s">
        <v>78</v>
      </c>
      <c r="AY221" s="235" t="s">
        <v>113</v>
      </c>
    </row>
    <row r="222" spans="1:63" s="16" customFormat="1" ht="20.85" customHeight="1">
      <c r="A222" s="16"/>
      <c r="B222" s="273"/>
      <c r="C222" s="274"/>
      <c r="D222" s="275" t="s">
        <v>72</v>
      </c>
      <c r="E222" s="275" t="s">
        <v>498</v>
      </c>
      <c r="F222" s="275" t="s">
        <v>499</v>
      </c>
      <c r="G222" s="274"/>
      <c r="H222" s="274"/>
      <c r="I222" s="276"/>
      <c r="J222" s="277">
        <f>BK222</f>
        <v>0</v>
      </c>
      <c r="K222" s="274"/>
      <c r="L222" s="278"/>
      <c r="M222" s="279"/>
      <c r="N222" s="280"/>
      <c r="O222" s="280"/>
      <c r="P222" s="281">
        <f>SUM(P223:P228)</f>
        <v>0</v>
      </c>
      <c r="Q222" s="280"/>
      <c r="R222" s="281">
        <f>SUM(R223:R228)</f>
        <v>0.03090824</v>
      </c>
      <c r="S222" s="280"/>
      <c r="T222" s="282">
        <f>SUM(T223:T228)</f>
        <v>0</v>
      </c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R222" s="283" t="s">
        <v>78</v>
      </c>
      <c r="AT222" s="284" t="s">
        <v>72</v>
      </c>
      <c r="AU222" s="284" t="s">
        <v>133</v>
      </c>
      <c r="AY222" s="283" t="s">
        <v>113</v>
      </c>
      <c r="BK222" s="285">
        <f>SUM(BK223:BK228)</f>
        <v>0</v>
      </c>
    </row>
    <row r="223" spans="1:65" s="2" customFormat="1" ht="44.25" customHeight="1">
      <c r="A223" s="40"/>
      <c r="B223" s="41"/>
      <c r="C223" s="206" t="s">
        <v>500</v>
      </c>
      <c r="D223" s="206" t="s">
        <v>116</v>
      </c>
      <c r="E223" s="207" t="s">
        <v>501</v>
      </c>
      <c r="F223" s="208" t="s">
        <v>502</v>
      </c>
      <c r="G223" s="209" t="s">
        <v>119</v>
      </c>
      <c r="H223" s="210">
        <v>2</v>
      </c>
      <c r="I223" s="211"/>
      <c r="J223" s="212">
        <f>ROUND(I223*H223,2)</f>
        <v>0</v>
      </c>
      <c r="K223" s="208" t="s">
        <v>120</v>
      </c>
      <c r="L223" s="46"/>
      <c r="M223" s="213" t="s">
        <v>28</v>
      </c>
      <c r="N223" s="214" t="s">
        <v>44</v>
      </c>
      <c r="O223" s="86"/>
      <c r="P223" s="215">
        <f>O223*H223</f>
        <v>0</v>
      </c>
      <c r="Q223" s="215">
        <v>0.01173632</v>
      </c>
      <c r="R223" s="215">
        <f>Q223*H223</f>
        <v>0.02347264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121</v>
      </c>
      <c r="AT223" s="217" t="s">
        <v>116</v>
      </c>
      <c r="AU223" s="217" t="s">
        <v>121</v>
      </c>
      <c r="AY223" s="19" t="s">
        <v>113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78</v>
      </c>
      <c r="BK223" s="218">
        <f>ROUND(I223*H223,2)</f>
        <v>0</v>
      </c>
      <c r="BL223" s="19" t="s">
        <v>121</v>
      </c>
      <c r="BM223" s="217" t="s">
        <v>503</v>
      </c>
    </row>
    <row r="224" spans="1:47" s="2" customFormat="1" ht="12">
      <c r="A224" s="40"/>
      <c r="B224" s="41"/>
      <c r="C224" s="42"/>
      <c r="D224" s="219" t="s">
        <v>123</v>
      </c>
      <c r="E224" s="42"/>
      <c r="F224" s="220" t="s">
        <v>504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123</v>
      </c>
      <c r="AU224" s="19" t="s">
        <v>121</v>
      </c>
    </row>
    <row r="225" spans="1:51" s="13" customFormat="1" ht="12">
      <c r="A225" s="13"/>
      <c r="B225" s="224"/>
      <c r="C225" s="225"/>
      <c r="D225" s="226" t="s">
        <v>125</v>
      </c>
      <c r="E225" s="227" t="s">
        <v>28</v>
      </c>
      <c r="F225" s="228" t="s">
        <v>505</v>
      </c>
      <c r="G225" s="225"/>
      <c r="H225" s="229">
        <v>2</v>
      </c>
      <c r="I225" s="230"/>
      <c r="J225" s="225"/>
      <c r="K225" s="225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125</v>
      </c>
      <c r="AU225" s="235" t="s">
        <v>121</v>
      </c>
      <c r="AV225" s="13" t="s">
        <v>82</v>
      </c>
      <c r="AW225" s="13" t="s">
        <v>34</v>
      </c>
      <c r="AX225" s="13" t="s">
        <v>78</v>
      </c>
      <c r="AY225" s="235" t="s">
        <v>113</v>
      </c>
    </row>
    <row r="226" spans="1:65" s="2" customFormat="1" ht="44.25" customHeight="1">
      <c r="A226" s="40"/>
      <c r="B226" s="41"/>
      <c r="C226" s="206" t="s">
        <v>506</v>
      </c>
      <c r="D226" s="206" t="s">
        <v>116</v>
      </c>
      <c r="E226" s="207" t="s">
        <v>507</v>
      </c>
      <c r="F226" s="208" t="s">
        <v>508</v>
      </c>
      <c r="G226" s="209" t="s">
        <v>119</v>
      </c>
      <c r="H226" s="210">
        <v>5</v>
      </c>
      <c r="I226" s="211"/>
      <c r="J226" s="212">
        <f>ROUND(I226*H226,2)</f>
        <v>0</v>
      </c>
      <c r="K226" s="208" t="s">
        <v>120</v>
      </c>
      <c r="L226" s="46"/>
      <c r="M226" s="213" t="s">
        <v>28</v>
      </c>
      <c r="N226" s="214" t="s">
        <v>44</v>
      </c>
      <c r="O226" s="86"/>
      <c r="P226" s="215">
        <f>O226*H226</f>
        <v>0</v>
      </c>
      <c r="Q226" s="215">
        <v>0.00148712</v>
      </c>
      <c r="R226" s="215">
        <f>Q226*H226</f>
        <v>0.0074356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121</v>
      </c>
      <c r="AT226" s="217" t="s">
        <v>116</v>
      </c>
      <c r="AU226" s="217" t="s">
        <v>121</v>
      </c>
      <c r="AY226" s="19" t="s">
        <v>113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78</v>
      </c>
      <c r="BK226" s="218">
        <f>ROUND(I226*H226,2)</f>
        <v>0</v>
      </c>
      <c r="BL226" s="19" t="s">
        <v>121</v>
      </c>
      <c r="BM226" s="217" t="s">
        <v>509</v>
      </c>
    </row>
    <row r="227" spans="1:47" s="2" customFormat="1" ht="12">
      <c r="A227" s="40"/>
      <c r="B227" s="41"/>
      <c r="C227" s="42"/>
      <c r="D227" s="219" t="s">
        <v>123</v>
      </c>
      <c r="E227" s="42"/>
      <c r="F227" s="220" t="s">
        <v>510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123</v>
      </c>
      <c r="AU227" s="19" t="s">
        <v>121</v>
      </c>
    </row>
    <row r="228" spans="1:51" s="13" customFormat="1" ht="12">
      <c r="A228" s="13"/>
      <c r="B228" s="224"/>
      <c r="C228" s="225"/>
      <c r="D228" s="226" t="s">
        <v>125</v>
      </c>
      <c r="E228" s="227" t="s">
        <v>28</v>
      </c>
      <c r="F228" s="228" t="s">
        <v>511</v>
      </c>
      <c r="G228" s="225"/>
      <c r="H228" s="229">
        <v>5</v>
      </c>
      <c r="I228" s="230"/>
      <c r="J228" s="225"/>
      <c r="K228" s="225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125</v>
      </c>
      <c r="AU228" s="235" t="s">
        <v>121</v>
      </c>
      <c r="AV228" s="13" t="s">
        <v>82</v>
      </c>
      <c r="AW228" s="13" t="s">
        <v>34</v>
      </c>
      <c r="AX228" s="13" t="s">
        <v>78</v>
      </c>
      <c r="AY228" s="235" t="s">
        <v>113</v>
      </c>
    </row>
    <row r="229" spans="1:63" s="16" customFormat="1" ht="20.85" customHeight="1">
      <c r="A229" s="16"/>
      <c r="B229" s="273"/>
      <c r="C229" s="274"/>
      <c r="D229" s="275" t="s">
        <v>72</v>
      </c>
      <c r="E229" s="275" t="s">
        <v>512</v>
      </c>
      <c r="F229" s="275" t="s">
        <v>513</v>
      </c>
      <c r="G229" s="274"/>
      <c r="H229" s="274"/>
      <c r="I229" s="276"/>
      <c r="J229" s="277">
        <f>BK229</f>
        <v>0</v>
      </c>
      <c r="K229" s="274"/>
      <c r="L229" s="278"/>
      <c r="M229" s="279"/>
      <c r="N229" s="280"/>
      <c r="O229" s="280"/>
      <c r="P229" s="281">
        <f>SUM(P230:P239)</f>
        <v>0</v>
      </c>
      <c r="Q229" s="280"/>
      <c r="R229" s="281">
        <f>SUM(R230:R239)</f>
        <v>0.016438079999999997</v>
      </c>
      <c r="S229" s="280"/>
      <c r="T229" s="282">
        <f>SUM(T230:T239)</f>
        <v>0</v>
      </c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R229" s="283" t="s">
        <v>78</v>
      </c>
      <c r="AT229" s="284" t="s">
        <v>72</v>
      </c>
      <c r="AU229" s="284" t="s">
        <v>133</v>
      </c>
      <c r="AY229" s="283" t="s">
        <v>113</v>
      </c>
      <c r="BK229" s="285">
        <f>SUM(BK230:BK239)</f>
        <v>0</v>
      </c>
    </row>
    <row r="230" spans="1:65" s="2" customFormat="1" ht="44.25" customHeight="1">
      <c r="A230" s="40"/>
      <c r="B230" s="41"/>
      <c r="C230" s="206" t="s">
        <v>514</v>
      </c>
      <c r="D230" s="206" t="s">
        <v>116</v>
      </c>
      <c r="E230" s="207" t="s">
        <v>515</v>
      </c>
      <c r="F230" s="208" t="s">
        <v>516</v>
      </c>
      <c r="G230" s="209" t="s">
        <v>180</v>
      </c>
      <c r="H230" s="210">
        <v>7.04</v>
      </c>
      <c r="I230" s="211"/>
      <c r="J230" s="212">
        <f>ROUND(I230*H230,2)</f>
        <v>0</v>
      </c>
      <c r="K230" s="208" t="s">
        <v>120</v>
      </c>
      <c r="L230" s="46"/>
      <c r="M230" s="213" t="s">
        <v>28</v>
      </c>
      <c r="N230" s="214" t="s">
        <v>44</v>
      </c>
      <c r="O230" s="86"/>
      <c r="P230" s="215">
        <f>O230*H230</f>
        <v>0</v>
      </c>
      <c r="Q230" s="215">
        <v>0.001758</v>
      </c>
      <c r="R230" s="215">
        <f>Q230*H230</f>
        <v>0.01237632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121</v>
      </c>
      <c r="AT230" s="217" t="s">
        <v>116</v>
      </c>
      <c r="AU230" s="217" t="s">
        <v>121</v>
      </c>
      <c r="AY230" s="19" t="s">
        <v>113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78</v>
      </c>
      <c r="BK230" s="218">
        <f>ROUND(I230*H230,2)</f>
        <v>0</v>
      </c>
      <c r="BL230" s="19" t="s">
        <v>121</v>
      </c>
      <c r="BM230" s="217" t="s">
        <v>517</v>
      </c>
    </row>
    <row r="231" spans="1:47" s="2" customFormat="1" ht="12">
      <c r="A231" s="40"/>
      <c r="B231" s="41"/>
      <c r="C231" s="42"/>
      <c r="D231" s="219" t="s">
        <v>123</v>
      </c>
      <c r="E231" s="42"/>
      <c r="F231" s="220" t="s">
        <v>518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123</v>
      </c>
      <c r="AU231" s="19" t="s">
        <v>121</v>
      </c>
    </row>
    <row r="232" spans="1:51" s="13" customFormat="1" ht="12">
      <c r="A232" s="13"/>
      <c r="B232" s="224"/>
      <c r="C232" s="225"/>
      <c r="D232" s="226" t="s">
        <v>125</v>
      </c>
      <c r="E232" s="227" t="s">
        <v>28</v>
      </c>
      <c r="F232" s="228" t="s">
        <v>493</v>
      </c>
      <c r="G232" s="225"/>
      <c r="H232" s="229">
        <v>7.04</v>
      </c>
      <c r="I232" s="230"/>
      <c r="J232" s="225"/>
      <c r="K232" s="225"/>
      <c r="L232" s="231"/>
      <c r="M232" s="232"/>
      <c r="N232" s="233"/>
      <c r="O232" s="233"/>
      <c r="P232" s="233"/>
      <c r="Q232" s="233"/>
      <c r="R232" s="233"/>
      <c r="S232" s="233"/>
      <c r="T232" s="23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5" t="s">
        <v>125</v>
      </c>
      <c r="AU232" s="235" t="s">
        <v>121</v>
      </c>
      <c r="AV232" s="13" t="s">
        <v>82</v>
      </c>
      <c r="AW232" s="13" t="s">
        <v>34</v>
      </c>
      <c r="AX232" s="13" t="s">
        <v>78</v>
      </c>
      <c r="AY232" s="235" t="s">
        <v>113</v>
      </c>
    </row>
    <row r="233" spans="1:65" s="2" customFormat="1" ht="16.5" customHeight="1">
      <c r="A233" s="40"/>
      <c r="B233" s="41"/>
      <c r="C233" s="253" t="s">
        <v>519</v>
      </c>
      <c r="D233" s="253" t="s">
        <v>351</v>
      </c>
      <c r="E233" s="254" t="s">
        <v>520</v>
      </c>
      <c r="F233" s="255" t="s">
        <v>521</v>
      </c>
      <c r="G233" s="256" t="s">
        <v>166</v>
      </c>
      <c r="H233" s="257">
        <v>0.3</v>
      </c>
      <c r="I233" s="258"/>
      <c r="J233" s="259">
        <f>ROUND(I233*H233,2)</f>
        <v>0</v>
      </c>
      <c r="K233" s="255" t="s">
        <v>120</v>
      </c>
      <c r="L233" s="260"/>
      <c r="M233" s="261" t="s">
        <v>28</v>
      </c>
      <c r="N233" s="262" t="s">
        <v>44</v>
      </c>
      <c r="O233" s="86"/>
      <c r="P233" s="215">
        <f>O233*H233</f>
        <v>0</v>
      </c>
      <c r="Q233" s="215">
        <v>0.00056</v>
      </c>
      <c r="R233" s="215">
        <f>Q233*H233</f>
        <v>0.000168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163</v>
      </c>
      <c r="AT233" s="217" t="s">
        <v>351</v>
      </c>
      <c r="AU233" s="217" t="s">
        <v>121</v>
      </c>
      <c r="AY233" s="19" t="s">
        <v>113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78</v>
      </c>
      <c r="BK233" s="218">
        <f>ROUND(I233*H233,2)</f>
        <v>0</v>
      </c>
      <c r="BL233" s="19" t="s">
        <v>121</v>
      </c>
      <c r="BM233" s="217" t="s">
        <v>522</v>
      </c>
    </row>
    <row r="234" spans="1:51" s="13" customFormat="1" ht="12">
      <c r="A234" s="13"/>
      <c r="B234" s="224"/>
      <c r="C234" s="225"/>
      <c r="D234" s="226" t="s">
        <v>125</v>
      </c>
      <c r="E234" s="225"/>
      <c r="F234" s="228" t="s">
        <v>523</v>
      </c>
      <c r="G234" s="225"/>
      <c r="H234" s="229">
        <v>0.3</v>
      </c>
      <c r="I234" s="230"/>
      <c r="J234" s="225"/>
      <c r="K234" s="225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125</v>
      </c>
      <c r="AU234" s="235" t="s">
        <v>121</v>
      </c>
      <c r="AV234" s="13" t="s">
        <v>82</v>
      </c>
      <c r="AW234" s="13" t="s">
        <v>4</v>
      </c>
      <c r="AX234" s="13" t="s">
        <v>78</v>
      </c>
      <c r="AY234" s="235" t="s">
        <v>113</v>
      </c>
    </row>
    <row r="235" spans="1:65" s="2" customFormat="1" ht="44.25" customHeight="1">
      <c r="A235" s="40"/>
      <c r="B235" s="41"/>
      <c r="C235" s="206" t="s">
        <v>524</v>
      </c>
      <c r="D235" s="206" t="s">
        <v>116</v>
      </c>
      <c r="E235" s="207" t="s">
        <v>525</v>
      </c>
      <c r="F235" s="208" t="s">
        <v>516</v>
      </c>
      <c r="G235" s="209" t="s">
        <v>180</v>
      </c>
      <c r="H235" s="210">
        <v>1.92</v>
      </c>
      <c r="I235" s="211"/>
      <c r="J235" s="212">
        <f>ROUND(I235*H235,2)</f>
        <v>0</v>
      </c>
      <c r="K235" s="208" t="s">
        <v>120</v>
      </c>
      <c r="L235" s="46"/>
      <c r="M235" s="213" t="s">
        <v>28</v>
      </c>
      <c r="N235" s="214" t="s">
        <v>44</v>
      </c>
      <c r="O235" s="86"/>
      <c r="P235" s="215">
        <f>O235*H235</f>
        <v>0</v>
      </c>
      <c r="Q235" s="215">
        <v>0.001758</v>
      </c>
      <c r="R235" s="215">
        <f>Q235*H235</f>
        <v>0.00337536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121</v>
      </c>
      <c r="AT235" s="217" t="s">
        <v>116</v>
      </c>
      <c r="AU235" s="217" t="s">
        <v>121</v>
      </c>
      <c r="AY235" s="19" t="s">
        <v>113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78</v>
      </c>
      <c r="BK235" s="218">
        <f>ROUND(I235*H235,2)</f>
        <v>0</v>
      </c>
      <c r="BL235" s="19" t="s">
        <v>121</v>
      </c>
      <c r="BM235" s="217" t="s">
        <v>526</v>
      </c>
    </row>
    <row r="236" spans="1:47" s="2" customFormat="1" ht="12">
      <c r="A236" s="40"/>
      <c r="B236" s="41"/>
      <c r="C236" s="42"/>
      <c r="D236" s="219" t="s">
        <v>123</v>
      </c>
      <c r="E236" s="42"/>
      <c r="F236" s="220" t="s">
        <v>527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123</v>
      </c>
      <c r="AU236" s="19" t="s">
        <v>121</v>
      </c>
    </row>
    <row r="237" spans="1:51" s="13" customFormat="1" ht="12">
      <c r="A237" s="13"/>
      <c r="B237" s="224"/>
      <c r="C237" s="225"/>
      <c r="D237" s="226" t="s">
        <v>125</v>
      </c>
      <c r="E237" s="227" t="s">
        <v>28</v>
      </c>
      <c r="F237" s="228" t="s">
        <v>287</v>
      </c>
      <c r="G237" s="225"/>
      <c r="H237" s="229">
        <v>1.92</v>
      </c>
      <c r="I237" s="230"/>
      <c r="J237" s="225"/>
      <c r="K237" s="225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125</v>
      </c>
      <c r="AU237" s="235" t="s">
        <v>121</v>
      </c>
      <c r="AV237" s="13" t="s">
        <v>82</v>
      </c>
      <c r="AW237" s="13" t="s">
        <v>34</v>
      </c>
      <c r="AX237" s="13" t="s">
        <v>78</v>
      </c>
      <c r="AY237" s="235" t="s">
        <v>113</v>
      </c>
    </row>
    <row r="238" spans="1:65" s="2" customFormat="1" ht="24.15" customHeight="1">
      <c r="A238" s="40"/>
      <c r="B238" s="41"/>
      <c r="C238" s="253" t="s">
        <v>528</v>
      </c>
      <c r="D238" s="253" t="s">
        <v>351</v>
      </c>
      <c r="E238" s="254" t="s">
        <v>529</v>
      </c>
      <c r="F238" s="255" t="s">
        <v>530</v>
      </c>
      <c r="G238" s="256" t="s">
        <v>166</v>
      </c>
      <c r="H238" s="257">
        <v>0.576</v>
      </c>
      <c r="I238" s="258"/>
      <c r="J238" s="259">
        <f>ROUND(I238*H238,2)</f>
        <v>0</v>
      </c>
      <c r="K238" s="255" t="s">
        <v>120</v>
      </c>
      <c r="L238" s="260"/>
      <c r="M238" s="261" t="s">
        <v>28</v>
      </c>
      <c r="N238" s="262" t="s">
        <v>44</v>
      </c>
      <c r="O238" s="86"/>
      <c r="P238" s="215">
        <f>O238*H238</f>
        <v>0</v>
      </c>
      <c r="Q238" s="215">
        <v>0.0009</v>
      </c>
      <c r="R238" s="215">
        <f>Q238*H238</f>
        <v>0.0005183999999999999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163</v>
      </c>
      <c r="AT238" s="217" t="s">
        <v>351</v>
      </c>
      <c r="AU238" s="217" t="s">
        <v>121</v>
      </c>
      <c r="AY238" s="19" t="s">
        <v>113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78</v>
      </c>
      <c r="BK238" s="218">
        <f>ROUND(I238*H238,2)</f>
        <v>0</v>
      </c>
      <c r="BL238" s="19" t="s">
        <v>121</v>
      </c>
      <c r="BM238" s="217" t="s">
        <v>531</v>
      </c>
    </row>
    <row r="239" spans="1:51" s="13" customFormat="1" ht="12">
      <c r="A239" s="13"/>
      <c r="B239" s="224"/>
      <c r="C239" s="225"/>
      <c r="D239" s="226" t="s">
        <v>125</v>
      </c>
      <c r="E239" s="225"/>
      <c r="F239" s="228" t="s">
        <v>532</v>
      </c>
      <c r="G239" s="225"/>
      <c r="H239" s="229">
        <v>0.576</v>
      </c>
      <c r="I239" s="230"/>
      <c r="J239" s="225"/>
      <c r="K239" s="225"/>
      <c r="L239" s="231"/>
      <c r="M239" s="232"/>
      <c r="N239" s="233"/>
      <c r="O239" s="233"/>
      <c r="P239" s="233"/>
      <c r="Q239" s="233"/>
      <c r="R239" s="233"/>
      <c r="S239" s="233"/>
      <c r="T239" s="23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5" t="s">
        <v>125</v>
      </c>
      <c r="AU239" s="235" t="s">
        <v>121</v>
      </c>
      <c r="AV239" s="13" t="s">
        <v>82</v>
      </c>
      <c r="AW239" s="13" t="s">
        <v>4</v>
      </c>
      <c r="AX239" s="13" t="s">
        <v>78</v>
      </c>
      <c r="AY239" s="235" t="s">
        <v>113</v>
      </c>
    </row>
    <row r="240" spans="1:63" s="16" customFormat="1" ht="20.85" customHeight="1">
      <c r="A240" s="16"/>
      <c r="B240" s="273"/>
      <c r="C240" s="274"/>
      <c r="D240" s="275" t="s">
        <v>72</v>
      </c>
      <c r="E240" s="275" t="s">
        <v>533</v>
      </c>
      <c r="F240" s="275" t="s">
        <v>534</v>
      </c>
      <c r="G240" s="274"/>
      <c r="H240" s="274"/>
      <c r="I240" s="276"/>
      <c r="J240" s="277">
        <f>BK240</f>
        <v>0</v>
      </c>
      <c r="K240" s="274"/>
      <c r="L240" s="278"/>
      <c r="M240" s="279"/>
      <c r="N240" s="280"/>
      <c r="O240" s="280"/>
      <c r="P240" s="281">
        <f>SUM(P241:P247)</f>
        <v>0</v>
      </c>
      <c r="Q240" s="280"/>
      <c r="R240" s="281">
        <f>SUM(R241:R247)</f>
        <v>0.057772</v>
      </c>
      <c r="S240" s="280"/>
      <c r="T240" s="282">
        <f>SUM(T241:T247)</f>
        <v>0</v>
      </c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R240" s="283" t="s">
        <v>78</v>
      </c>
      <c r="AT240" s="284" t="s">
        <v>72</v>
      </c>
      <c r="AU240" s="284" t="s">
        <v>133</v>
      </c>
      <c r="AY240" s="283" t="s">
        <v>113</v>
      </c>
      <c r="BK240" s="285">
        <f>SUM(BK241:BK247)</f>
        <v>0</v>
      </c>
    </row>
    <row r="241" spans="1:65" s="2" customFormat="1" ht="24.15" customHeight="1">
      <c r="A241" s="40"/>
      <c r="B241" s="41"/>
      <c r="C241" s="206" t="s">
        <v>535</v>
      </c>
      <c r="D241" s="206" t="s">
        <v>116</v>
      </c>
      <c r="E241" s="207" t="s">
        <v>536</v>
      </c>
      <c r="F241" s="208" t="s">
        <v>537</v>
      </c>
      <c r="G241" s="209" t="s">
        <v>166</v>
      </c>
      <c r="H241" s="210">
        <v>28.6</v>
      </c>
      <c r="I241" s="211"/>
      <c r="J241" s="212">
        <f>ROUND(I241*H241,2)</f>
        <v>0</v>
      </c>
      <c r="K241" s="208" t="s">
        <v>120</v>
      </c>
      <c r="L241" s="46"/>
      <c r="M241" s="213" t="s">
        <v>28</v>
      </c>
      <c r="N241" s="214" t="s">
        <v>44</v>
      </c>
      <c r="O241" s="86"/>
      <c r="P241" s="215">
        <f>O241*H241</f>
        <v>0</v>
      </c>
      <c r="Q241" s="215">
        <v>0.00022</v>
      </c>
      <c r="R241" s="215">
        <f>Q241*H241</f>
        <v>0.006292000000000001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121</v>
      </c>
      <c r="AT241" s="217" t="s">
        <v>116</v>
      </c>
      <c r="AU241" s="217" t="s">
        <v>121</v>
      </c>
      <c r="AY241" s="19" t="s">
        <v>113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78</v>
      </c>
      <c r="BK241" s="218">
        <f>ROUND(I241*H241,2)</f>
        <v>0</v>
      </c>
      <c r="BL241" s="19" t="s">
        <v>121</v>
      </c>
      <c r="BM241" s="217" t="s">
        <v>538</v>
      </c>
    </row>
    <row r="242" spans="1:47" s="2" customFormat="1" ht="12">
      <c r="A242" s="40"/>
      <c r="B242" s="41"/>
      <c r="C242" s="42"/>
      <c r="D242" s="219" t="s">
        <v>123</v>
      </c>
      <c r="E242" s="42"/>
      <c r="F242" s="220" t="s">
        <v>539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123</v>
      </c>
      <c r="AU242" s="19" t="s">
        <v>121</v>
      </c>
    </row>
    <row r="243" spans="1:51" s="13" customFormat="1" ht="12">
      <c r="A243" s="13"/>
      <c r="B243" s="224"/>
      <c r="C243" s="225"/>
      <c r="D243" s="226" t="s">
        <v>125</v>
      </c>
      <c r="E243" s="227" t="s">
        <v>28</v>
      </c>
      <c r="F243" s="228" t="s">
        <v>540</v>
      </c>
      <c r="G243" s="225"/>
      <c r="H243" s="229">
        <v>3.6</v>
      </c>
      <c r="I243" s="230"/>
      <c r="J243" s="225"/>
      <c r="K243" s="225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125</v>
      </c>
      <c r="AU243" s="235" t="s">
        <v>121</v>
      </c>
      <c r="AV243" s="13" t="s">
        <v>82</v>
      </c>
      <c r="AW243" s="13" t="s">
        <v>34</v>
      </c>
      <c r="AX243" s="13" t="s">
        <v>73</v>
      </c>
      <c r="AY243" s="235" t="s">
        <v>113</v>
      </c>
    </row>
    <row r="244" spans="1:51" s="13" customFormat="1" ht="12">
      <c r="A244" s="13"/>
      <c r="B244" s="224"/>
      <c r="C244" s="225"/>
      <c r="D244" s="226" t="s">
        <v>125</v>
      </c>
      <c r="E244" s="227" t="s">
        <v>28</v>
      </c>
      <c r="F244" s="228" t="s">
        <v>541</v>
      </c>
      <c r="G244" s="225"/>
      <c r="H244" s="229">
        <v>25</v>
      </c>
      <c r="I244" s="230"/>
      <c r="J244" s="225"/>
      <c r="K244" s="225"/>
      <c r="L244" s="231"/>
      <c r="M244" s="232"/>
      <c r="N244" s="233"/>
      <c r="O244" s="233"/>
      <c r="P244" s="233"/>
      <c r="Q244" s="233"/>
      <c r="R244" s="233"/>
      <c r="S244" s="233"/>
      <c r="T244" s="23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5" t="s">
        <v>125</v>
      </c>
      <c r="AU244" s="235" t="s">
        <v>121</v>
      </c>
      <c r="AV244" s="13" t="s">
        <v>82</v>
      </c>
      <c r="AW244" s="13" t="s">
        <v>34</v>
      </c>
      <c r="AX244" s="13" t="s">
        <v>73</v>
      </c>
      <c r="AY244" s="235" t="s">
        <v>113</v>
      </c>
    </row>
    <row r="245" spans="1:51" s="14" customFormat="1" ht="12">
      <c r="A245" s="14"/>
      <c r="B245" s="236"/>
      <c r="C245" s="237"/>
      <c r="D245" s="226" t="s">
        <v>125</v>
      </c>
      <c r="E245" s="238" t="s">
        <v>28</v>
      </c>
      <c r="F245" s="239" t="s">
        <v>127</v>
      </c>
      <c r="G245" s="237"/>
      <c r="H245" s="240">
        <v>28.6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6" t="s">
        <v>125</v>
      </c>
      <c r="AU245" s="246" t="s">
        <v>121</v>
      </c>
      <c r="AV245" s="14" t="s">
        <v>121</v>
      </c>
      <c r="AW245" s="14" t="s">
        <v>34</v>
      </c>
      <c r="AX245" s="14" t="s">
        <v>78</v>
      </c>
      <c r="AY245" s="246" t="s">
        <v>113</v>
      </c>
    </row>
    <row r="246" spans="1:65" s="2" customFormat="1" ht="37.8" customHeight="1">
      <c r="A246" s="40"/>
      <c r="B246" s="41"/>
      <c r="C246" s="206" t="s">
        <v>542</v>
      </c>
      <c r="D246" s="206" t="s">
        <v>116</v>
      </c>
      <c r="E246" s="207" t="s">
        <v>543</v>
      </c>
      <c r="F246" s="208" t="s">
        <v>544</v>
      </c>
      <c r="G246" s="209" t="s">
        <v>166</v>
      </c>
      <c r="H246" s="210">
        <v>28.6</v>
      </c>
      <c r="I246" s="211"/>
      <c r="J246" s="212">
        <f>ROUND(I246*H246,2)</f>
        <v>0</v>
      </c>
      <c r="K246" s="208" t="s">
        <v>120</v>
      </c>
      <c r="L246" s="46"/>
      <c r="M246" s="213" t="s">
        <v>28</v>
      </c>
      <c r="N246" s="214" t="s">
        <v>44</v>
      </c>
      <c r="O246" s="86"/>
      <c r="P246" s="215">
        <f>O246*H246</f>
        <v>0</v>
      </c>
      <c r="Q246" s="215">
        <v>0.0018</v>
      </c>
      <c r="R246" s="215">
        <f>Q246*H246</f>
        <v>0.05148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121</v>
      </c>
      <c r="AT246" s="217" t="s">
        <v>116</v>
      </c>
      <c r="AU246" s="217" t="s">
        <v>121</v>
      </c>
      <c r="AY246" s="19" t="s">
        <v>113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78</v>
      </c>
      <c r="BK246" s="218">
        <f>ROUND(I246*H246,2)</f>
        <v>0</v>
      </c>
      <c r="BL246" s="19" t="s">
        <v>121</v>
      </c>
      <c r="BM246" s="217" t="s">
        <v>545</v>
      </c>
    </row>
    <row r="247" spans="1:47" s="2" customFormat="1" ht="12">
      <c r="A247" s="40"/>
      <c r="B247" s="41"/>
      <c r="C247" s="42"/>
      <c r="D247" s="219" t="s">
        <v>123</v>
      </c>
      <c r="E247" s="42"/>
      <c r="F247" s="220" t="s">
        <v>546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123</v>
      </c>
      <c r="AU247" s="19" t="s">
        <v>121</v>
      </c>
    </row>
    <row r="248" spans="1:63" s="12" customFormat="1" ht="22.8" customHeight="1">
      <c r="A248" s="12"/>
      <c r="B248" s="190"/>
      <c r="C248" s="191"/>
      <c r="D248" s="192" t="s">
        <v>72</v>
      </c>
      <c r="E248" s="204" t="s">
        <v>171</v>
      </c>
      <c r="F248" s="204" t="s">
        <v>547</v>
      </c>
      <c r="G248" s="191"/>
      <c r="H248" s="191"/>
      <c r="I248" s="194"/>
      <c r="J248" s="205">
        <f>BK248</f>
        <v>0</v>
      </c>
      <c r="K248" s="191"/>
      <c r="L248" s="196"/>
      <c r="M248" s="197"/>
      <c r="N248" s="198"/>
      <c r="O248" s="198"/>
      <c r="P248" s="199">
        <f>SUM(P249:P255)</f>
        <v>0</v>
      </c>
      <c r="Q248" s="198"/>
      <c r="R248" s="199">
        <f>SUM(R249:R255)</f>
        <v>0.004176</v>
      </c>
      <c r="S248" s="198"/>
      <c r="T248" s="200">
        <f>SUM(T249:T255)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1" t="s">
        <v>78</v>
      </c>
      <c r="AT248" s="202" t="s">
        <v>72</v>
      </c>
      <c r="AU248" s="202" t="s">
        <v>78</v>
      </c>
      <c r="AY248" s="201" t="s">
        <v>113</v>
      </c>
      <c r="BK248" s="203">
        <f>SUM(BK249:BK255)</f>
        <v>0</v>
      </c>
    </row>
    <row r="249" spans="1:65" s="2" customFormat="1" ht="24.15" customHeight="1">
      <c r="A249" s="40"/>
      <c r="B249" s="41"/>
      <c r="C249" s="206" t="s">
        <v>548</v>
      </c>
      <c r="D249" s="206" t="s">
        <v>116</v>
      </c>
      <c r="E249" s="207" t="s">
        <v>549</v>
      </c>
      <c r="F249" s="208" t="s">
        <v>550</v>
      </c>
      <c r="G249" s="209" t="s">
        <v>119</v>
      </c>
      <c r="H249" s="210">
        <v>1</v>
      </c>
      <c r="I249" s="211"/>
      <c r="J249" s="212">
        <f>ROUND(I249*H249,2)</f>
        <v>0</v>
      </c>
      <c r="K249" s="208" t="s">
        <v>120</v>
      </c>
      <c r="L249" s="46"/>
      <c r="M249" s="213" t="s">
        <v>28</v>
      </c>
      <c r="N249" s="214" t="s">
        <v>44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167</v>
      </c>
      <c r="AT249" s="217" t="s">
        <v>116</v>
      </c>
      <c r="AU249" s="217" t="s">
        <v>82</v>
      </c>
      <c r="AY249" s="19" t="s">
        <v>113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78</v>
      </c>
      <c r="BK249" s="218">
        <f>ROUND(I249*H249,2)</f>
        <v>0</v>
      </c>
      <c r="BL249" s="19" t="s">
        <v>167</v>
      </c>
      <c r="BM249" s="217" t="s">
        <v>551</v>
      </c>
    </row>
    <row r="250" spans="1:47" s="2" customFormat="1" ht="12">
      <c r="A250" s="40"/>
      <c r="B250" s="41"/>
      <c r="C250" s="42"/>
      <c r="D250" s="219" t="s">
        <v>123</v>
      </c>
      <c r="E250" s="42"/>
      <c r="F250" s="220" t="s">
        <v>552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123</v>
      </c>
      <c r="AU250" s="19" t="s">
        <v>82</v>
      </c>
    </row>
    <row r="251" spans="1:65" s="2" customFormat="1" ht="16.5" customHeight="1">
      <c r="A251" s="40"/>
      <c r="B251" s="41"/>
      <c r="C251" s="253" t="s">
        <v>553</v>
      </c>
      <c r="D251" s="253" t="s">
        <v>351</v>
      </c>
      <c r="E251" s="254" t="s">
        <v>554</v>
      </c>
      <c r="F251" s="255" t="s">
        <v>555</v>
      </c>
      <c r="G251" s="256" t="s">
        <v>119</v>
      </c>
      <c r="H251" s="257">
        <v>1</v>
      </c>
      <c r="I251" s="258"/>
      <c r="J251" s="259">
        <f>ROUND(I251*H251,2)</f>
        <v>0</v>
      </c>
      <c r="K251" s="255" t="s">
        <v>199</v>
      </c>
      <c r="L251" s="260"/>
      <c r="M251" s="261" t="s">
        <v>28</v>
      </c>
      <c r="N251" s="262" t="s">
        <v>44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489</v>
      </c>
      <c r="AT251" s="217" t="s">
        <v>351</v>
      </c>
      <c r="AU251" s="217" t="s">
        <v>82</v>
      </c>
      <c r="AY251" s="19" t="s">
        <v>113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78</v>
      </c>
      <c r="BK251" s="218">
        <f>ROUND(I251*H251,2)</f>
        <v>0</v>
      </c>
      <c r="BL251" s="19" t="s">
        <v>167</v>
      </c>
      <c r="BM251" s="217" t="s">
        <v>556</v>
      </c>
    </row>
    <row r="252" spans="1:65" s="2" customFormat="1" ht="24.15" customHeight="1">
      <c r="A252" s="40"/>
      <c r="B252" s="41"/>
      <c r="C252" s="206" t="s">
        <v>557</v>
      </c>
      <c r="D252" s="206" t="s">
        <v>116</v>
      </c>
      <c r="E252" s="207" t="s">
        <v>558</v>
      </c>
      <c r="F252" s="208" t="s">
        <v>559</v>
      </c>
      <c r="G252" s="209" t="s">
        <v>119</v>
      </c>
      <c r="H252" s="210">
        <v>1</v>
      </c>
      <c r="I252" s="211"/>
      <c r="J252" s="212">
        <f>ROUND(I252*H252,2)</f>
        <v>0</v>
      </c>
      <c r="K252" s="208" t="s">
        <v>120</v>
      </c>
      <c r="L252" s="46"/>
      <c r="M252" s="213" t="s">
        <v>28</v>
      </c>
      <c r="N252" s="214" t="s">
        <v>44</v>
      </c>
      <c r="O252" s="86"/>
      <c r="P252" s="215">
        <f>O252*H252</f>
        <v>0</v>
      </c>
      <c r="Q252" s="215">
        <v>0.000176</v>
      </c>
      <c r="R252" s="215">
        <f>Q252*H252</f>
        <v>0.000176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121</v>
      </c>
      <c r="AT252" s="217" t="s">
        <v>116</v>
      </c>
      <c r="AU252" s="217" t="s">
        <v>82</v>
      </c>
      <c r="AY252" s="19" t="s">
        <v>113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78</v>
      </c>
      <c r="BK252" s="218">
        <f>ROUND(I252*H252,2)</f>
        <v>0</v>
      </c>
      <c r="BL252" s="19" t="s">
        <v>121</v>
      </c>
      <c r="BM252" s="217" t="s">
        <v>560</v>
      </c>
    </row>
    <row r="253" spans="1:47" s="2" customFormat="1" ht="12">
      <c r="A253" s="40"/>
      <c r="B253" s="41"/>
      <c r="C253" s="42"/>
      <c r="D253" s="219" t="s">
        <v>123</v>
      </c>
      <c r="E253" s="42"/>
      <c r="F253" s="220" t="s">
        <v>561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123</v>
      </c>
      <c r="AU253" s="19" t="s">
        <v>82</v>
      </c>
    </row>
    <row r="254" spans="1:65" s="2" customFormat="1" ht="16.5" customHeight="1">
      <c r="A254" s="40"/>
      <c r="B254" s="41"/>
      <c r="C254" s="253" t="s">
        <v>562</v>
      </c>
      <c r="D254" s="253" t="s">
        <v>351</v>
      </c>
      <c r="E254" s="254" t="s">
        <v>563</v>
      </c>
      <c r="F254" s="255" t="s">
        <v>564</v>
      </c>
      <c r="G254" s="256" t="s">
        <v>119</v>
      </c>
      <c r="H254" s="257">
        <v>1</v>
      </c>
      <c r="I254" s="258"/>
      <c r="J254" s="259">
        <f>ROUND(I254*H254,2)</f>
        <v>0</v>
      </c>
      <c r="K254" s="255" t="s">
        <v>120</v>
      </c>
      <c r="L254" s="260"/>
      <c r="M254" s="261" t="s">
        <v>28</v>
      </c>
      <c r="N254" s="262" t="s">
        <v>44</v>
      </c>
      <c r="O254" s="86"/>
      <c r="P254" s="215">
        <f>O254*H254</f>
        <v>0</v>
      </c>
      <c r="Q254" s="215">
        <v>0.004</v>
      </c>
      <c r="R254" s="215">
        <f>Q254*H254</f>
        <v>0.004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163</v>
      </c>
      <c r="AT254" s="217" t="s">
        <v>351</v>
      </c>
      <c r="AU254" s="217" t="s">
        <v>82</v>
      </c>
      <c r="AY254" s="19" t="s">
        <v>113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78</v>
      </c>
      <c r="BK254" s="218">
        <f>ROUND(I254*H254,2)</f>
        <v>0</v>
      </c>
      <c r="BL254" s="19" t="s">
        <v>121</v>
      </c>
      <c r="BM254" s="217" t="s">
        <v>565</v>
      </c>
    </row>
    <row r="255" spans="1:65" s="2" customFormat="1" ht="16.5" customHeight="1">
      <c r="A255" s="40"/>
      <c r="B255" s="41"/>
      <c r="C255" s="206" t="s">
        <v>566</v>
      </c>
      <c r="D255" s="206" t="s">
        <v>116</v>
      </c>
      <c r="E255" s="207" t="s">
        <v>567</v>
      </c>
      <c r="F255" s="208" t="s">
        <v>568</v>
      </c>
      <c r="G255" s="209" t="s">
        <v>198</v>
      </c>
      <c r="H255" s="210">
        <v>1</v>
      </c>
      <c r="I255" s="211"/>
      <c r="J255" s="212">
        <f>ROUND(I255*H255,2)</f>
        <v>0</v>
      </c>
      <c r="K255" s="208" t="s">
        <v>199</v>
      </c>
      <c r="L255" s="46"/>
      <c r="M255" s="213" t="s">
        <v>28</v>
      </c>
      <c r="N255" s="214" t="s">
        <v>44</v>
      </c>
      <c r="O255" s="86"/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121</v>
      </c>
      <c r="AT255" s="217" t="s">
        <v>116</v>
      </c>
      <c r="AU255" s="217" t="s">
        <v>82</v>
      </c>
      <c r="AY255" s="19" t="s">
        <v>113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78</v>
      </c>
      <c r="BK255" s="218">
        <f>ROUND(I255*H255,2)</f>
        <v>0</v>
      </c>
      <c r="BL255" s="19" t="s">
        <v>121</v>
      </c>
      <c r="BM255" s="217" t="s">
        <v>569</v>
      </c>
    </row>
    <row r="256" spans="1:63" s="12" customFormat="1" ht="22.8" customHeight="1">
      <c r="A256" s="12"/>
      <c r="B256" s="190"/>
      <c r="C256" s="191"/>
      <c r="D256" s="192" t="s">
        <v>72</v>
      </c>
      <c r="E256" s="204" t="s">
        <v>570</v>
      </c>
      <c r="F256" s="204" t="s">
        <v>571</v>
      </c>
      <c r="G256" s="191"/>
      <c r="H256" s="191"/>
      <c r="I256" s="194"/>
      <c r="J256" s="205">
        <f>BK256</f>
        <v>0</v>
      </c>
      <c r="K256" s="191"/>
      <c r="L256" s="196"/>
      <c r="M256" s="197"/>
      <c r="N256" s="198"/>
      <c r="O256" s="198"/>
      <c r="P256" s="199">
        <f>SUM(P257:P279)</f>
        <v>0</v>
      </c>
      <c r="Q256" s="198"/>
      <c r="R256" s="199">
        <f>SUM(R257:R279)</f>
        <v>0.0008358999999999999</v>
      </c>
      <c r="S256" s="198"/>
      <c r="T256" s="200">
        <f>SUM(T257:T279)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1" t="s">
        <v>78</v>
      </c>
      <c r="AT256" s="202" t="s">
        <v>72</v>
      </c>
      <c r="AU256" s="202" t="s">
        <v>78</v>
      </c>
      <c r="AY256" s="201" t="s">
        <v>113</v>
      </c>
      <c r="BK256" s="203">
        <f>SUM(BK257:BK279)</f>
        <v>0</v>
      </c>
    </row>
    <row r="257" spans="1:65" s="2" customFormat="1" ht="44.25" customHeight="1">
      <c r="A257" s="40"/>
      <c r="B257" s="41"/>
      <c r="C257" s="206" t="s">
        <v>572</v>
      </c>
      <c r="D257" s="206" t="s">
        <v>116</v>
      </c>
      <c r="E257" s="207" t="s">
        <v>573</v>
      </c>
      <c r="F257" s="208" t="s">
        <v>574</v>
      </c>
      <c r="G257" s="209" t="s">
        <v>166</v>
      </c>
      <c r="H257" s="210">
        <v>15</v>
      </c>
      <c r="I257" s="211"/>
      <c r="J257" s="212">
        <f>ROUND(I257*H257,2)</f>
        <v>0</v>
      </c>
      <c r="K257" s="208" t="s">
        <v>120</v>
      </c>
      <c r="L257" s="46"/>
      <c r="M257" s="213" t="s">
        <v>28</v>
      </c>
      <c r="N257" s="214" t="s">
        <v>44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121</v>
      </c>
      <c r="AT257" s="217" t="s">
        <v>116</v>
      </c>
      <c r="AU257" s="217" t="s">
        <v>82</v>
      </c>
      <c r="AY257" s="19" t="s">
        <v>113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78</v>
      </c>
      <c r="BK257" s="218">
        <f>ROUND(I257*H257,2)</f>
        <v>0</v>
      </c>
      <c r="BL257" s="19" t="s">
        <v>121</v>
      </c>
      <c r="BM257" s="217" t="s">
        <v>575</v>
      </c>
    </row>
    <row r="258" spans="1:47" s="2" customFormat="1" ht="12">
      <c r="A258" s="40"/>
      <c r="B258" s="41"/>
      <c r="C258" s="42"/>
      <c r="D258" s="219" t="s">
        <v>123</v>
      </c>
      <c r="E258" s="42"/>
      <c r="F258" s="220" t="s">
        <v>576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123</v>
      </c>
      <c r="AU258" s="19" t="s">
        <v>82</v>
      </c>
    </row>
    <row r="259" spans="1:51" s="13" customFormat="1" ht="12">
      <c r="A259" s="13"/>
      <c r="B259" s="224"/>
      <c r="C259" s="225"/>
      <c r="D259" s="226" t="s">
        <v>125</v>
      </c>
      <c r="E259" s="227" t="s">
        <v>28</v>
      </c>
      <c r="F259" s="228" t="s">
        <v>267</v>
      </c>
      <c r="G259" s="225"/>
      <c r="H259" s="229">
        <v>15</v>
      </c>
      <c r="I259" s="230"/>
      <c r="J259" s="225"/>
      <c r="K259" s="225"/>
      <c r="L259" s="231"/>
      <c r="M259" s="232"/>
      <c r="N259" s="233"/>
      <c r="O259" s="233"/>
      <c r="P259" s="233"/>
      <c r="Q259" s="233"/>
      <c r="R259" s="233"/>
      <c r="S259" s="233"/>
      <c r="T259" s="23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5" t="s">
        <v>125</v>
      </c>
      <c r="AU259" s="235" t="s">
        <v>82</v>
      </c>
      <c r="AV259" s="13" t="s">
        <v>82</v>
      </c>
      <c r="AW259" s="13" t="s">
        <v>34</v>
      </c>
      <c r="AX259" s="13" t="s">
        <v>73</v>
      </c>
      <c r="AY259" s="235" t="s">
        <v>113</v>
      </c>
    </row>
    <row r="260" spans="1:51" s="14" customFormat="1" ht="12">
      <c r="A260" s="14"/>
      <c r="B260" s="236"/>
      <c r="C260" s="237"/>
      <c r="D260" s="226" t="s">
        <v>125</v>
      </c>
      <c r="E260" s="238" t="s">
        <v>28</v>
      </c>
      <c r="F260" s="239" t="s">
        <v>127</v>
      </c>
      <c r="G260" s="237"/>
      <c r="H260" s="240">
        <v>15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6" t="s">
        <v>125</v>
      </c>
      <c r="AU260" s="246" t="s">
        <v>82</v>
      </c>
      <c r="AV260" s="14" t="s">
        <v>121</v>
      </c>
      <c r="AW260" s="14" t="s">
        <v>34</v>
      </c>
      <c r="AX260" s="14" t="s">
        <v>78</v>
      </c>
      <c r="AY260" s="246" t="s">
        <v>113</v>
      </c>
    </row>
    <row r="261" spans="1:65" s="2" customFormat="1" ht="49.05" customHeight="1">
      <c r="A261" s="40"/>
      <c r="B261" s="41"/>
      <c r="C261" s="206" t="s">
        <v>577</v>
      </c>
      <c r="D261" s="206" t="s">
        <v>116</v>
      </c>
      <c r="E261" s="207" t="s">
        <v>578</v>
      </c>
      <c r="F261" s="208" t="s">
        <v>579</v>
      </c>
      <c r="G261" s="209" t="s">
        <v>166</v>
      </c>
      <c r="H261" s="210">
        <v>5030.745</v>
      </c>
      <c r="I261" s="211"/>
      <c r="J261" s="212">
        <f>ROUND(I261*H261,2)</f>
        <v>0</v>
      </c>
      <c r="K261" s="208" t="s">
        <v>120</v>
      </c>
      <c r="L261" s="46"/>
      <c r="M261" s="213" t="s">
        <v>28</v>
      </c>
      <c r="N261" s="214" t="s">
        <v>44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121</v>
      </c>
      <c r="AT261" s="217" t="s">
        <v>116</v>
      </c>
      <c r="AU261" s="217" t="s">
        <v>82</v>
      </c>
      <c r="AY261" s="19" t="s">
        <v>113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78</v>
      </c>
      <c r="BK261" s="218">
        <f>ROUND(I261*H261,2)</f>
        <v>0</v>
      </c>
      <c r="BL261" s="19" t="s">
        <v>121</v>
      </c>
      <c r="BM261" s="217" t="s">
        <v>580</v>
      </c>
    </row>
    <row r="262" spans="1:47" s="2" customFormat="1" ht="12">
      <c r="A262" s="40"/>
      <c r="B262" s="41"/>
      <c r="C262" s="42"/>
      <c r="D262" s="219" t="s">
        <v>123</v>
      </c>
      <c r="E262" s="42"/>
      <c r="F262" s="220" t="s">
        <v>581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123</v>
      </c>
      <c r="AU262" s="19" t="s">
        <v>82</v>
      </c>
    </row>
    <row r="263" spans="1:47" s="2" customFormat="1" ht="12">
      <c r="A263" s="40"/>
      <c r="B263" s="41"/>
      <c r="C263" s="42"/>
      <c r="D263" s="226" t="s">
        <v>217</v>
      </c>
      <c r="E263" s="42"/>
      <c r="F263" s="247" t="s">
        <v>582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217</v>
      </c>
      <c r="AU263" s="19" t="s">
        <v>82</v>
      </c>
    </row>
    <row r="264" spans="1:51" s="13" customFormat="1" ht="12">
      <c r="A264" s="13"/>
      <c r="B264" s="224"/>
      <c r="C264" s="225"/>
      <c r="D264" s="226" t="s">
        <v>125</v>
      </c>
      <c r="E264" s="227" t="s">
        <v>28</v>
      </c>
      <c r="F264" s="228" t="s">
        <v>583</v>
      </c>
      <c r="G264" s="225"/>
      <c r="H264" s="229">
        <v>450</v>
      </c>
      <c r="I264" s="230"/>
      <c r="J264" s="225"/>
      <c r="K264" s="225"/>
      <c r="L264" s="231"/>
      <c r="M264" s="232"/>
      <c r="N264" s="233"/>
      <c r="O264" s="233"/>
      <c r="P264" s="233"/>
      <c r="Q264" s="233"/>
      <c r="R264" s="233"/>
      <c r="S264" s="233"/>
      <c r="T264" s="23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5" t="s">
        <v>125</v>
      </c>
      <c r="AU264" s="235" t="s">
        <v>82</v>
      </c>
      <c r="AV264" s="13" t="s">
        <v>82</v>
      </c>
      <c r="AW264" s="13" t="s">
        <v>34</v>
      </c>
      <c r="AX264" s="13" t="s">
        <v>73</v>
      </c>
      <c r="AY264" s="235" t="s">
        <v>113</v>
      </c>
    </row>
    <row r="265" spans="1:51" s="15" customFormat="1" ht="12">
      <c r="A265" s="15"/>
      <c r="B265" s="263"/>
      <c r="C265" s="264"/>
      <c r="D265" s="226" t="s">
        <v>125</v>
      </c>
      <c r="E265" s="265" t="s">
        <v>28</v>
      </c>
      <c r="F265" s="266" t="s">
        <v>584</v>
      </c>
      <c r="G265" s="264"/>
      <c r="H265" s="265" t="s">
        <v>28</v>
      </c>
      <c r="I265" s="267"/>
      <c r="J265" s="264"/>
      <c r="K265" s="264"/>
      <c r="L265" s="268"/>
      <c r="M265" s="269"/>
      <c r="N265" s="270"/>
      <c r="O265" s="270"/>
      <c r="P265" s="270"/>
      <c r="Q265" s="270"/>
      <c r="R265" s="270"/>
      <c r="S265" s="270"/>
      <c r="T265" s="271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72" t="s">
        <v>125</v>
      </c>
      <c r="AU265" s="272" t="s">
        <v>82</v>
      </c>
      <c r="AV265" s="15" t="s">
        <v>78</v>
      </c>
      <c r="AW265" s="15" t="s">
        <v>34</v>
      </c>
      <c r="AX265" s="15" t="s">
        <v>73</v>
      </c>
      <c r="AY265" s="272" t="s">
        <v>113</v>
      </c>
    </row>
    <row r="266" spans="1:51" s="13" customFormat="1" ht="12">
      <c r="A266" s="13"/>
      <c r="B266" s="224"/>
      <c r="C266" s="225"/>
      <c r="D266" s="226" t="s">
        <v>125</v>
      </c>
      <c r="E266" s="227" t="s">
        <v>28</v>
      </c>
      <c r="F266" s="228" t="s">
        <v>585</v>
      </c>
      <c r="G266" s="225"/>
      <c r="H266" s="229">
        <v>4580.745</v>
      </c>
      <c r="I266" s="230"/>
      <c r="J266" s="225"/>
      <c r="K266" s="225"/>
      <c r="L266" s="231"/>
      <c r="M266" s="232"/>
      <c r="N266" s="233"/>
      <c r="O266" s="233"/>
      <c r="P266" s="233"/>
      <c r="Q266" s="233"/>
      <c r="R266" s="233"/>
      <c r="S266" s="233"/>
      <c r="T266" s="23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5" t="s">
        <v>125</v>
      </c>
      <c r="AU266" s="235" t="s">
        <v>82</v>
      </c>
      <c r="AV266" s="13" t="s">
        <v>82</v>
      </c>
      <c r="AW266" s="13" t="s">
        <v>34</v>
      </c>
      <c r="AX266" s="13" t="s">
        <v>73</v>
      </c>
      <c r="AY266" s="235" t="s">
        <v>113</v>
      </c>
    </row>
    <row r="267" spans="1:51" s="14" customFormat="1" ht="12">
      <c r="A267" s="14"/>
      <c r="B267" s="236"/>
      <c r="C267" s="237"/>
      <c r="D267" s="226" t="s">
        <v>125</v>
      </c>
      <c r="E267" s="238" t="s">
        <v>28</v>
      </c>
      <c r="F267" s="239" t="s">
        <v>127</v>
      </c>
      <c r="G267" s="237"/>
      <c r="H267" s="240">
        <v>5030.745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6" t="s">
        <v>125</v>
      </c>
      <c r="AU267" s="246" t="s">
        <v>82</v>
      </c>
      <c r="AV267" s="14" t="s">
        <v>121</v>
      </c>
      <c r="AW267" s="14" t="s">
        <v>34</v>
      </c>
      <c r="AX267" s="14" t="s">
        <v>78</v>
      </c>
      <c r="AY267" s="246" t="s">
        <v>113</v>
      </c>
    </row>
    <row r="268" spans="1:65" s="2" customFormat="1" ht="44.25" customHeight="1">
      <c r="A268" s="40"/>
      <c r="B268" s="41"/>
      <c r="C268" s="206" t="s">
        <v>586</v>
      </c>
      <c r="D268" s="206" t="s">
        <v>116</v>
      </c>
      <c r="E268" s="207" t="s">
        <v>587</v>
      </c>
      <c r="F268" s="208" t="s">
        <v>588</v>
      </c>
      <c r="G268" s="209" t="s">
        <v>166</v>
      </c>
      <c r="H268" s="210">
        <v>15</v>
      </c>
      <c r="I268" s="211"/>
      <c r="J268" s="212">
        <f>ROUND(I268*H268,2)</f>
        <v>0</v>
      </c>
      <c r="K268" s="208" t="s">
        <v>120</v>
      </c>
      <c r="L268" s="46"/>
      <c r="M268" s="213" t="s">
        <v>28</v>
      </c>
      <c r="N268" s="214" t="s">
        <v>44</v>
      </c>
      <c r="O268" s="86"/>
      <c r="P268" s="215">
        <f>O268*H268</f>
        <v>0</v>
      </c>
      <c r="Q268" s="215">
        <v>0</v>
      </c>
      <c r="R268" s="215">
        <f>Q268*H268</f>
        <v>0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121</v>
      </c>
      <c r="AT268" s="217" t="s">
        <v>116</v>
      </c>
      <c r="AU268" s="217" t="s">
        <v>82</v>
      </c>
      <c r="AY268" s="19" t="s">
        <v>113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78</v>
      </c>
      <c r="BK268" s="218">
        <f>ROUND(I268*H268,2)</f>
        <v>0</v>
      </c>
      <c r="BL268" s="19" t="s">
        <v>121</v>
      </c>
      <c r="BM268" s="217" t="s">
        <v>589</v>
      </c>
    </row>
    <row r="269" spans="1:47" s="2" customFormat="1" ht="12">
      <c r="A269" s="40"/>
      <c r="B269" s="41"/>
      <c r="C269" s="42"/>
      <c r="D269" s="219" t="s">
        <v>123</v>
      </c>
      <c r="E269" s="42"/>
      <c r="F269" s="220" t="s">
        <v>590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123</v>
      </c>
      <c r="AU269" s="19" t="s">
        <v>82</v>
      </c>
    </row>
    <row r="270" spans="1:51" s="13" customFormat="1" ht="12">
      <c r="A270" s="13"/>
      <c r="B270" s="224"/>
      <c r="C270" s="225"/>
      <c r="D270" s="226" t="s">
        <v>125</v>
      </c>
      <c r="E270" s="227" t="s">
        <v>28</v>
      </c>
      <c r="F270" s="228" t="s">
        <v>267</v>
      </c>
      <c r="G270" s="225"/>
      <c r="H270" s="229">
        <v>15</v>
      </c>
      <c r="I270" s="230"/>
      <c r="J270" s="225"/>
      <c r="K270" s="225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125</v>
      </c>
      <c r="AU270" s="235" t="s">
        <v>82</v>
      </c>
      <c r="AV270" s="13" t="s">
        <v>82</v>
      </c>
      <c r="AW270" s="13" t="s">
        <v>34</v>
      </c>
      <c r="AX270" s="13" t="s">
        <v>78</v>
      </c>
      <c r="AY270" s="235" t="s">
        <v>113</v>
      </c>
    </row>
    <row r="271" spans="1:65" s="2" customFormat="1" ht="37.8" customHeight="1">
      <c r="A271" s="40"/>
      <c r="B271" s="41"/>
      <c r="C271" s="206" t="s">
        <v>591</v>
      </c>
      <c r="D271" s="206" t="s">
        <v>116</v>
      </c>
      <c r="E271" s="207" t="s">
        <v>592</v>
      </c>
      <c r="F271" s="208" t="s">
        <v>593</v>
      </c>
      <c r="G271" s="209" t="s">
        <v>166</v>
      </c>
      <c r="H271" s="210">
        <v>6.43</v>
      </c>
      <c r="I271" s="211"/>
      <c r="J271" s="212">
        <f>ROUND(I271*H271,2)</f>
        <v>0</v>
      </c>
      <c r="K271" s="208" t="s">
        <v>120</v>
      </c>
      <c r="L271" s="46"/>
      <c r="M271" s="213" t="s">
        <v>28</v>
      </c>
      <c r="N271" s="214" t="s">
        <v>44</v>
      </c>
      <c r="O271" s="86"/>
      <c r="P271" s="215">
        <f>O271*H271</f>
        <v>0</v>
      </c>
      <c r="Q271" s="215">
        <v>0.00013</v>
      </c>
      <c r="R271" s="215">
        <f>Q271*H271</f>
        <v>0.0008358999999999999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121</v>
      </c>
      <c r="AT271" s="217" t="s">
        <v>116</v>
      </c>
      <c r="AU271" s="217" t="s">
        <v>82</v>
      </c>
      <c r="AY271" s="19" t="s">
        <v>113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78</v>
      </c>
      <c r="BK271" s="218">
        <f>ROUND(I271*H271,2)</f>
        <v>0</v>
      </c>
      <c r="BL271" s="19" t="s">
        <v>121</v>
      </c>
      <c r="BM271" s="217" t="s">
        <v>594</v>
      </c>
    </row>
    <row r="272" spans="1:47" s="2" customFormat="1" ht="12">
      <c r="A272" s="40"/>
      <c r="B272" s="41"/>
      <c r="C272" s="42"/>
      <c r="D272" s="219" t="s">
        <v>123</v>
      </c>
      <c r="E272" s="42"/>
      <c r="F272" s="220" t="s">
        <v>595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123</v>
      </c>
      <c r="AU272" s="19" t="s">
        <v>82</v>
      </c>
    </row>
    <row r="273" spans="1:51" s="13" customFormat="1" ht="12">
      <c r="A273" s="13"/>
      <c r="B273" s="224"/>
      <c r="C273" s="225"/>
      <c r="D273" s="226" t="s">
        <v>125</v>
      </c>
      <c r="E273" s="227" t="s">
        <v>28</v>
      </c>
      <c r="F273" s="228" t="s">
        <v>262</v>
      </c>
      <c r="G273" s="225"/>
      <c r="H273" s="229">
        <v>6.43</v>
      </c>
      <c r="I273" s="230"/>
      <c r="J273" s="225"/>
      <c r="K273" s="225"/>
      <c r="L273" s="231"/>
      <c r="M273" s="232"/>
      <c r="N273" s="233"/>
      <c r="O273" s="233"/>
      <c r="P273" s="233"/>
      <c r="Q273" s="233"/>
      <c r="R273" s="233"/>
      <c r="S273" s="233"/>
      <c r="T273" s="23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5" t="s">
        <v>125</v>
      </c>
      <c r="AU273" s="235" t="s">
        <v>82</v>
      </c>
      <c r="AV273" s="13" t="s">
        <v>82</v>
      </c>
      <c r="AW273" s="13" t="s">
        <v>34</v>
      </c>
      <c r="AX273" s="13" t="s">
        <v>78</v>
      </c>
      <c r="AY273" s="235" t="s">
        <v>113</v>
      </c>
    </row>
    <row r="274" spans="1:65" s="2" customFormat="1" ht="24.15" customHeight="1">
      <c r="A274" s="40"/>
      <c r="B274" s="41"/>
      <c r="C274" s="206" t="s">
        <v>596</v>
      </c>
      <c r="D274" s="206" t="s">
        <v>116</v>
      </c>
      <c r="E274" s="207" t="s">
        <v>597</v>
      </c>
      <c r="F274" s="208" t="s">
        <v>598</v>
      </c>
      <c r="G274" s="209" t="s">
        <v>166</v>
      </c>
      <c r="H274" s="210">
        <v>15</v>
      </c>
      <c r="I274" s="211"/>
      <c r="J274" s="212">
        <f>ROUND(I274*H274,2)</f>
        <v>0</v>
      </c>
      <c r="K274" s="208" t="s">
        <v>120</v>
      </c>
      <c r="L274" s="46"/>
      <c r="M274" s="213" t="s">
        <v>28</v>
      </c>
      <c r="N274" s="214" t="s">
        <v>44</v>
      </c>
      <c r="O274" s="86"/>
      <c r="P274" s="215">
        <f>O274*H274</f>
        <v>0</v>
      </c>
      <c r="Q274" s="215">
        <v>0</v>
      </c>
      <c r="R274" s="215">
        <f>Q274*H274</f>
        <v>0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121</v>
      </c>
      <c r="AT274" s="217" t="s">
        <v>116</v>
      </c>
      <c r="AU274" s="217" t="s">
        <v>82</v>
      </c>
      <c r="AY274" s="19" t="s">
        <v>113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78</v>
      </c>
      <c r="BK274" s="218">
        <f>ROUND(I274*H274,2)</f>
        <v>0</v>
      </c>
      <c r="BL274" s="19" t="s">
        <v>121</v>
      </c>
      <c r="BM274" s="217" t="s">
        <v>599</v>
      </c>
    </row>
    <row r="275" spans="1:47" s="2" customFormat="1" ht="12">
      <c r="A275" s="40"/>
      <c r="B275" s="41"/>
      <c r="C275" s="42"/>
      <c r="D275" s="219" t="s">
        <v>123</v>
      </c>
      <c r="E275" s="42"/>
      <c r="F275" s="220" t="s">
        <v>600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123</v>
      </c>
      <c r="AU275" s="19" t="s">
        <v>82</v>
      </c>
    </row>
    <row r="276" spans="1:51" s="13" customFormat="1" ht="12">
      <c r="A276" s="13"/>
      <c r="B276" s="224"/>
      <c r="C276" s="225"/>
      <c r="D276" s="226" t="s">
        <v>125</v>
      </c>
      <c r="E276" s="227" t="s">
        <v>28</v>
      </c>
      <c r="F276" s="228" t="s">
        <v>267</v>
      </c>
      <c r="G276" s="225"/>
      <c r="H276" s="229">
        <v>15</v>
      </c>
      <c r="I276" s="230"/>
      <c r="J276" s="225"/>
      <c r="K276" s="225"/>
      <c r="L276" s="231"/>
      <c r="M276" s="232"/>
      <c r="N276" s="233"/>
      <c r="O276" s="233"/>
      <c r="P276" s="233"/>
      <c r="Q276" s="233"/>
      <c r="R276" s="233"/>
      <c r="S276" s="233"/>
      <c r="T276" s="23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5" t="s">
        <v>125</v>
      </c>
      <c r="AU276" s="235" t="s">
        <v>82</v>
      </c>
      <c r="AV276" s="13" t="s">
        <v>82</v>
      </c>
      <c r="AW276" s="13" t="s">
        <v>34</v>
      </c>
      <c r="AX276" s="13" t="s">
        <v>78</v>
      </c>
      <c r="AY276" s="235" t="s">
        <v>113</v>
      </c>
    </row>
    <row r="277" spans="1:65" s="2" customFormat="1" ht="44.25" customHeight="1">
      <c r="A277" s="40"/>
      <c r="B277" s="41"/>
      <c r="C277" s="206" t="s">
        <v>601</v>
      </c>
      <c r="D277" s="206" t="s">
        <v>116</v>
      </c>
      <c r="E277" s="207" t="s">
        <v>602</v>
      </c>
      <c r="F277" s="208" t="s">
        <v>603</v>
      </c>
      <c r="G277" s="209" t="s">
        <v>166</v>
      </c>
      <c r="H277" s="210">
        <v>15</v>
      </c>
      <c r="I277" s="211"/>
      <c r="J277" s="212">
        <f>ROUND(I277*H277,2)</f>
        <v>0</v>
      </c>
      <c r="K277" s="208" t="s">
        <v>120</v>
      </c>
      <c r="L277" s="46"/>
      <c r="M277" s="213" t="s">
        <v>28</v>
      </c>
      <c r="N277" s="214" t="s">
        <v>44</v>
      </c>
      <c r="O277" s="86"/>
      <c r="P277" s="215">
        <f>O277*H277</f>
        <v>0</v>
      </c>
      <c r="Q277" s="215">
        <v>0</v>
      </c>
      <c r="R277" s="215">
        <f>Q277*H277</f>
        <v>0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121</v>
      </c>
      <c r="AT277" s="217" t="s">
        <v>116</v>
      </c>
      <c r="AU277" s="217" t="s">
        <v>82</v>
      </c>
      <c r="AY277" s="19" t="s">
        <v>113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78</v>
      </c>
      <c r="BK277" s="218">
        <f>ROUND(I277*H277,2)</f>
        <v>0</v>
      </c>
      <c r="BL277" s="19" t="s">
        <v>121</v>
      </c>
      <c r="BM277" s="217" t="s">
        <v>604</v>
      </c>
    </row>
    <row r="278" spans="1:47" s="2" customFormat="1" ht="12">
      <c r="A278" s="40"/>
      <c r="B278" s="41"/>
      <c r="C278" s="42"/>
      <c r="D278" s="219" t="s">
        <v>123</v>
      </c>
      <c r="E278" s="42"/>
      <c r="F278" s="220" t="s">
        <v>605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123</v>
      </c>
      <c r="AU278" s="19" t="s">
        <v>82</v>
      </c>
    </row>
    <row r="279" spans="1:51" s="13" customFormat="1" ht="12">
      <c r="A279" s="13"/>
      <c r="B279" s="224"/>
      <c r="C279" s="225"/>
      <c r="D279" s="226" t="s">
        <v>125</v>
      </c>
      <c r="E279" s="227" t="s">
        <v>28</v>
      </c>
      <c r="F279" s="228" t="s">
        <v>267</v>
      </c>
      <c r="G279" s="225"/>
      <c r="H279" s="229">
        <v>15</v>
      </c>
      <c r="I279" s="230"/>
      <c r="J279" s="225"/>
      <c r="K279" s="225"/>
      <c r="L279" s="231"/>
      <c r="M279" s="232"/>
      <c r="N279" s="233"/>
      <c r="O279" s="233"/>
      <c r="P279" s="233"/>
      <c r="Q279" s="233"/>
      <c r="R279" s="233"/>
      <c r="S279" s="233"/>
      <c r="T279" s="23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5" t="s">
        <v>125</v>
      </c>
      <c r="AU279" s="235" t="s">
        <v>82</v>
      </c>
      <c r="AV279" s="13" t="s">
        <v>82</v>
      </c>
      <c r="AW279" s="13" t="s">
        <v>34</v>
      </c>
      <c r="AX279" s="13" t="s">
        <v>78</v>
      </c>
      <c r="AY279" s="235" t="s">
        <v>113</v>
      </c>
    </row>
    <row r="280" spans="1:63" s="12" customFormat="1" ht="22.8" customHeight="1">
      <c r="A280" s="12"/>
      <c r="B280" s="190"/>
      <c r="C280" s="191"/>
      <c r="D280" s="192" t="s">
        <v>72</v>
      </c>
      <c r="E280" s="204" t="s">
        <v>606</v>
      </c>
      <c r="F280" s="204" t="s">
        <v>607</v>
      </c>
      <c r="G280" s="191"/>
      <c r="H280" s="191"/>
      <c r="I280" s="194"/>
      <c r="J280" s="205">
        <f>BK280</f>
        <v>0</v>
      </c>
      <c r="K280" s="191"/>
      <c r="L280" s="196"/>
      <c r="M280" s="197"/>
      <c r="N280" s="198"/>
      <c r="O280" s="198"/>
      <c r="P280" s="199">
        <f>SUM(P281:P282)</f>
        <v>0</v>
      </c>
      <c r="Q280" s="198"/>
      <c r="R280" s="199">
        <f>SUM(R281:R282)</f>
        <v>0</v>
      </c>
      <c r="S280" s="198"/>
      <c r="T280" s="200">
        <f>SUM(T281:T282)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1" t="s">
        <v>78</v>
      </c>
      <c r="AT280" s="202" t="s">
        <v>72</v>
      </c>
      <c r="AU280" s="202" t="s">
        <v>78</v>
      </c>
      <c r="AY280" s="201" t="s">
        <v>113</v>
      </c>
      <c r="BK280" s="203">
        <f>SUM(BK281:BK282)</f>
        <v>0</v>
      </c>
    </row>
    <row r="281" spans="1:65" s="2" customFormat="1" ht="55.5" customHeight="1">
      <c r="A281" s="40"/>
      <c r="B281" s="41"/>
      <c r="C281" s="206" t="s">
        <v>608</v>
      </c>
      <c r="D281" s="206" t="s">
        <v>116</v>
      </c>
      <c r="E281" s="207" t="s">
        <v>609</v>
      </c>
      <c r="F281" s="208" t="s">
        <v>610</v>
      </c>
      <c r="G281" s="209" t="s">
        <v>237</v>
      </c>
      <c r="H281" s="210">
        <v>34.377</v>
      </c>
      <c r="I281" s="211"/>
      <c r="J281" s="212">
        <f>ROUND(I281*H281,2)</f>
        <v>0</v>
      </c>
      <c r="K281" s="208" t="s">
        <v>120</v>
      </c>
      <c r="L281" s="46"/>
      <c r="M281" s="213" t="s">
        <v>28</v>
      </c>
      <c r="N281" s="214" t="s">
        <v>44</v>
      </c>
      <c r="O281" s="86"/>
      <c r="P281" s="215">
        <f>O281*H281</f>
        <v>0</v>
      </c>
      <c r="Q281" s="215">
        <v>0</v>
      </c>
      <c r="R281" s="215">
        <f>Q281*H281</f>
        <v>0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121</v>
      </c>
      <c r="AT281" s="217" t="s">
        <v>116</v>
      </c>
      <c r="AU281" s="217" t="s">
        <v>82</v>
      </c>
      <c r="AY281" s="19" t="s">
        <v>113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78</v>
      </c>
      <c r="BK281" s="218">
        <f>ROUND(I281*H281,2)</f>
        <v>0</v>
      </c>
      <c r="BL281" s="19" t="s">
        <v>121</v>
      </c>
      <c r="BM281" s="217" t="s">
        <v>611</v>
      </c>
    </row>
    <row r="282" spans="1:47" s="2" customFormat="1" ht="12">
      <c r="A282" s="40"/>
      <c r="B282" s="41"/>
      <c r="C282" s="42"/>
      <c r="D282" s="219" t="s">
        <v>123</v>
      </c>
      <c r="E282" s="42"/>
      <c r="F282" s="220" t="s">
        <v>612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123</v>
      </c>
      <c r="AU282" s="19" t="s">
        <v>82</v>
      </c>
    </row>
    <row r="283" spans="1:63" s="12" customFormat="1" ht="25.9" customHeight="1">
      <c r="A283" s="12"/>
      <c r="B283" s="190"/>
      <c r="C283" s="191"/>
      <c r="D283" s="192" t="s">
        <v>72</v>
      </c>
      <c r="E283" s="193" t="s">
        <v>613</v>
      </c>
      <c r="F283" s="193" t="s">
        <v>614</v>
      </c>
      <c r="G283" s="191"/>
      <c r="H283" s="191"/>
      <c r="I283" s="194"/>
      <c r="J283" s="195">
        <f>BK283</f>
        <v>0</v>
      </c>
      <c r="K283" s="191"/>
      <c r="L283" s="196"/>
      <c r="M283" s="197"/>
      <c r="N283" s="198"/>
      <c r="O283" s="198"/>
      <c r="P283" s="199">
        <f>P284+P300+P306+P314+P359+P367+P371+P401+P441+P468</f>
        <v>0</v>
      </c>
      <c r="Q283" s="198"/>
      <c r="R283" s="199">
        <f>R284+R300+R306+R314+R359+R367+R371+R401+R441+R468</f>
        <v>5.1770867313552005</v>
      </c>
      <c r="S283" s="198"/>
      <c r="T283" s="200">
        <f>T284+T300+T306+T314+T359+T367+T371+T401+T441+T468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1" t="s">
        <v>82</v>
      </c>
      <c r="AT283" s="202" t="s">
        <v>72</v>
      </c>
      <c r="AU283" s="202" t="s">
        <v>73</v>
      </c>
      <c r="AY283" s="201" t="s">
        <v>113</v>
      </c>
      <c r="BK283" s="203">
        <f>BK284+BK300+BK306+BK314+BK359+BK367+BK371+BK401+BK441+BK468</f>
        <v>0</v>
      </c>
    </row>
    <row r="284" spans="1:63" s="12" customFormat="1" ht="22.8" customHeight="1">
      <c r="A284" s="12"/>
      <c r="B284" s="190"/>
      <c r="C284" s="191"/>
      <c r="D284" s="192" t="s">
        <v>72</v>
      </c>
      <c r="E284" s="204" t="s">
        <v>615</v>
      </c>
      <c r="F284" s="204" t="s">
        <v>616</v>
      </c>
      <c r="G284" s="191"/>
      <c r="H284" s="191"/>
      <c r="I284" s="194"/>
      <c r="J284" s="205">
        <f>BK284</f>
        <v>0</v>
      </c>
      <c r="K284" s="191"/>
      <c r="L284" s="196"/>
      <c r="M284" s="197"/>
      <c r="N284" s="198"/>
      <c r="O284" s="198"/>
      <c r="P284" s="199">
        <f>SUM(P285:P299)</f>
        <v>0</v>
      </c>
      <c r="Q284" s="198"/>
      <c r="R284" s="199">
        <f>SUM(R285:R299)</f>
        <v>0.53362975</v>
      </c>
      <c r="S284" s="198"/>
      <c r="T284" s="200">
        <f>SUM(T285:T299)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1" t="s">
        <v>82</v>
      </c>
      <c r="AT284" s="202" t="s">
        <v>72</v>
      </c>
      <c r="AU284" s="202" t="s">
        <v>78</v>
      </c>
      <c r="AY284" s="201" t="s">
        <v>113</v>
      </c>
      <c r="BK284" s="203">
        <f>SUM(BK285:BK299)</f>
        <v>0</v>
      </c>
    </row>
    <row r="285" spans="1:65" s="2" customFormat="1" ht="44.25" customHeight="1">
      <c r="A285" s="40"/>
      <c r="B285" s="41"/>
      <c r="C285" s="206" t="s">
        <v>617</v>
      </c>
      <c r="D285" s="206" t="s">
        <v>116</v>
      </c>
      <c r="E285" s="207" t="s">
        <v>618</v>
      </c>
      <c r="F285" s="208" t="s">
        <v>619</v>
      </c>
      <c r="G285" s="209" t="s">
        <v>166</v>
      </c>
      <c r="H285" s="210">
        <v>12.576</v>
      </c>
      <c r="I285" s="211"/>
      <c r="J285" s="212">
        <f>ROUND(I285*H285,2)</f>
        <v>0</v>
      </c>
      <c r="K285" s="208" t="s">
        <v>120</v>
      </c>
      <c r="L285" s="46"/>
      <c r="M285" s="213" t="s">
        <v>28</v>
      </c>
      <c r="N285" s="214" t="s">
        <v>44</v>
      </c>
      <c r="O285" s="86"/>
      <c r="P285" s="215">
        <f>O285*H285</f>
        <v>0</v>
      </c>
      <c r="Q285" s="215">
        <v>0.0003</v>
      </c>
      <c r="R285" s="215">
        <f>Q285*H285</f>
        <v>0.0037727999999999998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167</v>
      </c>
      <c r="AT285" s="217" t="s">
        <v>116</v>
      </c>
      <c r="AU285" s="217" t="s">
        <v>82</v>
      </c>
      <c r="AY285" s="19" t="s">
        <v>113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78</v>
      </c>
      <c r="BK285" s="218">
        <f>ROUND(I285*H285,2)</f>
        <v>0</v>
      </c>
      <c r="BL285" s="19" t="s">
        <v>167</v>
      </c>
      <c r="BM285" s="217" t="s">
        <v>620</v>
      </c>
    </row>
    <row r="286" spans="1:47" s="2" customFormat="1" ht="12">
      <c r="A286" s="40"/>
      <c r="B286" s="41"/>
      <c r="C286" s="42"/>
      <c r="D286" s="219" t="s">
        <v>123</v>
      </c>
      <c r="E286" s="42"/>
      <c r="F286" s="220" t="s">
        <v>621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123</v>
      </c>
      <c r="AU286" s="19" t="s">
        <v>82</v>
      </c>
    </row>
    <row r="287" spans="1:51" s="13" customFormat="1" ht="12">
      <c r="A287" s="13"/>
      <c r="B287" s="224"/>
      <c r="C287" s="225"/>
      <c r="D287" s="226" t="s">
        <v>125</v>
      </c>
      <c r="E287" s="227" t="s">
        <v>28</v>
      </c>
      <c r="F287" s="228" t="s">
        <v>622</v>
      </c>
      <c r="G287" s="225"/>
      <c r="H287" s="229">
        <v>12.576</v>
      </c>
      <c r="I287" s="230"/>
      <c r="J287" s="225"/>
      <c r="K287" s="225"/>
      <c r="L287" s="231"/>
      <c r="M287" s="232"/>
      <c r="N287" s="233"/>
      <c r="O287" s="233"/>
      <c r="P287" s="233"/>
      <c r="Q287" s="233"/>
      <c r="R287" s="233"/>
      <c r="S287" s="233"/>
      <c r="T287" s="23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5" t="s">
        <v>125</v>
      </c>
      <c r="AU287" s="235" t="s">
        <v>82</v>
      </c>
      <c r="AV287" s="13" t="s">
        <v>82</v>
      </c>
      <c r="AW287" s="13" t="s">
        <v>34</v>
      </c>
      <c r="AX287" s="13" t="s">
        <v>78</v>
      </c>
      <c r="AY287" s="235" t="s">
        <v>113</v>
      </c>
    </row>
    <row r="288" spans="1:65" s="2" customFormat="1" ht="24.15" customHeight="1">
      <c r="A288" s="40"/>
      <c r="B288" s="41"/>
      <c r="C288" s="253" t="s">
        <v>623</v>
      </c>
      <c r="D288" s="253" t="s">
        <v>351</v>
      </c>
      <c r="E288" s="254" t="s">
        <v>624</v>
      </c>
      <c r="F288" s="255" t="s">
        <v>625</v>
      </c>
      <c r="G288" s="256" t="s">
        <v>166</v>
      </c>
      <c r="H288" s="257">
        <v>13.205</v>
      </c>
      <c r="I288" s="258"/>
      <c r="J288" s="259">
        <f>ROUND(I288*H288,2)</f>
        <v>0</v>
      </c>
      <c r="K288" s="255" t="s">
        <v>120</v>
      </c>
      <c r="L288" s="260"/>
      <c r="M288" s="261" t="s">
        <v>28</v>
      </c>
      <c r="N288" s="262" t="s">
        <v>44</v>
      </c>
      <c r="O288" s="86"/>
      <c r="P288" s="215">
        <f>O288*H288</f>
        <v>0</v>
      </c>
      <c r="Q288" s="215">
        <v>0.0042</v>
      </c>
      <c r="R288" s="215">
        <f>Q288*H288</f>
        <v>0.055460999999999996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489</v>
      </c>
      <c r="AT288" s="217" t="s">
        <v>351</v>
      </c>
      <c r="AU288" s="217" t="s">
        <v>82</v>
      </c>
      <c r="AY288" s="19" t="s">
        <v>113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78</v>
      </c>
      <c r="BK288" s="218">
        <f>ROUND(I288*H288,2)</f>
        <v>0</v>
      </c>
      <c r="BL288" s="19" t="s">
        <v>167</v>
      </c>
      <c r="BM288" s="217" t="s">
        <v>626</v>
      </c>
    </row>
    <row r="289" spans="1:51" s="13" customFormat="1" ht="12">
      <c r="A289" s="13"/>
      <c r="B289" s="224"/>
      <c r="C289" s="225"/>
      <c r="D289" s="226" t="s">
        <v>125</v>
      </c>
      <c r="E289" s="225"/>
      <c r="F289" s="228" t="s">
        <v>627</v>
      </c>
      <c r="G289" s="225"/>
      <c r="H289" s="229">
        <v>13.205</v>
      </c>
      <c r="I289" s="230"/>
      <c r="J289" s="225"/>
      <c r="K289" s="225"/>
      <c r="L289" s="231"/>
      <c r="M289" s="232"/>
      <c r="N289" s="233"/>
      <c r="O289" s="233"/>
      <c r="P289" s="233"/>
      <c r="Q289" s="233"/>
      <c r="R289" s="233"/>
      <c r="S289" s="233"/>
      <c r="T289" s="23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5" t="s">
        <v>125</v>
      </c>
      <c r="AU289" s="235" t="s">
        <v>82</v>
      </c>
      <c r="AV289" s="13" t="s">
        <v>82</v>
      </c>
      <c r="AW289" s="13" t="s">
        <v>4</v>
      </c>
      <c r="AX289" s="13" t="s">
        <v>78</v>
      </c>
      <c r="AY289" s="235" t="s">
        <v>113</v>
      </c>
    </row>
    <row r="290" spans="1:65" s="2" customFormat="1" ht="44.25" customHeight="1">
      <c r="A290" s="40"/>
      <c r="B290" s="41"/>
      <c r="C290" s="206" t="s">
        <v>628</v>
      </c>
      <c r="D290" s="206" t="s">
        <v>116</v>
      </c>
      <c r="E290" s="207" t="s">
        <v>629</v>
      </c>
      <c r="F290" s="208" t="s">
        <v>630</v>
      </c>
      <c r="G290" s="209" t="s">
        <v>166</v>
      </c>
      <c r="H290" s="210">
        <v>145.075</v>
      </c>
      <c r="I290" s="211"/>
      <c r="J290" s="212">
        <f>ROUND(I290*H290,2)</f>
        <v>0</v>
      </c>
      <c r="K290" s="208" t="s">
        <v>120</v>
      </c>
      <c r="L290" s="46"/>
      <c r="M290" s="213" t="s">
        <v>28</v>
      </c>
      <c r="N290" s="214" t="s">
        <v>44</v>
      </c>
      <c r="O290" s="86"/>
      <c r="P290" s="215">
        <f>O290*H290</f>
        <v>0</v>
      </c>
      <c r="Q290" s="215">
        <v>0</v>
      </c>
      <c r="R290" s="215">
        <f>Q290*H290</f>
        <v>0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167</v>
      </c>
      <c r="AT290" s="217" t="s">
        <v>116</v>
      </c>
      <c r="AU290" s="217" t="s">
        <v>82</v>
      </c>
      <c r="AY290" s="19" t="s">
        <v>113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78</v>
      </c>
      <c r="BK290" s="218">
        <f>ROUND(I290*H290,2)</f>
        <v>0</v>
      </c>
      <c r="BL290" s="19" t="s">
        <v>167</v>
      </c>
      <c r="BM290" s="217" t="s">
        <v>631</v>
      </c>
    </row>
    <row r="291" spans="1:47" s="2" customFormat="1" ht="12">
      <c r="A291" s="40"/>
      <c r="B291" s="41"/>
      <c r="C291" s="42"/>
      <c r="D291" s="219" t="s">
        <v>123</v>
      </c>
      <c r="E291" s="42"/>
      <c r="F291" s="220" t="s">
        <v>632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123</v>
      </c>
      <c r="AU291" s="19" t="s">
        <v>82</v>
      </c>
    </row>
    <row r="292" spans="1:51" s="13" customFormat="1" ht="12">
      <c r="A292" s="13"/>
      <c r="B292" s="224"/>
      <c r="C292" s="225"/>
      <c r="D292" s="226" t="s">
        <v>125</v>
      </c>
      <c r="E292" s="227" t="s">
        <v>28</v>
      </c>
      <c r="F292" s="228" t="s">
        <v>293</v>
      </c>
      <c r="G292" s="225"/>
      <c r="H292" s="229">
        <v>145.075</v>
      </c>
      <c r="I292" s="230"/>
      <c r="J292" s="225"/>
      <c r="K292" s="225"/>
      <c r="L292" s="231"/>
      <c r="M292" s="232"/>
      <c r="N292" s="233"/>
      <c r="O292" s="233"/>
      <c r="P292" s="233"/>
      <c r="Q292" s="233"/>
      <c r="R292" s="233"/>
      <c r="S292" s="233"/>
      <c r="T292" s="23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5" t="s">
        <v>125</v>
      </c>
      <c r="AU292" s="235" t="s">
        <v>82</v>
      </c>
      <c r="AV292" s="13" t="s">
        <v>82</v>
      </c>
      <c r="AW292" s="13" t="s">
        <v>34</v>
      </c>
      <c r="AX292" s="13" t="s">
        <v>78</v>
      </c>
      <c r="AY292" s="235" t="s">
        <v>113</v>
      </c>
    </row>
    <row r="293" spans="1:65" s="2" customFormat="1" ht="24.15" customHeight="1">
      <c r="A293" s="40"/>
      <c r="B293" s="41"/>
      <c r="C293" s="253" t="s">
        <v>633</v>
      </c>
      <c r="D293" s="253" t="s">
        <v>351</v>
      </c>
      <c r="E293" s="254" t="s">
        <v>634</v>
      </c>
      <c r="F293" s="255" t="s">
        <v>635</v>
      </c>
      <c r="G293" s="256" t="s">
        <v>166</v>
      </c>
      <c r="H293" s="257">
        <v>152.329</v>
      </c>
      <c r="I293" s="258"/>
      <c r="J293" s="259">
        <f>ROUND(I293*H293,2)</f>
        <v>0</v>
      </c>
      <c r="K293" s="255" t="s">
        <v>120</v>
      </c>
      <c r="L293" s="260"/>
      <c r="M293" s="261" t="s">
        <v>28</v>
      </c>
      <c r="N293" s="262" t="s">
        <v>44</v>
      </c>
      <c r="O293" s="86"/>
      <c r="P293" s="215">
        <f>O293*H293</f>
        <v>0</v>
      </c>
      <c r="Q293" s="215">
        <v>0.0028</v>
      </c>
      <c r="R293" s="215">
        <f>Q293*H293</f>
        <v>0.42652120000000004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489</v>
      </c>
      <c r="AT293" s="217" t="s">
        <v>351</v>
      </c>
      <c r="AU293" s="217" t="s">
        <v>82</v>
      </c>
      <c r="AY293" s="19" t="s">
        <v>113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78</v>
      </c>
      <c r="BK293" s="218">
        <f>ROUND(I293*H293,2)</f>
        <v>0</v>
      </c>
      <c r="BL293" s="19" t="s">
        <v>167</v>
      </c>
      <c r="BM293" s="217" t="s">
        <v>636</v>
      </c>
    </row>
    <row r="294" spans="1:51" s="13" customFormat="1" ht="12">
      <c r="A294" s="13"/>
      <c r="B294" s="224"/>
      <c r="C294" s="225"/>
      <c r="D294" s="226" t="s">
        <v>125</v>
      </c>
      <c r="E294" s="225"/>
      <c r="F294" s="228" t="s">
        <v>637</v>
      </c>
      <c r="G294" s="225"/>
      <c r="H294" s="229">
        <v>152.329</v>
      </c>
      <c r="I294" s="230"/>
      <c r="J294" s="225"/>
      <c r="K294" s="225"/>
      <c r="L294" s="231"/>
      <c r="M294" s="232"/>
      <c r="N294" s="233"/>
      <c r="O294" s="233"/>
      <c r="P294" s="233"/>
      <c r="Q294" s="233"/>
      <c r="R294" s="233"/>
      <c r="S294" s="233"/>
      <c r="T294" s="23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5" t="s">
        <v>125</v>
      </c>
      <c r="AU294" s="235" t="s">
        <v>82</v>
      </c>
      <c r="AV294" s="13" t="s">
        <v>82</v>
      </c>
      <c r="AW294" s="13" t="s">
        <v>4</v>
      </c>
      <c r="AX294" s="13" t="s">
        <v>78</v>
      </c>
      <c r="AY294" s="235" t="s">
        <v>113</v>
      </c>
    </row>
    <row r="295" spans="1:65" s="2" customFormat="1" ht="24.15" customHeight="1">
      <c r="A295" s="40"/>
      <c r="B295" s="41"/>
      <c r="C295" s="206" t="s">
        <v>638</v>
      </c>
      <c r="D295" s="206" t="s">
        <v>116</v>
      </c>
      <c r="E295" s="207" t="s">
        <v>639</v>
      </c>
      <c r="F295" s="208" t="s">
        <v>640</v>
      </c>
      <c r="G295" s="209" t="s">
        <v>166</v>
      </c>
      <c r="H295" s="210">
        <v>145.075</v>
      </c>
      <c r="I295" s="211"/>
      <c r="J295" s="212">
        <f>ROUND(I295*H295,2)</f>
        <v>0</v>
      </c>
      <c r="K295" s="208" t="s">
        <v>120</v>
      </c>
      <c r="L295" s="46"/>
      <c r="M295" s="213" t="s">
        <v>28</v>
      </c>
      <c r="N295" s="214" t="s">
        <v>44</v>
      </c>
      <c r="O295" s="86"/>
      <c r="P295" s="215">
        <f>O295*H295</f>
        <v>0</v>
      </c>
      <c r="Q295" s="215">
        <v>0.00033</v>
      </c>
      <c r="R295" s="215">
        <f>Q295*H295</f>
        <v>0.047874749999999994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167</v>
      </c>
      <c r="AT295" s="217" t="s">
        <v>116</v>
      </c>
      <c r="AU295" s="217" t="s">
        <v>82</v>
      </c>
      <c r="AY295" s="19" t="s">
        <v>113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78</v>
      </c>
      <c r="BK295" s="218">
        <f>ROUND(I295*H295,2)</f>
        <v>0</v>
      </c>
      <c r="BL295" s="19" t="s">
        <v>167</v>
      </c>
      <c r="BM295" s="217" t="s">
        <v>641</v>
      </c>
    </row>
    <row r="296" spans="1:47" s="2" customFormat="1" ht="12">
      <c r="A296" s="40"/>
      <c r="B296" s="41"/>
      <c r="C296" s="42"/>
      <c r="D296" s="219" t="s">
        <v>123</v>
      </c>
      <c r="E296" s="42"/>
      <c r="F296" s="220" t="s">
        <v>642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123</v>
      </c>
      <c r="AU296" s="19" t="s">
        <v>82</v>
      </c>
    </row>
    <row r="297" spans="1:51" s="13" customFormat="1" ht="12">
      <c r="A297" s="13"/>
      <c r="B297" s="224"/>
      <c r="C297" s="225"/>
      <c r="D297" s="226" t="s">
        <v>125</v>
      </c>
      <c r="E297" s="227" t="s">
        <v>28</v>
      </c>
      <c r="F297" s="228" t="s">
        <v>293</v>
      </c>
      <c r="G297" s="225"/>
      <c r="H297" s="229">
        <v>145.075</v>
      </c>
      <c r="I297" s="230"/>
      <c r="J297" s="225"/>
      <c r="K297" s="225"/>
      <c r="L297" s="231"/>
      <c r="M297" s="232"/>
      <c r="N297" s="233"/>
      <c r="O297" s="233"/>
      <c r="P297" s="233"/>
      <c r="Q297" s="233"/>
      <c r="R297" s="233"/>
      <c r="S297" s="233"/>
      <c r="T297" s="23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5" t="s">
        <v>125</v>
      </c>
      <c r="AU297" s="235" t="s">
        <v>82</v>
      </c>
      <c r="AV297" s="13" t="s">
        <v>82</v>
      </c>
      <c r="AW297" s="13" t="s">
        <v>34</v>
      </c>
      <c r="AX297" s="13" t="s">
        <v>78</v>
      </c>
      <c r="AY297" s="235" t="s">
        <v>113</v>
      </c>
    </row>
    <row r="298" spans="1:65" s="2" customFormat="1" ht="49.05" customHeight="1">
      <c r="A298" s="40"/>
      <c r="B298" s="41"/>
      <c r="C298" s="206" t="s">
        <v>643</v>
      </c>
      <c r="D298" s="206" t="s">
        <v>116</v>
      </c>
      <c r="E298" s="207" t="s">
        <v>644</v>
      </c>
      <c r="F298" s="208" t="s">
        <v>645</v>
      </c>
      <c r="G298" s="209" t="s">
        <v>237</v>
      </c>
      <c r="H298" s="210">
        <v>0.534</v>
      </c>
      <c r="I298" s="211"/>
      <c r="J298" s="212">
        <f>ROUND(I298*H298,2)</f>
        <v>0</v>
      </c>
      <c r="K298" s="208" t="s">
        <v>120</v>
      </c>
      <c r="L298" s="46"/>
      <c r="M298" s="213" t="s">
        <v>28</v>
      </c>
      <c r="N298" s="214" t="s">
        <v>44</v>
      </c>
      <c r="O298" s="86"/>
      <c r="P298" s="215">
        <f>O298*H298</f>
        <v>0</v>
      </c>
      <c r="Q298" s="215">
        <v>0</v>
      </c>
      <c r="R298" s="215">
        <f>Q298*H298</f>
        <v>0</v>
      </c>
      <c r="S298" s="215">
        <v>0</v>
      </c>
      <c r="T298" s="21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167</v>
      </c>
      <c r="AT298" s="217" t="s">
        <v>116</v>
      </c>
      <c r="AU298" s="217" t="s">
        <v>82</v>
      </c>
      <c r="AY298" s="19" t="s">
        <v>113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78</v>
      </c>
      <c r="BK298" s="218">
        <f>ROUND(I298*H298,2)</f>
        <v>0</v>
      </c>
      <c r="BL298" s="19" t="s">
        <v>167</v>
      </c>
      <c r="BM298" s="217" t="s">
        <v>646</v>
      </c>
    </row>
    <row r="299" spans="1:47" s="2" customFormat="1" ht="12">
      <c r="A299" s="40"/>
      <c r="B299" s="41"/>
      <c r="C299" s="42"/>
      <c r="D299" s="219" t="s">
        <v>123</v>
      </c>
      <c r="E299" s="42"/>
      <c r="F299" s="220" t="s">
        <v>647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123</v>
      </c>
      <c r="AU299" s="19" t="s">
        <v>82</v>
      </c>
    </row>
    <row r="300" spans="1:63" s="12" customFormat="1" ht="22.8" customHeight="1">
      <c r="A300" s="12"/>
      <c r="B300" s="190"/>
      <c r="C300" s="191"/>
      <c r="D300" s="192" t="s">
        <v>72</v>
      </c>
      <c r="E300" s="204" t="s">
        <v>648</v>
      </c>
      <c r="F300" s="204" t="s">
        <v>649</v>
      </c>
      <c r="G300" s="191"/>
      <c r="H300" s="191"/>
      <c r="I300" s="194"/>
      <c r="J300" s="205">
        <f>BK300</f>
        <v>0</v>
      </c>
      <c r="K300" s="191"/>
      <c r="L300" s="196"/>
      <c r="M300" s="197"/>
      <c r="N300" s="198"/>
      <c r="O300" s="198"/>
      <c r="P300" s="199">
        <f>SUM(P301:P305)</f>
        <v>0</v>
      </c>
      <c r="Q300" s="198"/>
      <c r="R300" s="199">
        <f>SUM(R301:R305)</f>
        <v>0.09240000000000001</v>
      </c>
      <c r="S300" s="198"/>
      <c r="T300" s="200">
        <f>SUM(T301:T305)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01" t="s">
        <v>82</v>
      </c>
      <c r="AT300" s="202" t="s">
        <v>72</v>
      </c>
      <c r="AU300" s="202" t="s">
        <v>78</v>
      </c>
      <c r="AY300" s="201" t="s">
        <v>113</v>
      </c>
      <c r="BK300" s="203">
        <f>SUM(BK301:BK305)</f>
        <v>0</v>
      </c>
    </row>
    <row r="301" spans="1:65" s="2" customFormat="1" ht="33" customHeight="1">
      <c r="A301" s="40"/>
      <c r="B301" s="41"/>
      <c r="C301" s="206" t="s">
        <v>650</v>
      </c>
      <c r="D301" s="206" t="s">
        <v>116</v>
      </c>
      <c r="E301" s="207" t="s">
        <v>651</v>
      </c>
      <c r="F301" s="208" t="s">
        <v>652</v>
      </c>
      <c r="G301" s="209" t="s">
        <v>180</v>
      </c>
      <c r="H301" s="210">
        <v>200</v>
      </c>
      <c r="I301" s="211"/>
      <c r="J301" s="212">
        <f>ROUND(I301*H301,2)</f>
        <v>0</v>
      </c>
      <c r="K301" s="208" t="s">
        <v>120</v>
      </c>
      <c r="L301" s="46"/>
      <c r="M301" s="213" t="s">
        <v>28</v>
      </c>
      <c r="N301" s="214" t="s">
        <v>44</v>
      </c>
      <c r="O301" s="86"/>
      <c r="P301" s="215">
        <f>O301*H301</f>
        <v>0</v>
      </c>
      <c r="Q301" s="215">
        <v>0</v>
      </c>
      <c r="R301" s="215">
        <f>Q301*H301</f>
        <v>0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167</v>
      </c>
      <c r="AT301" s="217" t="s">
        <v>116</v>
      </c>
      <c r="AU301" s="217" t="s">
        <v>82</v>
      </c>
      <c r="AY301" s="19" t="s">
        <v>113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78</v>
      </c>
      <c r="BK301" s="218">
        <f>ROUND(I301*H301,2)</f>
        <v>0</v>
      </c>
      <c r="BL301" s="19" t="s">
        <v>167</v>
      </c>
      <c r="BM301" s="217" t="s">
        <v>653</v>
      </c>
    </row>
    <row r="302" spans="1:47" s="2" customFormat="1" ht="12">
      <c r="A302" s="40"/>
      <c r="B302" s="41"/>
      <c r="C302" s="42"/>
      <c r="D302" s="219" t="s">
        <v>123</v>
      </c>
      <c r="E302" s="42"/>
      <c r="F302" s="220" t="s">
        <v>654</v>
      </c>
      <c r="G302" s="42"/>
      <c r="H302" s="42"/>
      <c r="I302" s="221"/>
      <c r="J302" s="42"/>
      <c r="K302" s="42"/>
      <c r="L302" s="46"/>
      <c r="M302" s="222"/>
      <c r="N302" s="22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123</v>
      </c>
      <c r="AU302" s="19" t="s">
        <v>82</v>
      </c>
    </row>
    <row r="303" spans="1:51" s="13" customFormat="1" ht="12">
      <c r="A303" s="13"/>
      <c r="B303" s="224"/>
      <c r="C303" s="225"/>
      <c r="D303" s="226" t="s">
        <v>125</v>
      </c>
      <c r="E303" s="227" t="s">
        <v>28</v>
      </c>
      <c r="F303" s="228" t="s">
        <v>655</v>
      </c>
      <c r="G303" s="225"/>
      <c r="H303" s="229">
        <v>200</v>
      </c>
      <c r="I303" s="230"/>
      <c r="J303" s="225"/>
      <c r="K303" s="225"/>
      <c r="L303" s="231"/>
      <c r="M303" s="232"/>
      <c r="N303" s="233"/>
      <c r="O303" s="233"/>
      <c r="P303" s="233"/>
      <c r="Q303" s="233"/>
      <c r="R303" s="233"/>
      <c r="S303" s="233"/>
      <c r="T303" s="23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5" t="s">
        <v>125</v>
      </c>
      <c r="AU303" s="235" t="s">
        <v>82</v>
      </c>
      <c r="AV303" s="13" t="s">
        <v>82</v>
      </c>
      <c r="AW303" s="13" t="s">
        <v>34</v>
      </c>
      <c r="AX303" s="13" t="s">
        <v>78</v>
      </c>
      <c r="AY303" s="235" t="s">
        <v>113</v>
      </c>
    </row>
    <row r="304" spans="1:65" s="2" customFormat="1" ht="21.75" customHeight="1">
      <c r="A304" s="40"/>
      <c r="B304" s="41"/>
      <c r="C304" s="253" t="s">
        <v>428</v>
      </c>
      <c r="D304" s="253" t="s">
        <v>351</v>
      </c>
      <c r="E304" s="254" t="s">
        <v>656</v>
      </c>
      <c r="F304" s="255" t="s">
        <v>657</v>
      </c>
      <c r="G304" s="256" t="s">
        <v>180</v>
      </c>
      <c r="H304" s="257">
        <v>210</v>
      </c>
      <c r="I304" s="258"/>
      <c r="J304" s="259">
        <f>ROUND(I304*H304,2)</f>
        <v>0</v>
      </c>
      <c r="K304" s="255" t="s">
        <v>120</v>
      </c>
      <c r="L304" s="260"/>
      <c r="M304" s="261" t="s">
        <v>28</v>
      </c>
      <c r="N304" s="262" t="s">
        <v>44</v>
      </c>
      <c r="O304" s="86"/>
      <c r="P304" s="215">
        <f>O304*H304</f>
        <v>0</v>
      </c>
      <c r="Q304" s="215">
        <v>0.00044</v>
      </c>
      <c r="R304" s="215">
        <f>Q304*H304</f>
        <v>0.09240000000000001</v>
      </c>
      <c r="S304" s="215">
        <v>0</v>
      </c>
      <c r="T304" s="21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489</v>
      </c>
      <c r="AT304" s="217" t="s">
        <v>351</v>
      </c>
      <c r="AU304" s="217" t="s">
        <v>82</v>
      </c>
      <c r="AY304" s="19" t="s">
        <v>113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9" t="s">
        <v>78</v>
      </c>
      <c r="BK304" s="218">
        <f>ROUND(I304*H304,2)</f>
        <v>0</v>
      </c>
      <c r="BL304" s="19" t="s">
        <v>167</v>
      </c>
      <c r="BM304" s="217" t="s">
        <v>658</v>
      </c>
    </row>
    <row r="305" spans="1:51" s="13" customFormat="1" ht="12">
      <c r="A305" s="13"/>
      <c r="B305" s="224"/>
      <c r="C305" s="225"/>
      <c r="D305" s="226" t="s">
        <v>125</v>
      </c>
      <c r="E305" s="225"/>
      <c r="F305" s="228" t="s">
        <v>659</v>
      </c>
      <c r="G305" s="225"/>
      <c r="H305" s="229">
        <v>210</v>
      </c>
      <c r="I305" s="230"/>
      <c r="J305" s="225"/>
      <c r="K305" s="225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125</v>
      </c>
      <c r="AU305" s="235" t="s">
        <v>82</v>
      </c>
      <c r="AV305" s="13" t="s">
        <v>82</v>
      </c>
      <c r="AW305" s="13" t="s">
        <v>4</v>
      </c>
      <c r="AX305" s="13" t="s">
        <v>78</v>
      </c>
      <c r="AY305" s="235" t="s">
        <v>113</v>
      </c>
    </row>
    <row r="306" spans="1:63" s="12" customFormat="1" ht="22.8" customHeight="1">
      <c r="A306" s="12"/>
      <c r="B306" s="190"/>
      <c r="C306" s="191"/>
      <c r="D306" s="192" t="s">
        <v>72</v>
      </c>
      <c r="E306" s="204" t="s">
        <v>660</v>
      </c>
      <c r="F306" s="204" t="s">
        <v>661</v>
      </c>
      <c r="G306" s="191"/>
      <c r="H306" s="191"/>
      <c r="I306" s="194"/>
      <c r="J306" s="205">
        <f>BK306</f>
        <v>0</v>
      </c>
      <c r="K306" s="191"/>
      <c r="L306" s="196"/>
      <c r="M306" s="197"/>
      <c r="N306" s="198"/>
      <c r="O306" s="198"/>
      <c r="P306" s="199">
        <f>SUM(P307:P313)</f>
        <v>0</v>
      </c>
      <c r="Q306" s="198"/>
      <c r="R306" s="199">
        <f>SUM(R307:R313)</f>
        <v>3.2757935</v>
      </c>
      <c r="S306" s="198"/>
      <c r="T306" s="200">
        <f>SUM(T307:T313)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1" t="s">
        <v>82</v>
      </c>
      <c r="AT306" s="202" t="s">
        <v>72</v>
      </c>
      <c r="AU306" s="202" t="s">
        <v>78</v>
      </c>
      <c r="AY306" s="201" t="s">
        <v>113</v>
      </c>
      <c r="BK306" s="203">
        <f>SUM(BK307:BK313)</f>
        <v>0</v>
      </c>
    </row>
    <row r="307" spans="1:65" s="2" customFormat="1" ht="44.25" customHeight="1">
      <c r="A307" s="40"/>
      <c r="B307" s="41"/>
      <c r="C307" s="206" t="s">
        <v>470</v>
      </c>
      <c r="D307" s="206" t="s">
        <v>116</v>
      </c>
      <c r="E307" s="207" t="s">
        <v>662</v>
      </c>
      <c r="F307" s="208" t="s">
        <v>663</v>
      </c>
      <c r="G307" s="209" t="s">
        <v>166</v>
      </c>
      <c r="H307" s="210">
        <v>290.15</v>
      </c>
      <c r="I307" s="211"/>
      <c r="J307" s="212">
        <f>ROUND(I307*H307,2)</f>
        <v>0</v>
      </c>
      <c r="K307" s="208" t="s">
        <v>120</v>
      </c>
      <c r="L307" s="46"/>
      <c r="M307" s="213" t="s">
        <v>28</v>
      </c>
      <c r="N307" s="214" t="s">
        <v>44</v>
      </c>
      <c r="O307" s="86"/>
      <c r="P307" s="215">
        <f>O307*H307</f>
        <v>0</v>
      </c>
      <c r="Q307" s="215">
        <v>0.01129</v>
      </c>
      <c r="R307" s="215">
        <f>Q307*H307</f>
        <v>3.2757935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167</v>
      </c>
      <c r="AT307" s="217" t="s">
        <v>116</v>
      </c>
      <c r="AU307" s="217" t="s">
        <v>82</v>
      </c>
      <c r="AY307" s="19" t="s">
        <v>113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78</v>
      </c>
      <c r="BK307" s="218">
        <f>ROUND(I307*H307,2)</f>
        <v>0</v>
      </c>
      <c r="BL307" s="19" t="s">
        <v>167</v>
      </c>
      <c r="BM307" s="217" t="s">
        <v>664</v>
      </c>
    </row>
    <row r="308" spans="1:47" s="2" customFormat="1" ht="12">
      <c r="A308" s="40"/>
      <c r="B308" s="41"/>
      <c r="C308" s="42"/>
      <c r="D308" s="219" t="s">
        <v>123</v>
      </c>
      <c r="E308" s="42"/>
      <c r="F308" s="220" t="s">
        <v>665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123</v>
      </c>
      <c r="AU308" s="19" t="s">
        <v>82</v>
      </c>
    </row>
    <row r="309" spans="1:51" s="13" customFormat="1" ht="12">
      <c r="A309" s="13"/>
      <c r="B309" s="224"/>
      <c r="C309" s="225"/>
      <c r="D309" s="226" t="s">
        <v>125</v>
      </c>
      <c r="E309" s="227" t="s">
        <v>28</v>
      </c>
      <c r="F309" s="228" t="s">
        <v>666</v>
      </c>
      <c r="G309" s="225"/>
      <c r="H309" s="229">
        <v>290.15</v>
      </c>
      <c r="I309" s="230"/>
      <c r="J309" s="225"/>
      <c r="K309" s="225"/>
      <c r="L309" s="231"/>
      <c r="M309" s="232"/>
      <c r="N309" s="233"/>
      <c r="O309" s="233"/>
      <c r="P309" s="233"/>
      <c r="Q309" s="233"/>
      <c r="R309" s="233"/>
      <c r="S309" s="233"/>
      <c r="T309" s="23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5" t="s">
        <v>125</v>
      </c>
      <c r="AU309" s="235" t="s">
        <v>82</v>
      </c>
      <c r="AV309" s="13" t="s">
        <v>82</v>
      </c>
      <c r="AW309" s="13" t="s">
        <v>34</v>
      </c>
      <c r="AX309" s="13" t="s">
        <v>78</v>
      </c>
      <c r="AY309" s="235" t="s">
        <v>113</v>
      </c>
    </row>
    <row r="310" spans="1:65" s="2" customFormat="1" ht="37.8" customHeight="1">
      <c r="A310" s="40"/>
      <c r="B310" s="41"/>
      <c r="C310" s="206" t="s">
        <v>667</v>
      </c>
      <c r="D310" s="206" t="s">
        <v>116</v>
      </c>
      <c r="E310" s="207" t="s">
        <v>668</v>
      </c>
      <c r="F310" s="208" t="s">
        <v>669</v>
      </c>
      <c r="G310" s="209" t="s">
        <v>166</v>
      </c>
      <c r="H310" s="210">
        <v>145.075</v>
      </c>
      <c r="I310" s="211"/>
      <c r="J310" s="212">
        <f>ROUND(I310*H310,2)</f>
        <v>0</v>
      </c>
      <c r="K310" s="208" t="s">
        <v>199</v>
      </c>
      <c r="L310" s="46"/>
      <c r="M310" s="213" t="s">
        <v>28</v>
      </c>
      <c r="N310" s="214" t="s">
        <v>44</v>
      </c>
      <c r="O310" s="86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167</v>
      </c>
      <c r="AT310" s="217" t="s">
        <v>116</v>
      </c>
      <c r="AU310" s="217" t="s">
        <v>82</v>
      </c>
      <c r="AY310" s="19" t="s">
        <v>113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78</v>
      </c>
      <c r="BK310" s="218">
        <f>ROUND(I310*H310,2)</f>
        <v>0</v>
      </c>
      <c r="BL310" s="19" t="s">
        <v>167</v>
      </c>
      <c r="BM310" s="217" t="s">
        <v>670</v>
      </c>
    </row>
    <row r="311" spans="1:51" s="13" customFormat="1" ht="12">
      <c r="A311" s="13"/>
      <c r="B311" s="224"/>
      <c r="C311" s="225"/>
      <c r="D311" s="226" t="s">
        <v>125</v>
      </c>
      <c r="E311" s="227" t="s">
        <v>28</v>
      </c>
      <c r="F311" s="228" t="s">
        <v>293</v>
      </c>
      <c r="G311" s="225"/>
      <c r="H311" s="229">
        <v>145.075</v>
      </c>
      <c r="I311" s="230"/>
      <c r="J311" s="225"/>
      <c r="K311" s="225"/>
      <c r="L311" s="231"/>
      <c r="M311" s="232"/>
      <c r="N311" s="233"/>
      <c r="O311" s="233"/>
      <c r="P311" s="233"/>
      <c r="Q311" s="233"/>
      <c r="R311" s="233"/>
      <c r="S311" s="233"/>
      <c r="T311" s="23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5" t="s">
        <v>125</v>
      </c>
      <c r="AU311" s="235" t="s">
        <v>82</v>
      </c>
      <c r="AV311" s="13" t="s">
        <v>82</v>
      </c>
      <c r="AW311" s="13" t="s">
        <v>34</v>
      </c>
      <c r="AX311" s="13" t="s">
        <v>78</v>
      </c>
      <c r="AY311" s="235" t="s">
        <v>113</v>
      </c>
    </row>
    <row r="312" spans="1:65" s="2" customFormat="1" ht="49.05" customHeight="1">
      <c r="A312" s="40"/>
      <c r="B312" s="41"/>
      <c r="C312" s="206" t="s">
        <v>671</v>
      </c>
      <c r="D312" s="206" t="s">
        <v>116</v>
      </c>
      <c r="E312" s="207" t="s">
        <v>672</v>
      </c>
      <c r="F312" s="208" t="s">
        <v>673</v>
      </c>
      <c r="G312" s="209" t="s">
        <v>237</v>
      </c>
      <c r="H312" s="210">
        <v>3.276</v>
      </c>
      <c r="I312" s="211"/>
      <c r="J312" s="212">
        <f>ROUND(I312*H312,2)</f>
        <v>0</v>
      </c>
      <c r="K312" s="208" t="s">
        <v>120</v>
      </c>
      <c r="L312" s="46"/>
      <c r="M312" s="213" t="s">
        <v>28</v>
      </c>
      <c r="N312" s="214" t="s">
        <v>44</v>
      </c>
      <c r="O312" s="86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167</v>
      </c>
      <c r="AT312" s="217" t="s">
        <v>116</v>
      </c>
      <c r="AU312" s="217" t="s">
        <v>82</v>
      </c>
      <c r="AY312" s="19" t="s">
        <v>113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78</v>
      </c>
      <c r="BK312" s="218">
        <f>ROUND(I312*H312,2)</f>
        <v>0</v>
      </c>
      <c r="BL312" s="19" t="s">
        <v>167</v>
      </c>
      <c r="BM312" s="217" t="s">
        <v>674</v>
      </c>
    </row>
    <row r="313" spans="1:47" s="2" customFormat="1" ht="12">
      <c r="A313" s="40"/>
      <c r="B313" s="41"/>
      <c r="C313" s="42"/>
      <c r="D313" s="219" t="s">
        <v>123</v>
      </c>
      <c r="E313" s="42"/>
      <c r="F313" s="220" t="s">
        <v>675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123</v>
      </c>
      <c r="AU313" s="19" t="s">
        <v>82</v>
      </c>
    </row>
    <row r="314" spans="1:63" s="12" customFormat="1" ht="22.8" customHeight="1">
      <c r="A314" s="12"/>
      <c r="B314" s="190"/>
      <c r="C314" s="191"/>
      <c r="D314" s="192" t="s">
        <v>72</v>
      </c>
      <c r="E314" s="204" t="s">
        <v>676</v>
      </c>
      <c r="F314" s="204" t="s">
        <v>677</v>
      </c>
      <c r="G314" s="191"/>
      <c r="H314" s="191"/>
      <c r="I314" s="194"/>
      <c r="J314" s="205">
        <f>BK314</f>
        <v>0</v>
      </c>
      <c r="K314" s="191"/>
      <c r="L314" s="196"/>
      <c r="M314" s="197"/>
      <c r="N314" s="198"/>
      <c r="O314" s="198"/>
      <c r="P314" s="199">
        <f>P315+P316+P317+P325+P342</f>
        <v>0</v>
      </c>
      <c r="Q314" s="198"/>
      <c r="R314" s="199">
        <f>R315+R316+R317+R325+R342</f>
        <v>0.7968497029791999</v>
      </c>
      <c r="S314" s="198"/>
      <c r="T314" s="200">
        <f>T315+T316+T317+T325+T342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01" t="s">
        <v>82</v>
      </c>
      <c r="AT314" s="202" t="s">
        <v>72</v>
      </c>
      <c r="AU314" s="202" t="s">
        <v>78</v>
      </c>
      <c r="AY314" s="201" t="s">
        <v>113</v>
      </c>
      <c r="BK314" s="203">
        <f>BK315+BK316+BK317+BK325+BK342</f>
        <v>0</v>
      </c>
    </row>
    <row r="315" spans="1:65" s="2" customFormat="1" ht="66.75" customHeight="1">
      <c r="A315" s="40"/>
      <c r="B315" s="41"/>
      <c r="C315" s="206" t="s">
        <v>678</v>
      </c>
      <c r="D315" s="206" t="s">
        <v>116</v>
      </c>
      <c r="E315" s="207" t="s">
        <v>679</v>
      </c>
      <c r="F315" s="208" t="s">
        <v>680</v>
      </c>
      <c r="G315" s="209" t="s">
        <v>237</v>
      </c>
      <c r="H315" s="210">
        <v>0.797</v>
      </c>
      <c r="I315" s="211"/>
      <c r="J315" s="212">
        <f>ROUND(I315*H315,2)</f>
        <v>0</v>
      </c>
      <c r="K315" s="208" t="s">
        <v>120</v>
      </c>
      <c r="L315" s="46"/>
      <c r="M315" s="213" t="s">
        <v>28</v>
      </c>
      <c r="N315" s="214" t="s">
        <v>44</v>
      </c>
      <c r="O315" s="86"/>
      <c r="P315" s="215">
        <f>O315*H315</f>
        <v>0</v>
      </c>
      <c r="Q315" s="215">
        <v>0</v>
      </c>
      <c r="R315" s="215">
        <f>Q315*H315</f>
        <v>0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167</v>
      </c>
      <c r="AT315" s="217" t="s">
        <v>116</v>
      </c>
      <c r="AU315" s="217" t="s">
        <v>82</v>
      </c>
      <c r="AY315" s="19" t="s">
        <v>113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78</v>
      </c>
      <c r="BK315" s="218">
        <f>ROUND(I315*H315,2)</f>
        <v>0</v>
      </c>
      <c r="BL315" s="19" t="s">
        <v>167</v>
      </c>
      <c r="BM315" s="217" t="s">
        <v>681</v>
      </c>
    </row>
    <row r="316" spans="1:47" s="2" customFormat="1" ht="12">
      <c r="A316" s="40"/>
      <c r="B316" s="41"/>
      <c r="C316" s="42"/>
      <c r="D316" s="219" t="s">
        <v>123</v>
      </c>
      <c r="E316" s="42"/>
      <c r="F316" s="220" t="s">
        <v>682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123</v>
      </c>
      <c r="AU316" s="19" t="s">
        <v>82</v>
      </c>
    </row>
    <row r="317" spans="1:63" s="12" customFormat="1" ht="20.85" customHeight="1">
      <c r="A317" s="12"/>
      <c r="B317" s="190"/>
      <c r="C317" s="191"/>
      <c r="D317" s="192" t="s">
        <v>72</v>
      </c>
      <c r="E317" s="204" t="s">
        <v>683</v>
      </c>
      <c r="F317" s="204" t="s">
        <v>684</v>
      </c>
      <c r="G317" s="191"/>
      <c r="H317" s="191"/>
      <c r="I317" s="194"/>
      <c r="J317" s="205">
        <f>BK317</f>
        <v>0</v>
      </c>
      <c r="K317" s="191"/>
      <c r="L317" s="196"/>
      <c r="M317" s="197"/>
      <c r="N317" s="198"/>
      <c r="O317" s="198"/>
      <c r="P317" s="199">
        <f>SUM(P318:P324)</f>
        <v>0</v>
      </c>
      <c r="Q317" s="198"/>
      <c r="R317" s="199">
        <f>SUM(R318:R324)</f>
        <v>0.07735177477920001</v>
      </c>
      <c r="S317" s="198"/>
      <c r="T317" s="200">
        <f>SUM(T318:T324)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01" t="s">
        <v>82</v>
      </c>
      <c r="AT317" s="202" t="s">
        <v>72</v>
      </c>
      <c r="AU317" s="202" t="s">
        <v>82</v>
      </c>
      <c r="AY317" s="201" t="s">
        <v>113</v>
      </c>
      <c r="BK317" s="203">
        <f>SUM(BK318:BK324)</f>
        <v>0</v>
      </c>
    </row>
    <row r="318" spans="1:65" s="2" customFormat="1" ht="49.05" customHeight="1">
      <c r="A318" s="40"/>
      <c r="B318" s="41"/>
      <c r="C318" s="206" t="s">
        <v>685</v>
      </c>
      <c r="D318" s="206" t="s">
        <v>116</v>
      </c>
      <c r="E318" s="207" t="s">
        <v>686</v>
      </c>
      <c r="F318" s="208" t="s">
        <v>687</v>
      </c>
      <c r="G318" s="209" t="s">
        <v>166</v>
      </c>
      <c r="H318" s="210">
        <v>6.288</v>
      </c>
      <c r="I318" s="211"/>
      <c r="J318" s="212">
        <f>ROUND(I318*H318,2)</f>
        <v>0</v>
      </c>
      <c r="K318" s="208" t="s">
        <v>120</v>
      </c>
      <c r="L318" s="46"/>
      <c r="M318" s="213" t="s">
        <v>28</v>
      </c>
      <c r="N318" s="214" t="s">
        <v>44</v>
      </c>
      <c r="O318" s="86"/>
      <c r="P318" s="215">
        <f>O318*H318</f>
        <v>0</v>
      </c>
      <c r="Q318" s="215">
        <v>0.0122014909</v>
      </c>
      <c r="R318" s="215">
        <f>Q318*H318</f>
        <v>0.07672297477920001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167</v>
      </c>
      <c r="AT318" s="217" t="s">
        <v>116</v>
      </c>
      <c r="AU318" s="217" t="s">
        <v>133</v>
      </c>
      <c r="AY318" s="19" t="s">
        <v>113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78</v>
      </c>
      <c r="BK318" s="218">
        <f>ROUND(I318*H318,2)</f>
        <v>0</v>
      </c>
      <c r="BL318" s="19" t="s">
        <v>167</v>
      </c>
      <c r="BM318" s="217" t="s">
        <v>688</v>
      </c>
    </row>
    <row r="319" spans="1:47" s="2" customFormat="1" ht="12">
      <c r="A319" s="40"/>
      <c r="B319" s="41"/>
      <c r="C319" s="42"/>
      <c r="D319" s="219" t="s">
        <v>123</v>
      </c>
      <c r="E319" s="42"/>
      <c r="F319" s="220" t="s">
        <v>689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123</v>
      </c>
      <c r="AU319" s="19" t="s">
        <v>133</v>
      </c>
    </row>
    <row r="320" spans="1:51" s="13" customFormat="1" ht="12">
      <c r="A320" s="13"/>
      <c r="B320" s="224"/>
      <c r="C320" s="225"/>
      <c r="D320" s="226" t="s">
        <v>125</v>
      </c>
      <c r="E320" s="227" t="s">
        <v>28</v>
      </c>
      <c r="F320" s="228" t="s">
        <v>290</v>
      </c>
      <c r="G320" s="225"/>
      <c r="H320" s="229">
        <v>6.288</v>
      </c>
      <c r="I320" s="230"/>
      <c r="J320" s="225"/>
      <c r="K320" s="225"/>
      <c r="L320" s="231"/>
      <c r="M320" s="232"/>
      <c r="N320" s="233"/>
      <c r="O320" s="233"/>
      <c r="P320" s="233"/>
      <c r="Q320" s="233"/>
      <c r="R320" s="233"/>
      <c r="S320" s="233"/>
      <c r="T320" s="23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5" t="s">
        <v>125</v>
      </c>
      <c r="AU320" s="235" t="s">
        <v>133</v>
      </c>
      <c r="AV320" s="13" t="s">
        <v>82</v>
      </c>
      <c r="AW320" s="13" t="s">
        <v>34</v>
      </c>
      <c r="AX320" s="13" t="s">
        <v>73</v>
      </c>
      <c r="AY320" s="235" t="s">
        <v>113</v>
      </c>
    </row>
    <row r="321" spans="1:51" s="15" customFormat="1" ht="12">
      <c r="A321" s="15"/>
      <c r="B321" s="263"/>
      <c r="C321" s="264"/>
      <c r="D321" s="226" t="s">
        <v>125</v>
      </c>
      <c r="E321" s="265" t="s">
        <v>28</v>
      </c>
      <c r="F321" s="266" t="s">
        <v>690</v>
      </c>
      <c r="G321" s="264"/>
      <c r="H321" s="265" t="s">
        <v>28</v>
      </c>
      <c r="I321" s="267"/>
      <c r="J321" s="264"/>
      <c r="K321" s="264"/>
      <c r="L321" s="268"/>
      <c r="M321" s="269"/>
      <c r="N321" s="270"/>
      <c r="O321" s="270"/>
      <c r="P321" s="270"/>
      <c r="Q321" s="270"/>
      <c r="R321" s="270"/>
      <c r="S321" s="270"/>
      <c r="T321" s="271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72" t="s">
        <v>125</v>
      </c>
      <c r="AU321" s="272" t="s">
        <v>133</v>
      </c>
      <c r="AV321" s="15" t="s">
        <v>78</v>
      </c>
      <c r="AW321" s="15" t="s">
        <v>34</v>
      </c>
      <c r="AX321" s="15" t="s">
        <v>73</v>
      </c>
      <c r="AY321" s="272" t="s">
        <v>113</v>
      </c>
    </row>
    <row r="322" spans="1:51" s="14" customFormat="1" ht="12">
      <c r="A322" s="14"/>
      <c r="B322" s="236"/>
      <c r="C322" s="237"/>
      <c r="D322" s="226" t="s">
        <v>125</v>
      </c>
      <c r="E322" s="238" t="s">
        <v>28</v>
      </c>
      <c r="F322" s="239" t="s">
        <v>127</v>
      </c>
      <c r="G322" s="237"/>
      <c r="H322" s="240">
        <v>6.288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5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6" t="s">
        <v>125</v>
      </c>
      <c r="AU322" s="246" t="s">
        <v>133</v>
      </c>
      <c r="AV322" s="14" t="s">
        <v>121</v>
      </c>
      <c r="AW322" s="14" t="s">
        <v>34</v>
      </c>
      <c r="AX322" s="14" t="s">
        <v>78</v>
      </c>
      <c r="AY322" s="246" t="s">
        <v>113</v>
      </c>
    </row>
    <row r="323" spans="1:65" s="2" customFormat="1" ht="37.8" customHeight="1">
      <c r="A323" s="40"/>
      <c r="B323" s="41"/>
      <c r="C323" s="206" t="s">
        <v>691</v>
      </c>
      <c r="D323" s="206" t="s">
        <v>116</v>
      </c>
      <c r="E323" s="207" t="s">
        <v>692</v>
      </c>
      <c r="F323" s="208" t="s">
        <v>693</v>
      </c>
      <c r="G323" s="209" t="s">
        <v>166</v>
      </c>
      <c r="H323" s="210">
        <v>6.288</v>
      </c>
      <c r="I323" s="211"/>
      <c r="J323" s="212">
        <f>ROUND(I323*H323,2)</f>
        <v>0</v>
      </c>
      <c r="K323" s="208" t="s">
        <v>120</v>
      </c>
      <c r="L323" s="46"/>
      <c r="M323" s="213" t="s">
        <v>28</v>
      </c>
      <c r="N323" s="214" t="s">
        <v>44</v>
      </c>
      <c r="O323" s="86"/>
      <c r="P323" s="215">
        <f>O323*H323</f>
        <v>0</v>
      </c>
      <c r="Q323" s="215">
        <v>0.0001</v>
      </c>
      <c r="R323" s="215">
        <f>Q323*H323</f>
        <v>0.0006288000000000001</v>
      </c>
      <c r="S323" s="215">
        <v>0</v>
      </c>
      <c r="T323" s="21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7" t="s">
        <v>167</v>
      </c>
      <c r="AT323" s="217" t="s">
        <v>116</v>
      </c>
      <c r="AU323" s="217" t="s">
        <v>133</v>
      </c>
      <c r="AY323" s="19" t="s">
        <v>113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9" t="s">
        <v>78</v>
      </c>
      <c r="BK323" s="218">
        <f>ROUND(I323*H323,2)</f>
        <v>0</v>
      </c>
      <c r="BL323" s="19" t="s">
        <v>167</v>
      </c>
      <c r="BM323" s="217" t="s">
        <v>694</v>
      </c>
    </row>
    <row r="324" spans="1:47" s="2" customFormat="1" ht="12">
      <c r="A324" s="40"/>
      <c r="B324" s="41"/>
      <c r="C324" s="42"/>
      <c r="D324" s="219" t="s">
        <v>123</v>
      </c>
      <c r="E324" s="42"/>
      <c r="F324" s="220" t="s">
        <v>695</v>
      </c>
      <c r="G324" s="42"/>
      <c r="H324" s="42"/>
      <c r="I324" s="221"/>
      <c r="J324" s="42"/>
      <c r="K324" s="42"/>
      <c r="L324" s="46"/>
      <c r="M324" s="222"/>
      <c r="N324" s="22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123</v>
      </c>
      <c r="AU324" s="19" t="s">
        <v>133</v>
      </c>
    </row>
    <row r="325" spans="1:63" s="12" customFormat="1" ht="20.85" customHeight="1">
      <c r="A325" s="12"/>
      <c r="B325" s="190"/>
      <c r="C325" s="191"/>
      <c r="D325" s="192" t="s">
        <v>72</v>
      </c>
      <c r="E325" s="204" t="s">
        <v>696</v>
      </c>
      <c r="F325" s="204" t="s">
        <v>697</v>
      </c>
      <c r="G325" s="191"/>
      <c r="H325" s="191"/>
      <c r="I325" s="194"/>
      <c r="J325" s="205">
        <f>BK325</f>
        <v>0</v>
      </c>
      <c r="K325" s="191"/>
      <c r="L325" s="196"/>
      <c r="M325" s="197"/>
      <c r="N325" s="198"/>
      <c r="O325" s="198"/>
      <c r="P325" s="199">
        <f>SUM(P326:P341)</f>
        <v>0</v>
      </c>
      <c r="Q325" s="198"/>
      <c r="R325" s="199">
        <f>SUM(R326:R341)</f>
        <v>0.6972451681999999</v>
      </c>
      <c r="S325" s="198"/>
      <c r="T325" s="200">
        <f>SUM(T326:T341)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01" t="s">
        <v>82</v>
      </c>
      <c r="AT325" s="202" t="s">
        <v>72</v>
      </c>
      <c r="AU325" s="202" t="s">
        <v>82</v>
      </c>
      <c r="AY325" s="201" t="s">
        <v>113</v>
      </c>
      <c r="BK325" s="203">
        <f>SUM(BK326:BK341)</f>
        <v>0</v>
      </c>
    </row>
    <row r="326" spans="1:65" s="2" customFormat="1" ht="62.7" customHeight="1">
      <c r="A326" s="40"/>
      <c r="B326" s="41"/>
      <c r="C326" s="206" t="s">
        <v>698</v>
      </c>
      <c r="D326" s="206" t="s">
        <v>116</v>
      </c>
      <c r="E326" s="207" t="s">
        <v>699</v>
      </c>
      <c r="F326" s="208" t="s">
        <v>700</v>
      </c>
      <c r="G326" s="209" t="s">
        <v>166</v>
      </c>
      <c r="H326" s="210">
        <v>14.662</v>
      </c>
      <c r="I326" s="211"/>
      <c r="J326" s="212">
        <f>ROUND(I326*H326,2)</f>
        <v>0</v>
      </c>
      <c r="K326" s="208" t="s">
        <v>120</v>
      </c>
      <c r="L326" s="46"/>
      <c r="M326" s="213" t="s">
        <v>28</v>
      </c>
      <c r="N326" s="214" t="s">
        <v>44</v>
      </c>
      <c r="O326" s="86"/>
      <c r="P326" s="215">
        <f>O326*H326</f>
        <v>0</v>
      </c>
      <c r="Q326" s="215">
        <v>0.045704</v>
      </c>
      <c r="R326" s="215">
        <f>Q326*H326</f>
        <v>0.670112048</v>
      </c>
      <c r="S326" s="215">
        <v>0</v>
      </c>
      <c r="T326" s="21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7" t="s">
        <v>167</v>
      </c>
      <c r="AT326" s="217" t="s">
        <v>116</v>
      </c>
      <c r="AU326" s="217" t="s">
        <v>133</v>
      </c>
      <c r="AY326" s="19" t="s">
        <v>113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9" t="s">
        <v>78</v>
      </c>
      <c r="BK326" s="218">
        <f>ROUND(I326*H326,2)</f>
        <v>0</v>
      </c>
      <c r="BL326" s="19" t="s">
        <v>167</v>
      </c>
      <c r="BM326" s="217" t="s">
        <v>701</v>
      </c>
    </row>
    <row r="327" spans="1:47" s="2" customFormat="1" ht="12">
      <c r="A327" s="40"/>
      <c r="B327" s="41"/>
      <c r="C327" s="42"/>
      <c r="D327" s="219" t="s">
        <v>123</v>
      </c>
      <c r="E327" s="42"/>
      <c r="F327" s="220" t="s">
        <v>702</v>
      </c>
      <c r="G327" s="42"/>
      <c r="H327" s="42"/>
      <c r="I327" s="221"/>
      <c r="J327" s="42"/>
      <c r="K327" s="42"/>
      <c r="L327" s="46"/>
      <c r="M327" s="222"/>
      <c r="N327" s="223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123</v>
      </c>
      <c r="AU327" s="19" t="s">
        <v>133</v>
      </c>
    </row>
    <row r="328" spans="1:51" s="13" customFormat="1" ht="12">
      <c r="A328" s="13"/>
      <c r="B328" s="224"/>
      <c r="C328" s="225"/>
      <c r="D328" s="226" t="s">
        <v>125</v>
      </c>
      <c r="E328" s="227" t="s">
        <v>28</v>
      </c>
      <c r="F328" s="228" t="s">
        <v>703</v>
      </c>
      <c r="G328" s="225"/>
      <c r="H328" s="229">
        <v>6.16</v>
      </c>
      <c r="I328" s="230"/>
      <c r="J328" s="225"/>
      <c r="K328" s="225"/>
      <c r="L328" s="231"/>
      <c r="M328" s="232"/>
      <c r="N328" s="233"/>
      <c r="O328" s="233"/>
      <c r="P328" s="233"/>
      <c r="Q328" s="233"/>
      <c r="R328" s="233"/>
      <c r="S328" s="233"/>
      <c r="T328" s="23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5" t="s">
        <v>125</v>
      </c>
      <c r="AU328" s="235" t="s">
        <v>133</v>
      </c>
      <c r="AV328" s="13" t="s">
        <v>82</v>
      </c>
      <c r="AW328" s="13" t="s">
        <v>34</v>
      </c>
      <c r="AX328" s="13" t="s">
        <v>73</v>
      </c>
      <c r="AY328" s="235" t="s">
        <v>113</v>
      </c>
    </row>
    <row r="329" spans="1:51" s="13" customFormat="1" ht="12">
      <c r="A329" s="13"/>
      <c r="B329" s="224"/>
      <c r="C329" s="225"/>
      <c r="D329" s="226" t="s">
        <v>125</v>
      </c>
      <c r="E329" s="227" t="s">
        <v>28</v>
      </c>
      <c r="F329" s="228" t="s">
        <v>704</v>
      </c>
      <c r="G329" s="225"/>
      <c r="H329" s="229">
        <v>10.32</v>
      </c>
      <c r="I329" s="230"/>
      <c r="J329" s="225"/>
      <c r="K329" s="225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125</v>
      </c>
      <c r="AU329" s="235" t="s">
        <v>133</v>
      </c>
      <c r="AV329" s="13" t="s">
        <v>82</v>
      </c>
      <c r="AW329" s="13" t="s">
        <v>34</v>
      </c>
      <c r="AX329" s="13" t="s">
        <v>73</v>
      </c>
      <c r="AY329" s="235" t="s">
        <v>113</v>
      </c>
    </row>
    <row r="330" spans="1:51" s="13" customFormat="1" ht="12">
      <c r="A330" s="13"/>
      <c r="B330" s="224"/>
      <c r="C330" s="225"/>
      <c r="D330" s="226" t="s">
        <v>125</v>
      </c>
      <c r="E330" s="227" t="s">
        <v>28</v>
      </c>
      <c r="F330" s="228" t="s">
        <v>705</v>
      </c>
      <c r="G330" s="225"/>
      <c r="H330" s="229">
        <v>-1.818</v>
      </c>
      <c r="I330" s="230"/>
      <c r="J330" s="225"/>
      <c r="K330" s="225"/>
      <c r="L330" s="231"/>
      <c r="M330" s="232"/>
      <c r="N330" s="233"/>
      <c r="O330" s="233"/>
      <c r="P330" s="233"/>
      <c r="Q330" s="233"/>
      <c r="R330" s="233"/>
      <c r="S330" s="233"/>
      <c r="T330" s="23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5" t="s">
        <v>125</v>
      </c>
      <c r="AU330" s="235" t="s">
        <v>133</v>
      </c>
      <c r="AV330" s="13" t="s">
        <v>82</v>
      </c>
      <c r="AW330" s="13" t="s">
        <v>34</v>
      </c>
      <c r="AX330" s="13" t="s">
        <v>73</v>
      </c>
      <c r="AY330" s="235" t="s">
        <v>113</v>
      </c>
    </row>
    <row r="331" spans="1:51" s="14" customFormat="1" ht="12">
      <c r="A331" s="14"/>
      <c r="B331" s="236"/>
      <c r="C331" s="237"/>
      <c r="D331" s="226" t="s">
        <v>125</v>
      </c>
      <c r="E331" s="238" t="s">
        <v>28</v>
      </c>
      <c r="F331" s="239" t="s">
        <v>127</v>
      </c>
      <c r="G331" s="237"/>
      <c r="H331" s="240">
        <v>14.662</v>
      </c>
      <c r="I331" s="241"/>
      <c r="J331" s="237"/>
      <c r="K331" s="237"/>
      <c r="L331" s="242"/>
      <c r="M331" s="243"/>
      <c r="N331" s="244"/>
      <c r="O331" s="244"/>
      <c r="P331" s="244"/>
      <c r="Q331" s="244"/>
      <c r="R331" s="244"/>
      <c r="S331" s="244"/>
      <c r="T331" s="24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6" t="s">
        <v>125</v>
      </c>
      <c r="AU331" s="246" t="s">
        <v>133</v>
      </c>
      <c r="AV331" s="14" t="s">
        <v>121</v>
      </c>
      <c r="AW331" s="14" t="s">
        <v>34</v>
      </c>
      <c r="AX331" s="14" t="s">
        <v>78</v>
      </c>
      <c r="AY331" s="246" t="s">
        <v>113</v>
      </c>
    </row>
    <row r="332" spans="1:65" s="2" customFormat="1" ht="44.25" customHeight="1">
      <c r="A332" s="40"/>
      <c r="B332" s="41"/>
      <c r="C332" s="206" t="s">
        <v>706</v>
      </c>
      <c r="D332" s="206" t="s">
        <v>116</v>
      </c>
      <c r="E332" s="207" t="s">
        <v>707</v>
      </c>
      <c r="F332" s="208" t="s">
        <v>708</v>
      </c>
      <c r="G332" s="209" t="s">
        <v>166</v>
      </c>
      <c r="H332" s="210">
        <v>14.662</v>
      </c>
      <c r="I332" s="211"/>
      <c r="J332" s="212">
        <f>ROUND(I332*H332,2)</f>
        <v>0</v>
      </c>
      <c r="K332" s="208" t="s">
        <v>120</v>
      </c>
      <c r="L332" s="46"/>
      <c r="M332" s="213" t="s">
        <v>28</v>
      </c>
      <c r="N332" s="214" t="s">
        <v>44</v>
      </c>
      <c r="O332" s="86"/>
      <c r="P332" s="215">
        <f>O332*H332</f>
        <v>0</v>
      </c>
      <c r="Q332" s="215">
        <v>0.0002</v>
      </c>
      <c r="R332" s="215">
        <f>Q332*H332</f>
        <v>0.0029324000000000004</v>
      </c>
      <c r="S332" s="215">
        <v>0</v>
      </c>
      <c r="T332" s="21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167</v>
      </c>
      <c r="AT332" s="217" t="s">
        <v>116</v>
      </c>
      <c r="AU332" s="217" t="s">
        <v>133</v>
      </c>
      <c r="AY332" s="19" t="s">
        <v>113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78</v>
      </c>
      <c r="BK332" s="218">
        <f>ROUND(I332*H332,2)</f>
        <v>0</v>
      </c>
      <c r="BL332" s="19" t="s">
        <v>167</v>
      </c>
      <c r="BM332" s="217" t="s">
        <v>709</v>
      </c>
    </row>
    <row r="333" spans="1:47" s="2" customFormat="1" ht="12">
      <c r="A333" s="40"/>
      <c r="B333" s="41"/>
      <c r="C333" s="42"/>
      <c r="D333" s="219" t="s">
        <v>123</v>
      </c>
      <c r="E333" s="42"/>
      <c r="F333" s="220" t="s">
        <v>710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123</v>
      </c>
      <c r="AU333" s="19" t="s">
        <v>133</v>
      </c>
    </row>
    <row r="334" spans="1:65" s="2" customFormat="1" ht="33" customHeight="1">
      <c r="A334" s="40"/>
      <c r="B334" s="41"/>
      <c r="C334" s="206" t="s">
        <v>711</v>
      </c>
      <c r="D334" s="206" t="s">
        <v>116</v>
      </c>
      <c r="E334" s="207" t="s">
        <v>712</v>
      </c>
      <c r="F334" s="208" t="s">
        <v>713</v>
      </c>
      <c r="G334" s="209" t="s">
        <v>119</v>
      </c>
      <c r="H334" s="210">
        <v>1</v>
      </c>
      <c r="I334" s="211"/>
      <c r="J334" s="212">
        <f>ROUND(I334*H334,2)</f>
        <v>0</v>
      </c>
      <c r="K334" s="208" t="s">
        <v>120</v>
      </c>
      <c r="L334" s="46"/>
      <c r="M334" s="213" t="s">
        <v>28</v>
      </c>
      <c r="N334" s="214" t="s">
        <v>44</v>
      </c>
      <c r="O334" s="86"/>
      <c r="P334" s="215">
        <f>O334*H334</f>
        <v>0</v>
      </c>
      <c r="Q334" s="215">
        <v>0.00022</v>
      </c>
      <c r="R334" s="215">
        <f>Q334*H334</f>
        <v>0.00022</v>
      </c>
      <c r="S334" s="215">
        <v>0</v>
      </c>
      <c r="T334" s="21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167</v>
      </c>
      <c r="AT334" s="217" t="s">
        <v>116</v>
      </c>
      <c r="AU334" s="217" t="s">
        <v>133</v>
      </c>
      <c r="AY334" s="19" t="s">
        <v>113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78</v>
      </c>
      <c r="BK334" s="218">
        <f>ROUND(I334*H334,2)</f>
        <v>0</v>
      </c>
      <c r="BL334" s="19" t="s">
        <v>167</v>
      </c>
      <c r="BM334" s="217" t="s">
        <v>714</v>
      </c>
    </row>
    <row r="335" spans="1:47" s="2" customFormat="1" ht="12">
      <c r="A335" s="40"/>
      <c r="B335" s="41"/>
      <c r="C335" s="42"/>
      <c r="D335" s="219" t="s">
        <v>123</v>
      </c>
      <c r="E335" s="42"/>
      <c r="F335" s="220" t="s">
        <v>715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123</v>
      </c>
      <c r="AU335" s="19" t="s">
        <v>133</v>
      </c>
    </row>
    <row r="336" spans="1:65" s="2" customFormat="1" ht="33" customHeight="1">
      <c r="A336" s="40"/>
      <c r="B336" s="41"/>
      <c r="C336" s="253" t="s">
        <v>716</v>
      </c>
      <c r="D336" s="253" t="s">
        <v>351</v>
      </c>
      <c r="E336" s="254" t="s">
        <v>717</v>
      </c>
      <c r="F336" s="255" t="s">
        <v>718</v>
      </c>
      <c r="G336" s="256" t="s">
        <v>119</v>
      </c>
      <c r="H336" s="257">
        <v>1</v>
      </c>
      <c r="I336" s="258"/>
      <c r="J336" s="259">
        <f>ROUND(I336*H336,2)</f>
        <v>0</v>
      </c>
      <c r="K336" s="255" t="s">
        <v>120</v>
      </c>
      <c r="L336" s="260"/>
      <c r="M336" s="261" t="s">
        <v>28</v>
      </c>
      <c r="N336" s="262" t="s">
        <v>44</v>
      </c>
      <c r="O336" s="86"/>
      <c r="P336" s="215">
        <f>O336*H336</f>
        <v>0</v>
      </c>
      <c r="Q336" s="215">
        <v>0.01834</v>
      </c>
      <c r="R336" s="215">
        <f>Q336*H336</f>
        <v>0.01834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489</v>
      </c>
      <c r="AT336" s="217" t="s">
        <v>351</v>
      </c>
      <c r="AU336" s="217" t="s">
        <v>133</v>
      </c>
      <c r="AY336" s="19" t="s">
        <v>113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78</v>
      </c>
      <c r="BK336" s="218">
        <f>ROUND(I336*H336,2)</f>
        <v>0</v>
      </c>
      <c r="BL336" s="19" t="s">
        <v>167</v>
      </c>
      <c r="BM336" s="217" t="s">
        <v>719</v>
      </c>
    </row>
    <row r="337" spans="1:65" s="2" customFormat="1" ht="37.8" customHeight="1">
      <c r="A337" s="40"/>
      <c r="B337" s="41"/>
      <c r="C337" s="206" t="s">
        <v>720</v>
      </c>
      <c r="D337" s="206" t="s">
        <v>116</v>
      </c>
      <c r="E337" s="207" t="s">
        <v>721</v>
      </c>
      <c r="F337" s="208" t="s">
        <v>722</v>
      </c>
      <c r="G337" s="209" t="s">
        <v>119</v>
      </c>
      <c r="H337" s="210">
        <v>1</v>
      </c>
      <c r="I337" s="211"/>
      <c r="J337" s="212">
        <f>ROUND(I337*H337,2)</f>
        <v>0</v>
      </c>
      <c r="K337" s="208" t="s">
        <v>120</v>
      </c>
      <c r="L337" s="46"/>
      <c r="M337" s="213" t="s">
        <v>28</v>
      </c>
      <c r="N337" s="214" t="s">
        <v>44</v>
      </c>
      <c r="O337" s="86"/>
      <c r="P337" s="215">
        <f>O337*H337</f>
        <v>0</v>
      </c>
      <c r="Q337" s="215">
        <v>0.005276</v>
      </c>
      <c r="R337" s="215">
        <f>Q337*H337</f>
        <v>0.005276</v>
      </c>
      <c r="S337" s="215">
        <v>0</v>
      </c>
      <c r="T337" s="21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7" t="s">
        <v>167</v>
      </c>
      <c r="AT337" s="217" t="s">
        <v>116</v>
      </c>
      <c r="AU337" s="217" t="s">
        <v>133</v>
      </c>
      <c r="AY337" s="19" t="s">
        <v>113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9" t="s">
        <v>78</v>
      </c>
      <c r="BK337" s="218">
        <f>ROUND(I337*H337,2)</f>
        <v>0</v>
      </c>
      <c r="BL337" s="19" t="s">
        <v>167</v>
      </c>
      <c r="BM337" s="217" t="s">
        <v>723</v>
      </c>
    </row>
    <row r="338" spans="1:47" s="2" customFormat="1" ht="12">
      <c r="A338" s="40"/>
      <c r="B338" s="41"/>
      <c r="C338" s="42"/>
      <c r="D338" s="219" t="s">
        <v>123</v>
      </c>
      <c r="E338" s="42"/>
      <c r="F338" s="220" t="s">
        <v>724</v>
      </c>
      <c r="G338" s="42"/>
      <c r="H338" s="42"/>
      <c r="I338" s="221"/>
      <c r="J338" s="42"/>
      <c r="K338" s="42"/>
      <c r="L338" s="46"/>
      <c r="M338" s="222"/>
      <c r="N338" s="223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123</v>
      </c>
      <c r="AU338" s="19" t="s">
        <v>133</v>
      </c>
    </row>
    <row r="339" spans="1:65" s="2" customFormat="1" ht="24.15" customHeight="1">
      <c r="A339" s="40"/>
      <c r="B339" s="41"/>
      <c r="C339" s="206" t="s">
        <v>725</v>
      </c>
      <c r="D339" s="206" t="s">
        <v>116</v>
      </c>
      <c r="E339" s="207" t="s">
        <v>726</v>
      </c>
      <c r="F339" s="208" t="s">
        <v>727</v>
      </c>
      <c r="G339" s="209" t="s">
        <v>166</v>
      </c>
      <c r="H339" s="210">
        <v>2.964</v>
      </c>
      <c r="I339" s="211"/>
      <c r="J339" s="212">
        <f>ROUND(I339*H339,2)</f>
        <v>0</v>
      </c>
      <c r="K339" s="208" t="s">
        <v>120</v>
      </c>
      <c r="L339" s="46"/>
      <c r="M339" s="213" t="s">
        <v>28</v>
      </c>
      <c r="N339" s="214" t="s">
        <v>44</v>
      </c>
      <c r="O339" s="86"/>
      <c r="P339" s="215">
        <f>O339*H339</f>
        <v>0</v>
      </c>
      <c r="Q339" s="215">
        <v>0.00012305</v>
      </c>
      <c r="R339" s="215">
        <f>Q339*H339</f>
        <v>0.00036472020000000003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167</v>
      </c>
      <c r="AT339" s="217" t="s">
        <v>116</v>
      </c>
      <c r="AU339" s="217" t="s">
        <v>133</v>
      </c>
      <c r="AY339" s="19" t="s">
        <v>113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78</v>
      </c>
      <c r="BK339" s="218">
        <f>ROUND(I339*H339,2)</f>
        <v>0</v>
      </c>
      <c r="BL339" s="19" t="s">
        <v>167</v>
      </c>
      <c r="BM339" s="217" t="s">
        <v>728</v>
      </c>
    </row>
    <row r="340" spans="1:47" s="2" customFormat="1" ht="12">
      <c r="A340" s="40"/>
      <c r="B340" s="41"/>
      <c r="C340" s="42"/>
      <c r="D340" s="219" t="s">
        <v>123</v>
      </c>
      <c r="E340" s="42"/>
      <c r="F340" s="220" t="s">
        <v>729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123</v>
      </c>
      <c r="AU340" s="19" t="s">
        <v>133</v>
      </c>
    </row>
    <row r="341" spans="1:51" s="13" customFormat="1" ht="12">
      <c r="A341" s="13"/>
      <c r="B341" s="224"/>
      <c r="C341" s="225"/>
      <c r="D341" s="226" t="s">
        <v>125</v>
      </c>
      <c r="E341" s="227" t="s">
        <v>28</v>
      </c>
      <c r="F341" s="228" t="s">
        <v>730</v>
      </c>
      <c r="G341" s="225"/>
      <c r="H341" s="229">
        <v>2.964</v>
      </c>
      <c r="I341" s="230"/>
      <c r="J341" s="225"/>
      <c r="K341" s="225"/>
      <c r="L341" s="231"/>
      <c r="M341" s="232"/>
      <c r="N341" s="233"/>
      <c r="O341" s="233"/>
      <c r="P341" s="233"/>
      <c r="Q341" s="233"/>
      <c r="R341" s="233"/>
      <c r="S341" s="233"/>
      <c r="T341" s="23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5" t="s">
        <v>125</v>
      </c>
      <c r="AU341" s="235" t="s">
        <v>133</v>
      </c>
      <c r="AV341" s="13" t="s">
        <v>82</v>
      </c>
      <c r="AW341" s="13" t="s">
        <v>34</v>
      </c>
      <c r="AX341" s="13" t="s">
        <v>78</v>
      </c>
      <c r="AY341" s="235" t="s">
        <v>113</v>
      </c>
    </row>
    <row r="342" spans="1:63" s="12" customFormat="1" ht="20.85" customHeight="1">
      <c r="A342" s="12"/>
      <c r="B342" s="190"/>
      <c r="C342" s="191"/>
      <c r="D342" s="192" t="s">
        <v>72</v>
      </c>
      <c r="E342" s="204" t="s">
        <v>731</v>
      </c>
      <c r="F342" s="204" t="s">
        <v>732</v>
      </c>
      <c r="G342" s="191"/>
      <c r="H342" s="191"/>
      <c r="I342" s="194"/>
      <c r="J342" s="205">
        <f>BK342</f>
        <v>0</v>
      </c>
      <c r="K342" s="191"/>
      <c r="L342" s="196"/>
      <c r="M342" s="197"/>
      <c r="N342" s="198"/>
      <c r="O342" s="198"/>
      <c r="P342" s="199">
        <f>SUM(P343:P358)</f>
        <v>0</v>
      </c>
      <c r="Q342" s="198"/>
      <c r="R342" s="199">
        <f>SUM(R343:R358)</f>
        <v>0.022252760000000003</v>
      </c>
      <c r="S342" s="198"/>
      <c r="T342" s="200">
        <f>SUM(T343:T358)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01" t="s">
        <v>82</v>
      </c>
      <c r="AT342" s="202" t="s">
        <v>72</v>
      </c>
      <c r="AU342" s="202" t="s">
        <v>82</v>
      </c>
      <c r="AY342" s="201" t="s">
        <v>113</v>
      </c>
      <c r="BK342" s="203">
        <f>SUM(BK343:BK358)</f>
        <v>0</v>
      </c>
    </row>
    <row r="343" spans="1:65" s="2" customFormat="1" ht="24.15" customHeight="1">
      <c r="A343" s="40"/>
      <c r="B343" s="41"/>
      <c r="C343" s="206" t="s">
        <v>733</v>
      </c>
      <c r="D343" s="206" t="s">
        <v>116</v>
      </c>
      <c r="E343" s="207" t="s">
        <v>734</v>
      </c>
      <c r="F343" s="208" t="s">
        <v>735</v>
      </c>
      <c r="G343" s="209" t="s">
        <v>265</v>
      </c>
      <c r="H343" s="210">
        <v>10.4</v>
      </c>
      <c r="I343" s="211"/>
      <c r="J343" s="212">
        <f>ROUND(I343*H343,2)</f>
        <v>0</v>
      </c>
      <c r="K343" s="208" t="s">
        <v>199</v>
      </c>
      <c r="L343" s="46"/>
      <c r="M343" s="213" t="s">
        <v>28</v>
      </c>
      <c r="N343" s="214" t="s">
        <v>44</v>
      </c>
      <c r="O343" s="86"/>
      <c r="P343" s="215">
        <f>O343*H343</f>
        <v>0</v>
      </c>
      <c r="Q343" s="215">
        <v>0</v>
      </c>
      <c r="R343" s="215">
        <f>Q343*H343</f>
        <v>0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167</v>
      </c>
      <c r="AT343" s="217" t="s">
        <v>116</v>
      </c>
      <c r="AU343" s="217" t="s">
        <v>133</v>
      </c>
      <c r="AY343" s="19" t="s">
        <v>113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78</v>
      </c>
      <c r="BK343" s="218">
        <f>ROUND(I343*H343,2)</f>
        <v>0</v>
      </c>
      <c r="BL343" s="19" t="s">
        <v>167</v>
      </c>
      <c r="BM343" s="217" t="s">
        <v>736</v>
      </c>
    </row>
    <row r="344" spans="1:51" s="13" customFormat="1" ht="12">
      <c r="A344" s="13"/>
      <c r="B344" s="224"/>
      <c r="C344" s="225"/>
      <c r="D344" s="226" t="s">
        <v>125</v>
      </c>
      <c r="E344" s="227" t="s">
        <v>28</v>
      </c>
      <c r="F344" s="228" t="s">
        <v>272</v>
      </c>
      <c r="G344" s="225"/>
      <c r="H344" s="229">
        <v>10.4</v>
      </c>
      <c r="I344" s="230"/>
      <c r="J344" s="225"/>
      <c r="K344" s="225"/>
      <c r="L344" s="231"/>
      <c r="M344" s="232"/>
      <c r="N344" s="233"/>
      <c r="O344" s="233"/>
      <c r="P344" s="233"/>
      <c r="Q344" s="233"/>
      <c r="R344" s="233"/>
      <c r="S344" s="233"/>
      <c r="T344" s="23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5" t="s">
        <v>125</v>
      </c>
      <c r="AU344" s="235" t="s">
        <v>133</v>
      </c>
      <c r="AV344" s="13" t="s">
        <v>82</v>
      </c>
      <c r="AW344" s="13" t="s">
        <v>34</v>
      </c>
      <c r="AX344" s="13" t="s">
        <v>73</v>
      </c>
      <c r="AY344" s="235" t="s">
        <v>113</v>
      </c>
    </row>
    <row r="345" spans="1:51" s="14" customFormat="1" ht="12">
      <c r="A345" s="14"/>
      <c r="B345" s="236"/>
      <c r="C345" s="237"/>
      <c r="D345" s="226" t="s">
        <v>125</v>
      </c>
      <c r="E345" s="238" t="s">
        <v>28</v>
      </c>
      <c r="F345" s="239" t="s">
        <v>127</v>
      </c>
      <c r="G345" s="237"/>
      <c r="H345" s="240">
        <v>10.4</v>
      </c>
      <c r="I345" s="241"/>
      <c r="J345" s="237"/>
      <c r="K345" s="237"/>
      <c r="L345" s="242"/>
      <c r="M345" s="243"/>
      <c r="N345" s="244"/>
      <c r="O345" s="244"/>
      <c r="P345" s="244"/>
      <c r="Q345" s="244"/>
      <c r="R345" s="244"/>
      <c r="S345" s="244"/>
      <c r="T345" s="24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6" t="s">
        <v>125</v>
      </c>
      <c r="AU345" s="246" t="s">
        <v>133</v>
      </c>
      <c r="AV345" s="14" t="s">
        <v>121</v>
      </c>
      <c r="AW345" s="14" t="s">
        <v>34</v>
      </c>
      <c r="AX345" s="14" t="s">
        <v>78</v>
      </c>
      <c r="AY345" s="246" t="s">
        <v>113</v>
      </c>
    </row>
    <row r="346" spans="1:65" s="2" customFormat="1" ht="24.15" customHeight="1">
      <c r="A346" s="40"/>
      <c r="B346" s="41"/>
      <c r="C346" s="253" t="s">
        <v>737</v>
      </c>
      <c r="D346" s="253" t="s">
        <v>351</v>
      </c>
      <c r="E346" s="254" t="s">
        <v>738</v>
      </c>
      <c r="F346" s="255" t="s">
        <v>739</v>
      </c>
      <c r="G346" s="256" t="s">
        <v>180</v>
      </c>
      <c r="H346" s="257">
        <v>11.44</v>
      </c>
      <c r="I346" s="258"/>
      <c r="J346" s="259">
        <f>ROUND(I346*H346,2)</f>
        <v>0</v>
      </c>
      <c r="K346" s="255" t="s">
        <v>120</v>
      </c>
      <c r="L346" s="260"/>
      <c r="M346" s="261" t="s">
        <v>28</v>
      </c>
      <c r="N346" s="262" t="s">
        <v>44</v>
      </c>
      <c r="O346" s="86"/>
      <c r="P346" s="215">
        <f>O346*H346</f>
        <v>0</v>
      </c>
      <c r="Q346" s="215">
        <v>0.00103</v>
      </c>
      <c r="R346" s="215">
        <f>Q346*H346</f>
        <v>0.0117832</v>
      </c>
      <c r="S346" s="215">
        <v>0</v>
      </c>
      <c r="T346" s="21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7" t="s">
        <v>489</v>
      </c>
      <c r="AT346" s="217" t="s">
        <v>351</v>
      </c>
      <c r="AU346" s="217" t="s">
        <v>133</v>
      </c>
      <c r="AY346" s="19" t="s">
        <v>113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9" t="s">
        <v>78</v>
      </c>
      <c r="BK346" s="218">
        <f>ROUND(I346*H346,2)</f>
        <v>0</v>
      </c>
      <c r="BL346" s="19" t="s">
        <v>167</v>
      </c>
      <c r="BM346" s="217" t="s">
        <v>740</v>
      </c>
    </row>
    <row r="347" spans="1:51" s="13" customFormat="1" ht="12">
      <c r="A347" s="13"/>
      <c r="B347" s="224"/>
      <c r="C347" s="225"/>
      <c r="D347" s="226" t="s">
        <v>125</v>
      </c>
      <c r="E347" s="225"/>
      <c r="F347" s="228" t="s">
        <v>741</v>
      </c>
      <c r="G347" s="225"/>
      <c r="H347" s="229">
        <v>11.44</v>
      </c>
      <c r="I347" s="230"/>
      <c r="J347" s="225"/>
      <c r="K347" s="225"/>
      <c r="L347" s="231"/>
      <c r="M347" s="232"/>
      <c r="N347" s="233"/>
      <c r="O347" s="233"/>
      <c r="P347" s="233"/>
      <c r="Q347" s="233"/>
      <c r="R347" s="233"/>
      <c r="S347" s="233"/>
      <c r="T347" s="23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5" t="s">
        <v>125</v>
      </c>
      <c r="AU347" s="235" t="s">
        <v>133</v>
      </c>
      <c r="AV347" s="13" t="s">
        <v>82</v>
      </c>
      <c r="AW347" s="13" t="s">
        <v>4</v>
      </c>
      <c r="AX347" s="13" t="s">
        <v>78</v>
      </c>
      <c r="AY347" s="235" t="s">
        <v>113</v>
      </c>
    </row>
    <row r="348" spans="1:65" s="2" customFormat="1" ht="44.25" customHeight="1">
      <c r="A348" s="40"/>
      <c r="B348" s="41"/>
      <c r="C348" s="206" t="s">
        <v>742</v>
      </c>
      <c r="D348" s="206" t="s">
        <v>116</v>
      </c>
      <c r="E348" s="207" t="s">
        <v>743</v>
      </c>
      <c r="F348" s="208" t="s">
        <v>744</v>
      </c>
      <c r="G348" s="209" t="s">
        <v>166</v>
      </c>
      <c r="H348" s="210">
        <v>6.288</v>
      </c>
      <c r="I348" s="211"/>
      <c r="J348" s="212">
        <f>ROUND(I348*H348,2)</f>
        <v>0</v>
      </c>
      <c r="K348" s="208" t="s">
        <v>120</v>
      </c>
      <c r="L348" s="46"/>
      <c r="M348" s="213" t="s">
        <v>28</v>
      </c>
      <c r="N348" s="214" t="s">
        <v>44</v>
      </c>
      <c r="O348" s="86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167</v>
      </c>
      <c r="AT348" s="217" t="s">
        <v>116</v>
      </c>
      <c r="AU348" s="217" t="s">
        <v>133</v>
      </c>
      <c r="AY348" s="19" t="s">
        <v>113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78</v>
      </c>
      <c r="BK348" s="218">
        <f>ROUND(I348*H348,2)</f>
        <v>0</v>
      </c>
      <c r="BL348" s="19" t="s">
        <v>167</v>
      </c>
      <c r="BM348" s="217" t="s">
        <v>745</v>
      </c>
    </row>
    <row r="349" spans="1:47" s="2" customFormat="1" ht="12">
      <c r="A349" s="40"/>
      <c r="B349" s="41"/>
      <c r="C349" s="42"/>
      <c r="D349" s="219" t="s">
        <v>123</v>
      </c>
      <c r="E349" s="42"/>
      <c r="F349" s="220" t="s">
        <v>746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123</v>
      </c>
      <c r="AU349" s="19" t="s">
        <v>133</v>
      </c>
    </row>
    <row r="350" spans="1:51" s="13" customFormat="1" ht="12">
      <c r="A350" s="13"/>
      <c r="B350" s="224"/>
      <c r="C350" s="225"/>
      <c r="D350" s="226" t="s">
        <v>125</v>
      </c>
      <c r="E350" s="227" t="s">
        <v>28</v>
      </c>
      <c r="F350" s="228" t="s">
        <v>290</v>
      </c>
      <c r="G350" s="225"/>
      <c r="H350" s="229">
        <v>6.288</v>
      </c>
      <c r="I350" s="230"/>
      <c r="J350" s="225"/>
      <c r="K350" s="225"/>
      <c r="L350" s="231"/>
      <c r="M350" s="232"/>
      <c r="N350" s="233"/>
      <c r="O350" s="233"/>
      <c r="P350" s="233"/>
      <c r="Q350" s="233"/>
      <c r="R350" s="233"/>
      <c r="S350" s="233"/>
      <c r="T350" s="23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5" t="s">
        <v>125</v>
      </c>
      <c r="AU350" s="235" t="s">
        <v>133</v>
      </c>
      <c r="AV350" s="13" t="s">
        <v>82</v>
      </c>
      <c r="AW350" s="13" t="s">
        <v>34</v>
      </c>
      <c r="AX350" s="13" t="s">
        <v>78</v>
      </c>
      <c r="AY350" s="235" t="s">
        <v>113</v>
      </c>
    </row>
    <row r="351" spans="1:65" s="2" customFormat="1" ht="24.15" customHeight="1">
      <c r="A351" s="40"/>
      <c r="B351" s="41"/>
      <c r="C351" s="253" t="s">
        <v>747</v>
      </c>
      <c r="D351" s="253" t="s">
        <v>351</v>
      </c>
      <c r="E351" s="254" t="s">
        <v>748</v>
      </c>
      <c r="F351" s="255" t="s">
        <v>749</v>
      </c>
      <c r="G351" s="256" t="s">
        <v>166</v>
      </c>
      <c r="H351" s="257">
        <v>7.546</v>
      </c>
      <c r="I351" s="258"/>
      <c r="J351" s="259">
        <f>ROUND(I351*H351,2)</f>
        <v>0</v>
      </c>
      <c r="K351" s="255" t="s">
        <v>120</v>
      </c>
      <c r="L351" s="260"/>
      <c r="M351" s="261" t="s">
        <v>28</v>
      </c>
      <c r="N351" s="262" t="s">
        <v>44</v>
      </c>
      <c r="O351" s="86"/>
      <c r="P351" s="215">
        <f>O351*H351</f>
        <v>0</v>
      </c>
      <c r="Q351" s="215">
        <v>8E-05</v>
      </c>
      <c r="R351" s="215">
        <f>Q351*H351</f>
        <v>0.0006036800000000001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489</v>
      </c>
      <c r="AT351" s="217" t="s">
        <v>351</v>
      </c>
      <c r="AU351" s="217" t="s">
        <v>133</v>
      </c>
      <c r="AY351" s="19" t="s">
        <v>113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78</v>
      </c>
      <c r="BK351" s="218">
        <f>ROUND(I351*H351,2)</f>
        <v>0</v>
      </c>
      <c r="BL351" s="19" t="s">
        <v>167</v>
      </c>
      <c r="BM351" s="217" t="s">
        <v>750</v>
      </c>
    </row>
    <row r="352" spans="1:47" s="2" customFormat="1" ht="12">
      <c r="A352" s="40"/>
      <c r="B352" s="41"/>
      <c r="C352" s="42"/>
      <c r="D352" s="226" t="s">
        <v>217</v>
      </c>
      <c r="E352" s="42"/>
      <c r="F352" s="247" t="s">
        <v>751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217</v>
      </c>
      <c r="AU352" s="19" t="s">
        <v>133</v>
      </c>
    </row>
    <row r="353" spans="1:51" s="13" customFormat="1" ht="12">
      <c r="A353" s="13"/>
      <c r="B353" s="224"/>
      <c r="C353" s="225"/>
      <c r="D353" s="226" t="s">
        <v>125</v>
      </c>
      <c r="E353" s="225"/>
      <c r="F353" s="228" t="s">
        <v>752</v>
      </c>
      <c r="G353" s="225"/>
      <c r="H353" s="229">
        <v>7.546</v>
      </c>
      <c r="I353" s="230"/>
      <c r="J353" s="225"/>
      <c r="K353" s="225"/>
      <c r="L353" s="231"/>
      <c r="M353" s="232"/>
      <c r="N353" s="233"/>
      <c r="O353" s="233"/>
      <c r="P353" s="233"/>
      <c r="Q353" s="233"/>
      <c r="R353" s="233"/>
      <c r="S353" s="233"/>
      <c r="T353" s="23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5" t="s">
        <v>125</v>
      </c>
      <c r="AU353" s="235" t="s">
        <v>133</v>
      </c>
      <c r="AV353" s="13" t="s">
        <v>82</v>
      </c>
      <c r="AW353" s="13" t="s">
        <v>4</v>
      </c>
      <c r="AX353" s="13" t="s">
        <v>78</v>
      </c>
      <c r="AY353" s="235" t="s">
        <v>113</v>
      </c>
    </row>
    <row r="354" spans="1:65" s="2" customFormat="1" ht="24.15" customHeight="1">
      <c r="A354" s="40"/>
      <c r="B354" s="41"/>
      <c r="C354" s="253" t="s">
        <v>753</v>
      </c>
      <c r="D354" s="253" t="s">
        <v>351</v>
      </c>
      <c r="E354" s="254" t="s">
        <v>738</v>
      </c>
      <c r="F354" s="255" t="s">
        <v>739</v>
      </c>
      <c r="G354" s="256" t="s">
        <v>180</v>
      </c>
      <c r="H354" s="257">
        <v>9.432</v>
      </c>
      <c r="I354" s="258"/>
      <c r="J354" s="259">
        <f>ROUND(I354*H354,2)</f>
        <v>0</v>
      </c>
      <c r="K354" s="255" t="s">
        <v>120</v>
      </c>
      <c r="L354" s="260"/>
      <c r="M354" s="261" t="s">
        <v>28</v>
      </c>
      <c r="N354" s="262" t="s">
        <v>44</v>
      </c>
      <c r="O354" s="86"/>
      <c r="P354" s="215">
        <f>O354*H354</f>
        <v>0</v>
      </c>
      <c r="Q354" s="215">
        <v>0.00103</v>
      </c>
      <c r="R354" s="215">
        <f>Q354*H354</f>
        <v>0.009714960000000002</v>
      </c>
      <c r="S354" s="215">
        <v>0</v>
      </c>
      <c r="T354" s="21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7" t="s">
        <v>489</v>
      </c>
      <c r="AT354" s="217" t="s">
        <v>351</v>
      </c>
      <c r="AU354" s="217" t="s">
        <v>133</v>
      </c>
      <c r="AY354" s="19" t="s">
        <v>113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9" t="s">
        <v>78</v>
      </c>
      <c r="BK354" s="218">
        <f>ROUND(I354*H354,2)</f>
        <v>0</v>
      </c>
      <c r="BL354" s="19" t="s">
        <v>167</v>
      </c>
      <c r="BM354" s="217" t="s">
        <v>754</v>
      </c>
    </row>
    <row r="355" spans="1:47" s="2" customFormat="1" ht="12">
      <c r="A355" s="40"/>
      <c r="B355" s="41"/>
      <c r="C355" s="42"/>
      <c r="D355" s="226" t="s">
        <v>217</v>
      </c>
      <c r="E355" s="42"/>
      <c r="F355" s="247" t="s">
        <v>755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217</v>
      </c>
      <c r="AU355" s="19" t="s">
        <v>133</v>
      </c>
    </row>
    <row r="356" spans="1:51" s="13" customFormat="1" ht="12">
      <c r="A356" s="13"/>
      <c r="B356" s="224"/>
      <c r="C356" s="225"/>
      <c r="D356" s="226" t="s">
        <v>125</v>
      </c>
      <c r="E356" s="225"/>
      <c r="F356" s="228" t="s">
        <v>756</v>
      </c>
      <c r="G356" s="225"/>
      <c r="H356" s="229">
        <v>9.432</v>
      </c>
      <c r="I356" s="230"/>
      <c r="J356" s="225"/>
      <c r="K356" s="225"/>
      <c r="L356" s="231"/>
      <c r="M356" s="232"/>
      <c r="N356" s="233"/>
      <c r="O356" s="233"/>
      <c r="P356" s="233"/>
      <c r="Q356" s="233"/>
      <c r="R356" s="233"/>
      <c r="S356" s="233"/>
      <c r="T356" s="23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5" t="s">
        <v>125</v>
      </c>
      <c r="AU356" s="235" t="s">
        <v>133</v>
      </c>
      <c r="AV356" s="13" t="s">
        <v>82</v>
      </c>
      <c r="AW356" s="13" t="s">
        <v>4</v>
      </c>
      <c r="AX356" s="13" t="s">
        <v>78</v>
      </c>
      <c r="AY356" s="235" t="s">
        <v>113</v>
      </c>
    </row>
    <row r="357" spans="1:65" s="2" customFormat="1" ht="24.15" customHeight="1">
      <c r="A357" s="40"/>
      <c r="B357" s="41"/>
      <c r="C357" s="253" t="s">
        <v>757</v>
      </c>
      <c r="D357" s="253" t="s">
        <v>351</v>
      </c>
      <c r="E357" s="254" t="s">
        <v>758</v>
      </c>
      <c r="F357" s="255" t="s">
        <v>759</v>
      </c>
      <c r="G357" s="256" t="s">
        <v>180</v>
      </c>
      <c r="H357" s="257">
        <v>7.546</v>
      </c>
      <c r="I357" s="258"/>
      <c r="J357" s="259">
        <f>ROUND(I357*H357,2)</f>
        <v>0</v>
      </c>
      <c r="K357" s="255" t="s">
        <v>120</v>
      </c>
      <c r="L357" s="260"/>
      <c r="M357" s="261" t="s">
        <v>28</v>
      </c>
      <c r="N357" s="262" t="s">
        <v>44</v>
      </c>
      <c r="O357" s="86"/>
      <c r="P357" s="215">
        <f>O357*H357</f>
        <v>0</v>
      </c>
      <c r="Q357" s="215">
        <v>2E-05</v>
      </c>
      <c r="R357" s="215">
        <f>Q357*H357</f>
        <v>0.00015092000000000003</v>
      </c>
      <c r="S357" s="215">
        <v>0</v>
      </c>
      <c r="T357" s="21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489</v>
      </c>
      <c r="AT357" s="217" t="s">
        <v>351</v>
      </c>
      <c r="AU357" s="217" t="s">
        <v>133</v>
      </c>
      <c r="AY357" s="19" t="s">
        <v>113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9" t="s">
        <v>78</v>
      </c>
      <c r="BK357" s="218">
        <f>ROUND(I357*H357,2)</f>
        <v>0</v>
      </c>
      <c r="BL357" s="19" t="s">
        <v>167</v>
      </c>
      <c r="BM357" s="217" t="s">
        <v>760</v>
      </c>
    </row>
    <row r="358" spans="1:51" s="13" customFormat="1" ht="12">
      <c r="A358" s="13"/>
      <c r="B358" s="224"/>
      <c r="C358" s="225"/>
      <c r="D358" s="226" t="s">
        <v>125</v>
      </c>
      <c r="E358" s="225"/>
      <c r="F358" s="228" t="s">
        <v>752</v>
      </c>
      <c r="G358" s="225"/>
      <c r="H358" s="229">
        <v>7.546</v>
      </c>
      <c r="I358" s="230"/>
      <c r="J358" s="225"/>
      <c r="K358" s="225"/>
      <c r="L358" s="231"/>
      <c r="M358" s="232"/>
      <c r="N358" s="233"/>
      <c r="O358" s="233"/>
      <c r="P358" s="233"/>
      <c r="Q358" s="233"/>
      <c r="R358" s="233"/>
      <c r="S358" s="233"/>
      <c r="T358" s="23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5" t="s">
        <v>125</v>
      </c>
      <c r="AU358" s="235" t="s">
        <v>133</v>
      </c>
      <c r="AV358" s="13" t="s">
        <v>82</v>
      </c>
      <c r="AW358" s="13" t="s">
        <v>4</v>
      </c>
      <c r="AX358" s="13" t="s">
        <v>78</v>
      </c>
      <c r="AY358" s="235" t="s">
        <v>113</v>
      </c>
    </row>
    <row r="359" spans="1:63" s="12" customFormat="1" ht="22.8" customHeight="1">
      <c r="A359" s="12"/>
      <c r="B359" s="190"/>
      <c r="C359" s="191"/>
      <c r="D359" s="192" t="s">
        <v>72</v>
      </c>
      <c r="E359" s="204" t="s">
        <v>761</v>
      </c>
      <c r="F359" s="204" t="s">
        <v>762</v>
      </c>
      <c r="G359" s="191"/>
      <c r="H359" s="191"/>
      <c r="I359" s="194"/>
      <c r="J359" s="205">
        <f>BK359</f>
        <v>0</v>
      </c>
      <c r="K359" s="191"/>
      <c r="L359" s="196"/>
      <c r="M359" s="197"/>
      <c r="N359" s="198"/>
      <c r="O359" s="198"/>
      <c r="P359" s="199">
        <f>SUM(P360:P366)</f>
        <v>0</v>
      </c>
      <c r="Q359" s="198"/>
      <c r="R359" s="199">
        <f>SUM(R360:R366)</f>
        <v>0.0063360000000000005</v>
      </c>
      <c r="S359" s="198"/>
      <c r="T359" s="200">
        <f>SUM(T360:T366)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01" t="s">
        <v>82</v>
      </c>
      <c r="AT359" s="202" t="s">
        <v>72</v>
      </c>
      <c r="AU359" s="202" t="s">
        <v>78</v>
      </c>
      <c r="AY359" s="201" t="s">
        <v>113</v>
      </c>
      <c r="BK359" s="203">
        <f>SUM(BK360:BK366)</f>
        <v>0</v>
      </c>
    </row>
    <row r="360" spans="1:65" s="2" customFormat="1" ht="37.8" customHeight="1">
      <c r="A360" s="40"/>
      <c r="B360" s="41"/>
      <c r="C360" s="206" t="s">
        <v>763</v>
      </c>
      <c r="D360" s="206" t="s">
        <v>116</v>
      </c>
      <c r="E360" s="207" t="s">
        <v>764</v>
      </c>
      <c r="F360" s="208" t="s">
        <v>765</v>
      </c>
      <c r="G360" s="209" t="s">
        <v>180</v>
      </c>
      <c r="H360" s="210">
        <v>1.8</v>
      </c>
      <c r="I360" s="211"/>
      <c r="J360" s="212">
        <f>ROUND(I360*H360,2)</f>
        <v>0</v>
      </c>
      <c r="K360" s="208" t="s">
        <v>120</v>
      </c>
      <c r="L360" s="46"/>
      <c r="M360" s="213" t="s">
        <v>28</v>
      </c>
      <c r="N360" s="214" t="s">
        <v>44</v>
      </c>
      <c r="O360" s="86"/>
      <c r="P360" s="215">
        <f>O360*H360</f>
        <v>0</v>
      </c>
      <c r="Q360" s="215">
        <v>0.00352</v>
      </c>
      <c r="R360" s="215">
        <f>Q360*H360</f>
        <v>0.0063360000000000005</v>
      </c>
      <c r="S360" s="215">
        <v>0</v>
      </c>
      <c r="T360" s="21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7" t="s">
        <v>167</v>
      </c>
      <c r="AT360" s="217" t="s">
        <v>116</v>
      </c>
      <c r="AU360" s="217" t="s">
        <v>82</v>
      </c>
      <c r="AY360" s="19" t="s">
        <v>113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78</v>
      </c>
      <c r="BK360" s="218">
        <f>ROUND(I360*H360,2)</f>
        <v>0</v>
      </c>
      <c r="BL360" s="19" t="s">
        <v>167</v>
      </c>
      <c r="BM360" s="217" t="s">
        <v>766</v>
      </c>
    </row>
    <row r="361" spans="1:47" s="2" customFormat="1" ht="12">
      <c r="A361" s="40"/>
      <c r="B361" s="41"/>
      <c r="C361" s="42"/>
      <c r="D361" s="219" t="s">
        <v>123</v>
      </c>
      <c r="E361" s="42"/>
      <c r="F361" s="220" t="s">
        <v>767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123</v>
      </c>
      <c r="AU361" s="19" t="s">
        <v>82</v>
      </c>
    </row>
    <row r="362" spans="1:51" s="13" customFormat="1" ht="12">
      <c r="A362" s="13"/>
      <c r="B362" s="224"/>
      <c r="C362" s="225"/>
      <c r="D362" s="226" t="s">
        <v>125</v>
      </c>
      <c r="E362" s="227" t="s">
        <v>28</v>
      </c>
      <c r="F362" s="228" t="s">
        <v>768</v>
      </c>
      <c r="G362" s="225"/>
      <c r="H362" s="229">
        <v>1.8</v>
      </c>
      <c r="I362" s="230"/>
      <c r="J362" s="225"/>
      <c r="K362" s="225"/>
      <c r="L362" s="231"/>
      <c r="M362" s="232"/>
      <c r="N362" s="233"/>
      <c r="O362" s="233"/>
      <c r="P362" s="233"/>
      <c r="Q362" s="233"/>
      <c r="R362" s="233"/>
      <c r="S362" s="233"/>
      <c r="T362" s="23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5" t="s">
        <v>125</v>
      </c>
      <c r="AU362" s="235" t="s">
        <v>82</v>
      </c>
      <c r="AV362" s="13" t="s">
        <v>82</v>
      </c>
      <c r="AW362" s="13" t="s">
        <v>34</v>
      </c>
      <c r="AX362" s="13" t="s">
        <v>78</v>
      </c>
      <c r="AY362" s="235" t="s">
        <v>113</v>
      </c>
    </row>
    <row r="363" spans="1:65" s="2" customFormat="1" ht="55.5" customHeight="1">
      <c r="A363" s="40"/>
      <c r="B363" s="41"/>
      <c r="C363" s="206" t="s">
        <v>769</v>
      </c>
      <c r="D363" s="206" t="s">
        <v>116</v>
      </c>
      <c r="E363" s="207" t="s">
        <v>770</v>
      </c>
      <c r="F363" s="208" t="s">
        <v>771</v>
      </c>
      <c r="G363" s="209" t="s">
        <v>119</v>
      </c>
      <c r="H363" s="210">
        <v>4</v>
      </c>
      <c r="I363" s="211"/>
      <c r="J363" s="212">
        <f>ROUND(I363*H363,2)</f>
        <v>0</v>
      </c>
      <c r="K363" s="208" t="s">
        <v>120</v>
      </c>
      <c r="L363" s="46"/>
      <c r="M363" s="213" t="s">
        <v>28</v>
      </c>
      <c r="N363" s="214" t="s">
        <v>44</v>
      </c>
      <c r="O363" s="86"/>
      <c r="P363" s="215">
        <f>O363*H363</f>
        <v>0</v>
      </c>
      <c r="Q363" s="215">
        <v>0</v>
      </c>
      <c r="R363" s="215">
        <f>Q363*H363</f>
        <v>0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167</v>
      </c>
      <c r="AT363" s="217" t="s">
        <v>116</v>
      </c>
      <c r="AU363" s="217" t="s">
        <v>82</v>
      </c>
      <c r="AY363" s="19" t="s">
        <v>113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78</v>
      </c>
      <c r="BK363" s="218">
        <f>ROUND(I363*H363,2)</f>
        <v>0</v>
      </c>
      <c r="BL363" s="19" t="s">
        <v>167</v>
      </c>
      <c r="BM363" s="217" t="s">
        <v>772</v>
      </c>
    </row>
    <row r="364" spans="1:47" s="2" customFormat="1" ht="12">
      <c r="A364" s="40"/>
      <c r="B364" s="41"/>
      <c r="C364" s="42"/>
      <c r="D364" s="219" t="s">
        <v>123</v>
      </c>
      <c r="E364" s="42"/>
      <c r="F364" s="220" t="s">
        <v>773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123</v>
      </c>
      <c r="AU364" s="19" t="s">
        <v>82</v>
      </c>
    </row>
    <row r="365" spans="1:65" s="2" customFormat="1" ht="49.05" customHeight="1">
      <c r="A365" s="40"/>
      <c r="B365" s="41"/>
      <c r="C365" s="206" t="s">
        <v>774</v>
      </c>
      <c r="D365" s="206" t="s">
        <v>116</v>
      </c>
      <c r="E365" s="207" t="s">
        <v>775</v>
      </c>
      <c r="F365" s="208" t="s">
        <v>776</v>
      </c>
      <c r="G365" s="209" t="s">
        <v>237</v>
      </c>
      <c r="H365" s="210">
        <v>0.006</v>
      </c>
      <c r="I365" s="211"/>
      <c r="J365" s="212">
        <f>ROUND(I365*H365,2)</f>
        <v>0</v>
      </c>
      <c r="K365" s="208" t="s">
        <v>120</v>
      </c>
      <c r="L365" s="46"/>
      <c r="M365" s="213" t="s">
        <v>28</v>
      </c>
      <c r="N365" s="214" t="s">
        <v>44</v>
      </c>
      <c r="O365" s="86"/>
      <c r="P365" s="215">
        <f>O365*H365</f>
        <v>0</v>
      </c>
      <c r="Q365" s="215">
        <v>0</v>
      </c>
      <c r="R365" s="215">
        <f>Q365*H365</f>
        <v>0</v>
      </c>
      <c r="S365" s="215">
        <v>0</v>
      </c>
      <c r="T365" s="21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7" t="s">
        <v>167</v>
      </c>
      <c r="AT365" s="217" t="s">
        <v>116</v>
      </c>
      <c r="AU365" s="217" t="s">
        <v>82</v>
      </c>
      <c r="AY365" s="19" t="s">
        <v>113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78</v>
      </c>
      <c r="BK365" s="218">
        <f>ROUND(I365*H365,2)</f>
        <v>0</v>
      </c>
      <c r="BL365" s="19" t="s">
        <v>167</v>
      </c>
      <c r="BM365" s="217" t="s">
        <v>777</v>
      </c>
    </row>
    <row r="366" spans="1:47" s="2" customFormat="1" ht="12">
      <c r="A366" s="40"/>
      <c r="B366" s="41"/>
      <c r="C366" s="42"/>
      <c r="D366" s="219" t="s">
        <v>123</v>
      </c>
      <c r="E366" s="42"/>
      <c r="F366" s="220" t="s">
        <v>778</v>
      </c>
      <c r="G366" s="42"/>
      <c r="H366" s="42"/>
      <c r="I366" s="221"/>
      <c r="J366" s="42"/>
      <c r="K366" s="42"/>
      <c r="L366" s="46"/>
      <c r="M366" s="222"/>
      <c r="N366" s="223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123</v>
      </c>
      <c r="AU366" s="19" t="s">
        <v>82</v>
      </c>
    </row>
    <row r="367" spans="1:63" s="12" customFormat="1" ht="22.8" customHeight="1">
      <c r="A367" s="12"/>
      <c r="B367" s="190"/>
      <c r="C367" s="191"/>
      <c r="D367" s="192" t="s">
        <v>72</v>
      </c>
      <c r="E367" s="204" t="s">
        <v>779</v>
      </c>
      <c r="F367" s="204" t="s">
        <v>780</v>
      </c>
      <c r="G367" s="191"/>
      <c r="H367" s="191"/>
      <c r="I367" s="194"/>
      <c r="J367" s="205">
        <f>BK367</f>
        <v>0</v>
      </c>
      <c r="K367" s="191"/>
      <c r="L367" s="196"/>
      <c r="M367" s="197"/>
      <c r="N367" s="198"/>
      <c r="O367" s="198"/>
      <c r="P367" s="199">
        <f>SUM(P368:P370)</f>
        <v>0</v>
      </c>
      <c r="Q367" s="198"/>
      <c r="R367" s="199">
        <f>SUM(R368:R370)</f>
        <v>0.00279552</v>
      </c>
      <c r="S367" s="198"/>
      <c r="T367" s="200">
        <f>SUM(T368:T370)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01" t="s">
        <v>82</v>
      </c>
      <c r="AT367" s="202" t="s">
        <v>72</v>
      </c>
      <c r="AU367" s="202" t="s">
        <v>78</v>
      </c>
      <c r="AY367" s="201" t="s">
        <v>113</v>
      </c>
      <c r="BK367" s="203">
        <f>SUM(BK368:BK370)</f>
        <v>0</v>
      </c>
    </row>
    <row r="368" spans="1:65" s="2" customFormat="1" ht="16.5" customHeight="1">
      <c r="A368" s="40"/>
      <c r="B368" s="41"/>
      <c r="C368" s="206" t="s">
        <v>781</v>
      </c>
      <c r="D368" s="206" t="s">
        <v>116</v>
      </c>
      <c r="E368" s="207" t="s">
        <v>782</v>
      </c>
      <c r="F368" s="208" t="s">
        <v>783</v>
      </c>
      <c r="G368" s="209" t="s">
        <v>166</v>
      </c>
      <c r="H368" s="210">
        <v>20</v>
      </c>
      <c r="I368" s="211"/>
      <c r="J368" s="212">
        <f>ROUND(I368*H368,2)</f>
        <v>0</v>
      </c>
      <c r="K368" s="208" t="s">
        <v>120</v>
      </c>
      <c r="L368" s="46"/>
      <c r="M368" s="213" t="s">
        <v>28</v>
      </c>
      <c r="N368" s="214" t="s">
        <v>44</v>
      </c>
      <c r="O368" s="86"/>
      <c r="P368" s="215">
        <f>O368*H368</f>
        <v>0</v>
      </c>
      <c r="Q368" s="215">
        <v>0.000139776</v>
      </c>
      <c r="R368" s="215">
        <f>Q368*H368</f>
        <v>0.00279552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167</v>
      </c>
      <c r="AT368" s="217" t="s">
        <v>116</v>
      </c>
      <c r="AU368" s="217" t="s">
        <v>82</v>
      </c>
      <c r="AY368" s="19" t="s">
        <v>113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78</v>
      </c>
      <c r="BK368" s="218">
        <f>ROUND(I368*H368,2)</f>
        <v>0</v>
      </c>
      <c r="BL368" s="19" t="s">
        <v>167</v>
      </c>
      <c r="BM368" s="217" t="s">
        <v>784</v>
      </c>
    </row>
    <row r="369" spans="1:47" s="2" customFormat="1" ht="12">
      <c r="A369" s="40"/>
      <c r="B369" s="41"/>
      <c r="C369" s="42"/>
      <c r="D369" s="219" t="s">
        <v>123</v>
      </c>
      <c r="E369" s="42"/>
      <c r="F369" s="220" t="s">
        <v>785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123</v>
      </c>
      <c r="AU369" s="19" t="s">
        <v>82</v>
      </c>
    </row>
    <row r="370" spans="1:51" s="13" customFormat="1" ht="12">
      <c r="A370" s="13"/>
      <c r="B370" s="224"/>
      <c r="C370" s="225"/>
      <c r="D370" s="226" t="s">
        <v>125</v>
      </c>
      <c r="E370" s="227" t="s">
        <v>28</v>
      </c>
      <c r="F370" s="228" t="s">
        <v>786</v>
      </c>
      <c r="G370" s="225"/>
      <c r="H370" s="229">
        <v>20</v>
      </c>
      <c r="I370" s="230"/>
      <c r="J370" s="225"/>
      <c r="K370" s="225"/>
      <c r="L370" s="231"/>
      <c r="M370" s="232"/>
      <c r="N370" s="233"/>
      <c r="O370" s="233"/>
      <c r="P370" s="233"/>
      <c r="Q370" s="233"/>
      <c r="R370" s="233"/>
      <c r="S370" s="233"/>
      <c r="T370" s="23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5" t="s">
        <v>125</v>
      </c>
      <c r="AU370" s="235" t="s">
        <v>82</v>
      </c>
      <c r="AV370" s="13" t="s">
        <v>82</v>
      </c>
      <c r="AW370" s="13" t="s">
        <v>34</v>
      </c>
      <c r="AX370" s="13" t="s">
        <v>78</v>
      </c>
      <c r="AY370" s="235" t="s">
        <v>113</v>
      </c>
    </row>
    <row r="371" spans="1:63" s="12" customFormat="1" ht="22.8" customHeight="1">
      <c r="A371" s="12"/>
      <c r="B371" s="190"/>
      <c r="C371" s="191"/>
      <c r="D371" s="192" t="s">
        <v>72</v>
      </c>
      <c r="E371" s="204" t="s">
        <v>787</v>
      </c>
      <c r="F371" s="204" t="s">
        <v>788</v>
      </c>
      <c r="G371" s="191"/>
      <c r="H371" s="191"/>
      <c r="I371" s="194"/>
      <c r="J371" s="205">
        <f>BK371</f>
        <v>0</v>
      </c>
      <c r="K371" s="191"/>
      <c r="L371" s="196"/>
      <c r="M371" s="197"/>
      <c r="N371" s="198"/>
      <c r="O371" s="198"/>
      <c r="P371" s="199">
        <f>P372+SUM(P373:P379)+P389</f>
        <v>0</v>
      </c>
      <c r="Q371" s="198"/>
      <c r="R371" s="199">
        <f>R372+SUM(R373:R379)+R389</f>
        <v>0.137542084725</v>
      </c>
      <c r="S371" s="198"/>
      <c r="T371" s="200">
        <f>T372+SUM(T373:T379)+T389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01" t="s">
        <v>82</v>
      </c>
      <c r="AT371" s="202" t="s">
        <v>72</v>
      </c>
      <c r="AU371" s="202" t="s">
        <v>78</v>
      </c>
      <c r="AY371" s="201" t="s">
        <v>113</v>
      </c>
      <c r="BK371" s="203">
        <f>BK372+SUM(BK373:BK379)+BK389</f>
        <v>0</v>
      </c>
    </row>
    <row r="372" spans="1:65" s="2" customFormat="1" ht="33" customHeight="1">
      <c r="A372" s="40"/>
      <c r="B372" s="41"/>
      <c r="C372" s="206" t="s">
        <v>789</v>
      </c>
      <c r="D372" s="206" t="s">
        <v>116</v>
      </c>
      <c r="E372" s="207" t="s">
        <v>790</v>
      </c>
      <c r="F372" s="208" t="s">
        <v>791</v>
      </c>
      <c r="G372" s="209" t="s">
        <v>180</v>
      </c>
      <c r="H372" s="210">
        <v>1.92</v>
      </c>
      <c r="I372" s="211"/>
      <c r="J372" s="212">
        <f>ROUND(I372*H372,2)</f>
        <v>0</v>
      </c>
      <c r="K372" s="208" t="s">
        <v>120</v>
      </c>
      <c r="L372" s="46"/>
      <c r="M372" s="213" t="s">
        <v>28</v>
      </c>
      <c r="N372" s="214" t="s">
        <v>44</v>
      </c>
      <c r="O372" s="86"/>
      <c r="P372" s="215">
        <f>O372*H372</f>
        <v>0</v>
      </c>
      <c r="Q372" s="215">
        <v>0</v>
      </c>
      <c r="R372" s="215">
        <f>Q372*H372</f>
        <v>0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167</v>
      </c>
      <c r="AT372" s="217" t="s">
        <v>116</v>
      </c>
      <c r="AU372" s="217" t="s">
        <v>82</v>
      </c>
      <c r="AY372" s="19" t="s">
        <v>113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78</v>
      </c>
      <c r="BK372" s="218">
        <f>ROUND(I372*H372,2)</f>
        <v>0</v>
      </c>
      <c r="BL372" s="19" t="s">
        <v>167</v>
      </c>
      <c r="BM372" s="217" t="s">
        <v>792</v>
      </c>
    </row>
    <row r="373" spans="1:47" s="2" customFormat="1" ht="12">
      <c r="A373" s="40"/>
      <c r="B373" s="41"/>
      <c r="C373" s="42"/>
      <c r="D373" s="219" t="s">
        <v>123</v>
      </c>
      <c r="E373" s="42"/>
      <c r="F373" s="220" t="s">
        <v>793</v>
      </c>
      <c r="G373" s="42"/>
      <c r="H373" s="42"/>
      <c r="I373" s="221"/>
      <c r="J373" s="42"/>
      <c r="K373" s="42"/>
      <c r="L373" s="46"/>
      <c r="M373" s="222"/>
      <c r="N373" s="223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123</v>
      </c>
      <c r="AU373" s="19" t="s">
        <v>82</v>
      </c>
    </row>
    <row r="374" spans="1:51" s="13" customFormat="1" ht="12">
      <c r="A374" s="13"/>
      <c r="B374" s="224"/>
      <c r="C374" s="225"/>
      <c r="D374" s="226" t="s">
        <v>125</v>
      </c>
      <c r="E374" s="227" t="s">
        <v>28</v>
      </c>
      <c r="F374" s="228" t="s">
        <v>794</v>
      </c>
      <c r="G374" s="225"/>
      <c r="H374" s="229">
        <v>1.92</v>
      </c>
      <c r="I374" s="230"/>
      <c r="J374" s="225"/>
      <c r="K374" s="225"/>
      <c r="L374" s="231"/>
      <c r="M374" s="232"/>
      <c r="N374" s="233"/>
      <c r="O374" s="233"/>
      <c r="P374" s="233"/>
      <c r="Q374" s="233"/>
      <c r="R374" s="233"/>
      <c r="S374" s="233"/>
      <c r="T374" s="23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5" t="s">
        <v>125</v>
      </c>
      <c r="AU374" s="235" t="s">
        <v>82</v>
      </c>
      <c r="AV374" s="13" t="s">
        <v>82</v>
      </c>
      <c r="AW374" s="13" t="s">
        <v>34</v>
      </c>
      <c r="AX374" s="13" t="s">
        <v>78</v>
      </c>
      <c r="AY374" s="235" t="s">
        <v>113</v>
      </c>
    </row>
    <row r="375" spans="1:65" s="2" customFormat="1" ht="21.75" customHeight="1">
      <c r="A375" s="40"/>
      <c r="B375" s="41"/>
      <c r="C375" s="253" t="s">
        <v>795</v>
      </c>
      <c r="D375" s="253" t="s">
        <v>351</v>
      </c>
      <c r="E375" s="254" t="s">
        <v>796</v>
      </c>
      <c r="F375" s="255" t="s">
        <v>797</v>
      </c>
      <c r="G375" s="256" t="s">
        <v>180</v>
      </c>
      <c r="H375" s="257">
        <v>1.92</v>
      </c>
      <c r="I375" s="258"/>
      <c r="J375" s="259">
        <f>ROUND(I375*H375,2)</f>
        <v>0</v>
      </c>
      <c r="K375" s="255" t="s">
        <v>199</v>
      </c>
      <c r="L375" s="260"/>
      <c r="M375" s="261" t="s">
        <v>28</v>
      </c>
      <c r="N375" s="262" t="s">
        <v>44</v>
      </c>
      <c r="O375" s="86"/>
      <c r="P375" s="215">
        <f>O375*H375</f>
        <v>0</v>
      </c>
      <c r="Q375" s="215">
        <v>0.0018</v>
      </c>
      <c r="R375" s="215">
        <f>Q375*H375</f>
        <v>0.003456</v>
      </c>
      <c r="S375" s="215">
        <v>0</v>
      </c>
      <c r="T375" s="21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489</v>
      </c>
      <c r="AT375" s="217" t="s">
        <v>351</v>
      </c>
      <c r="AU375" s="217" t="s">
        <v>82</v>
      </c>
      <c r="AY375" s="19" t="s">
        <v>113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9" t="s">
        <v>78</v>
      </c>
      <c r="BK375" s="218">
        <f>ROUND(I375*H375,2)</f>
        <v>0</v>
      </c>
      <c r="BL375" s="19" t="s">
        <v>167</v>
      </c>
      <c r="BM375" s="217" t="s">
        <v>798</v>
      </c>
    </row>
    <row r="376" spans="1:65" s="2" customFormat="1" ht="16.5" customHeight="1">
      <c r="A376" s="40"/>
      <c r="B376" s="41"/>
      <c r="C376" s="253" t="s">
        <v>799</v>
      </c>
      <c r="D376" s="253" t="s">
        <v>351</v>
      </c>
      <c r="E376" s="254" t="s">
        <v>800</v>
      </c>
      <c r="F376" s="255" t="s">
        <v>801</v>
      </c>
      <c r="G376" s="256" t="s">
        <v>802</v>
      </c>
      <c r="H376" s="257">
        <v>4</v>
      </c>
      <c r="I376" s="258"/>
      <c r="J376" s="259">
        <f>ROUND(I376*H376,2)</f>
        <v>0</v>
      </c>
      <c r="K376" s="255" t="s">
        <v>120</v>
      </c>
      <c r="L376" s="260"/>
      <c r="M376" s="261" t="s">
        <v>28</v>
      </c>
      <c r="N376" s="262" t="s">
        <v>44</v>
      </c>
      <c r="O376" s="86"/>
      <c r="P376" s="215">
        <f>O376*H376</f>
        <v>0</v>
      </c>
      <c r="Q376" s="215">
        <v>0.0002</v>
      </c>
      <c r="R376" s="215">
        <f>Q376*H376</f>
        <v>0.0008</v>
      </c>
      <c r="S376" s="215">
        <v>0</v>
      </c>
      <c r="T376" s="21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7" t="s">
        <v>489</v>
      </c>
      <c r="AT376" s="217" t="s">
        <v>351</v>
      </c>
      <c r="AU376" s="217" t="s">
        <v>82</v>
      </c>
      <c r="AY376" s="19" t="s">
        <v>113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9" t="s">
        <v>78</v>
      </c>
      <c r="BK376" s="218">
        <f>ROUND(I376*H376,2)</f>
        <v>0</v>
      </c>
      <c r="BL376" s="19" t="s">
        <v>167</v>
      </c>
      <c r="BM376" s="217" t="s">
        <v>803</v>
      </c>
    </row>
    <row r="377" spans="1:65" s="2" customFormat="1" ht="49.05" customHeight="1">
      <c r="A377" s="40"/>
      <c r="B377" s="41"/>
      <c r="C377" s="206" t="s">
        <v>804</v>
      </c>
      <c r="D377" s="206" t="s">
        <v>116</v>
      </c>
      <c r="E377" s="207" t="s">
        <v>805</v>
      </c>
      <c r="F377" s="208" t="s">
        <v>806</v>
      </c>
      <c r="G377" s="209" t="s">
        <v>237</v>
      </c>
      <c r="H377" s="210">
        <v>0.138</v>
      </c>
      <c r="I377" s="211"/>
      <c r="J377" s="212">
        <f>ROUND(I377*H377,2)</f>
        <v>0</v>
      </c>
      <c r="K377" s="208" t="s">
        <v>120</v>
      </c>
      <c r="L377" s="46"/>
      <c r="M377" s="213" t="s">
        <v>28</v>
      </c>
      <c r="N377" s="214" t="s">
        <v>44</v>
      </c>
      <c r="O377" s="86"/>
      <c r="P377" s="215">
        <f>O377*H377</f>
        <v>0</v>
      </c>
      <c r="Q377" s="215">
        <v>0</v>
      </c>
      <c r="R377" s="215">
        <f>Q377*H377</f>
        <v>0</v>
      </c>
      <c r="S377" s="215">
        <v>0</v>
      </c>
      <c r="T377" s="21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167</v>
      </c>
      <c r="AT377" s="217" t="s">
        <v>116</v>
      </c>
      <c r="AU377" s="217" t="s">
        <v>82</v>
      </c>
      <c r="AY377" s="19" t="s">
        <v>113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78</v>
      </c>
      <c r="BK377" s="218">
        <f>ROUND(I377*H377,2)</f>
        <v>0</v>
      </c>
      <c r="BL377" s="19" t="s">
        <v>167</v>
      </c>
      <c r="BM377" s="217" t="s">
        <v>807</v>
      </c>
    </row>
    <row r="378" spans="1:47" s="2" customFormat="1" ht="12">
      <c r="A378" s="40"/>
      <c r="B378" s="41"/>
      <c r="C378" s="42"/>
      <c r="D378" s="219" t="s">
        <v>123</v>
      </c>
      <c r="E378" s="42"/>
      <c r="F378" s="220" t="s">
        <v>808</v>
      </c>
      <c r="G378" s="42"/>
      <c r="H378" s="42"/>
      <c r="I378" s="221"/>
      <c r="J378" s="42"/>
      <c r="K378" s="42"/>
      <c r="L378" s="46"/>
      <c r="M378" s="222"/>
      <c r="N378" s="22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123</v>
      </c>
      <c r="AU378" s="19" t="s">
        <v>82</v>
      </c>
    </row>
    <row r="379" spans="1:63" s="12" customFormat="1" ht="20.85" customHeight="1">
      <c r="A379" s="12"/>
      <c r="B379" s="190"/>
      <c r="C379" s="191"/>
      <c r="D379" s="192" t="s">
        <v>72</v>
      </c>
      <c r="E379" s="204" t="s">
        <v>809</v>
      </c>
      <c r="F379" s="204" t="s">
        <v>810</v>
      </c>
      <c r="G379" s="191"/>
      <c r="H379" s="191"/>
      <c r="I379" s="194"/>
      <c r="J379" s="205">
        <f>BK379</f>
        <v>0</v>
      </c>
      <c r="K379" s="191"/>
      <c r="L379" s="196"/>
      <c r="M379" s="197"/>
      <c r="N379" s="198"/>
      <c r="O379" s="198"/>
      <c r="P379" s="199">
        <f>SUM(P380:P388)</f>
        <v>0</v>
      </c>
      <c r="Q379" s="198"/>
      <c r="R379" s="199">
        <f>SUM(R380:R388)</f>
        <v>0.044349999999999994</v>
      </c>
      <c r="S379" s="198"/>
      <c r="T379" s="200">
        <f>SUM(T380:T388)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01" t="s">
        <v>82</v>
      </c>
      <c r="AT379" s="202" t="s">
        <v>72</v>
      </c>
      <c r="AU379" s="202" t="s">
        <v>82</v>
      </c>
      <c r="AY379" s="201" t="s">
        <v>113</v>
      </c>
      <c r="BK379" s="203">
        <f>SUM(BK380:BK388)</f>
        <v>0</v>
      </c>
    </row>
    <row r="380" spans="1:65" s="2" customFormat="1" ht="44.25" customHeight="1">
      <c r="A380" s="40"/>
      <c r="B380" s="41"/>
      <c r="C380" s="206" t="s">
        <v>811</v>
      </c>
      <c r="D380" s="206" t="s">
        <v>116</v>
      </c>
      <c r="E380" s="207" t="s">
        <v>812</v>
      </c>
      <c r="F380" s="208" t="s">
        <v>813</v>
      </c>
      <c r="G380" s="209" t="s">
        <v>119</v>
      </c>
      <c r="H380" s="210">
        <v>1</v>
      </c>
      <c r="I380" s="211"/>
      <c r="J380" s="212">
        <f>ROUND(I380*H380,2)</f>
        <v>0</v>
      </c>
      <c r="K380" s="208" t="s">
        <v>120</v>
      </c>
      <c r="L380" s="46"/>
      <c r="M380" s="213" t="s">
        <v>28</v>
      </c>
      <c r="N380" s="214" t="s">
        <v>44</v>
      </c>
      <c r="O380" s="86"/>
      <c r="P380" s="215">
        <f>O380*H380</f>
        <v>0</v>
      </c>
      <c r="Q380" s="215">
        <v>0</v>
      </c>
      <c r="R380" s="215">
        <f>Q380*H380</f>
        <v>0</v>
      </c>
      <c r="S380" s="215">
        <v>0</v>
      </c>
      <c r="T380" s="21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167</v>
      </c>
      <c r="AT380" s="217" t="s">
        <v>116</v>
      </c>
      <c r="AU380" s="217" t="s">
        <v>133</v>
      </c>
      <c r="AY380" s="19" t="s">
        <v>113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9" t="s">
        <v>78</v>
      </c>
      <c r="BK380" s="218">
        <f>ROUND(I380*H380,2)</f>
        <v>0</v>
      </c>
      <c r="BL380" s="19" t="s">
        <v>167</v>
      </c>
      <c r="BM380" s="217" t="s">
        <v>814</v>
      </c>
    </row>
    <row r="381" spans="1:47" s="2" customFormat="1" ht="12">
      <c r="A381" s="40"/>
      <c r="B381" s="41"/>
      <c r="C381" s="42"/>
      <c r="D381" s="219" t="s">
        <v>123</v>
      </c>
      <c r="E381" s="42"/>
      <c r="F381" s="220" t="s">
        <v>815</v>
      </c>
      <c r="G381" s="42"/>
      <c r="H381" s="42"/>
      <c r="I381" s="221"/>
      <c r="J381" s="42"/>
      <c r="K381" s="42"/>
      <c r="L381" s="46"/>
      <c r="M381" s="222"/>
      <c r="N381" s="22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123</v>
      </c>
      <c r="AU381" s="19" t="s">
        <v>133</v>
      </c>
    </row>
    <row r="382" spans="1:65" s="2" customFormat="1" ht="33" customHeight="1">
      <c r="A382" s="40"/>
      <c r="B382" s="41"/>
      <c r="C382" s="253" t="s">
        <v>816</v>
      </c>
      <c r="D382" s="253" t="s">
        <v>351</v>
      </c>
      <c r="E382" s="254" t="s">
        <v>817</v>
      </c>
      <c r="F382" s="255" t="s">
        <v>818</v>
      </c>
      <c r="G382" s="256" t="s">
        <v>119</v>
      </c>
      <c r="H382" s="257">
        <v>1</v>
      </c>
      <c r="I382" s="258"/>
      <c r="J382" s="259">
        <f>ROUND(I382*H382,2)</f>
        <v>0</v>
      </c>
      <c r="K382" s="255" t="s">
        <v>120</v>
      </c>
      <c r="L382" s="260"/>
      <c r="M382" s="261" t="s">
        <v>28</v>
      </c>
      <c r="N382" s="262" t="s">
        <v>44</v>
      </c>
      <c r="O382" s="86"/>
      <c r="P382" s="215">
        <f>O382*H382</f>
        <v>0</v>
      </c>
      <c r="Q382" s="215">
        <v>0.043</v>
      </c>
      <c r="R382" s="215">
        <f>Q382*H382</f>
        <v>0.043</v>
      </c>
      <c r="S382" s="215">
        <v>0</v>
      </c>
      <c r="T382" s="216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7" t="s">
        <v>489</v>
      </c>
      <c r="AT382" s="217" t="s">
        <v>351</v>
      </c>
      <c r="AU382" s="217" t="s">
        <v>133</v>
      </c>
      <c r="AY382" s="19" t="s">
        <v>113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9" t="s">
        <v>78</v>
      </c>
      <c r="BK382" s="218">
        <f>ROUND(I382*H382,2)</f>
        <v>0</v>
      </c>
      <c r="BL382" s="19" t="s">
        <v>167</v>
      </c>
      <c r="BM382" s="217" t="s">
        <v>819</v>
      </c>
    </row>
    <row r="383" spans="1:65" s="2" customFormat="1" ht="24.15" customHeight="1">
      <c r="A383" s="40"/>
      <c r="B383" s="41"/>
      <c r="C383" s="206" t="s">
        <v>820</v>
      </c>
      <c r="D383" s="206" t="s">
        <v>116</v>
      </c>
      <c r="E383" s="207" t="s">
        <v>821</v>
      </c>
      <c r="F383" s="208" t="s">
        <v>822</v>
      </c>
      <c r="G383" s="209" t="s">
        <v>119</v>
      </c>
      <c r="H383" s="210">
        <v>1</v>
      </c>
      <c r="I383" s="211"/>
      <c r="J383" s="212">
        <f>ROUND(I383*H383,2)</f>
        <v>0</v>
      </c>
      <c r="K383" s="208" t="s">
        <v>120</v>
      </c>
      <c r="L383" s="46"/>
      <c r="M383" s="213" t="s">
        <v>28</v>
      </c>
      <c r="N383" s="214" t="s">
        <v>44</v>
      </c>
      <c r="O383" s="86"/>
      <c r="P383" s="215">
        <f>O383*H383</f>
        <v>0</v>
      </c>
      <c r="Q383" s="215">
        <v>0</v>
      </c>
      <c r="R383" s="215">
        <f>Q383*H383</f>
        <v>0</v>
      </c>
      <c r="S383" s="215">
        <v>0</v>
      </c>
      <c r="T383" s="21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167</v>
      </c>
      <c r="AT383" s="217" t="s">
        <v>116</v>
      </c>
      <c r="AU383" s="217" t="s">
        <v>133</v>
      </c>
      <c r="AY383" s="19" t="s">
        <v>113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78</v>
      </c>
      <c r="BK383" s="218">
        <f>ROUND(I383*H383,2)</f>
        <v>0</v>
      </c>
      <c r="BL383" s="19" t="s">
        <v>167</v>
      </c>
      <c r="BM383" s="217" t="s">
        <v>823</v>
      </c>
    </row>
    <row r="384" spans="1:47" s="2" customFormat="1" ht="12">
      <c r="A384" s="40"/>
      <c r="B384" s="41"/>
      <c r="C384" s="42"/>
      <c r="D384" s="219" t="s">
        <v>123</v>
      </c>
      <c r="E384" s="42"/>
      <c r="F384" s="220" t="s">
        <v>824</v>
      </c>
      <c r="G384" s="42"/>
      <c r="H384" s="42"/>
      <c r="I384" s="221"/>
      <c r="J384" s="42"/>
      <c r="K384" s="42"/>
      <c r="L384" s="46"/>
      <c r="M384" s="222"/>
      <c r="N384" s="22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123</v>
      </c>
      <c r="AU384" s="19" t="s">
        <v>133</v>
      </c>
    </row>
    <row r="385" spans="1:65" s="2" customFormat="1" ht="24.15" customHeight="1">
      <c r="A385" s="40"/>
      <c r="B385" s="41"/>
      <c r="C385" s="253" t="s">
        <v>825</v>
      </c>
      <c r="D385" s="253" t="s">
        <v>351</v>
      </c>
      <c r="E385" s="254" t="s">
        <v>826</v>
      </c>
      <c r="F385" s="255" t="s">
        <v>827</v>
      </c>
      <c r="G385" s="256" t="s">
        <v>119</v>
      </c>
      <c r="H385" s="257">
        <v>1</v>
      </c>
      <c r="I385" s="258"/>
      <c r="J385" s="259">
        <f>ROUND(I385*H385,2)</f>
        <v>0</v>
      </c>
      <c r="K385" s="255" t="s">
        <v>120</v>
      </c>
      <c r="L385" s="260"/>
      <c r="M385" s="261" t="s">
        <v>28</v>
      </c>
      <c r="N385" s="262" t="s">
        <v>44</v>
      </c>
      <c r="O385" s="86"/>
      <c r="P385" s="215">
        <f>O385*H385</f>
        <v>0</v>
      </c>
      <c r="Q385" s="215">
        <v>0.00015</v>
      </c>
      <c r="R385" s="215">
        <f>Q385*H385</f>
        <v>0.00015</v>
      </c>
      <c r="S385" s="215">
        <v>0</v>
      </c>
      <c r="T385" s="21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7" t="s">
        <v>489</v>
      </c>
      <c r="AT385" s="217" t="s">
        <v>351</v>
      </c>
      <c r="AU385" s="217" t="s">
        <v>133</v>
      </c>
      <c r="AY385" s="19" t="s">
        <v>113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9" t="s">
        <v>78</v>
      </c>
      <c r="BK385" s="218">
        <f>ROUND(I385*H385,2)</f>
        <v>0</v>
      </c>
      <c r="BL385" s="19" t="s">
        <v>167</v>
      </c>
      <c r="BM385" s="217" t="s">
        <v>828</v>
      </c>
    </row>
    <row r="386" spans="1:65" s="2" customFormat="1" ht="24.15" customHeight="1">
      <c r="A386" s="40"/>
      <c r="B386" s="41"/>
      <c r="C386" s="206" t="s">
        <v>829</v>
      </c>
      <c r="D386" s="206" t="s">
        <v>116</v>
      </c>
      <c r="E386" s="207" t="s">
        <v>830</v>
      </c>
      <c r="F386" s="208" t="s">
        <v>831</v>
      </c>
      <c r="G386" s="209" t="s">
        <v>119</v>
      </c>
      <c r="H386" s="210">
        <v>1</v>
      </c>
      <c r="I386" s="211"/>
      <c r="J386" s="212">
        <f>ROUND(I386*H386,2)</f>
        <v>0</v>
      </c>
      <c r="K386" s="208" t="s">
        <v>120</v>
      </c>
      <c r="L386" s="46"/>
      <c r="M386" s="213" t="s">
        <v>28</v>
      </c>
      <c r="N386" s="214" t="s">
        <v>44</v>
      </c>
      <c r="O386" s="86"/>
      <c r="P386" s="215">
        <f>O386*H386</f>
        <v>0</v>
      </c>
      <c r="Q386" s="215">
        <v>0</v>
      </c>
      <c r="R386" s="215">
        <f>Q386*H386</f>
        <v>0</v>
      </c>
      <c r="S386" s="215">
        <v>0</v>
      </c>
      <c r="T386" s="21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7" t="s">
        <v>167</v>
      </c>
      <c r="AT386" s="217" t="s">
        <v>116</v>
      </c>
      <c r="AU386" s="217" t="s">
        <v>133</v>
      </c>
      <c r="AY386" s="19" t="s">
        <v>113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9" t="s">
        <v>78</v>
      </c>
      <c r="BK386" s="218">
        <f>ROUND(I386*H386,2)</f>
        <v>0</v>
      </c>
      <c r="BL386" s="19" t="s">
        <v>167</v>
      </c>
      <c r="BM386" s="217" t="s">
        <v>832</v>
      </c>
    </row>
    <row r="387" spans="1:47" s="2" customFormat="1" ht="12">
      <c r="A387" s="40"/>
      <c r="B387" s="41"/>
      <c r="C387" s="42"/>
      <c r="D387" s="219" t="s">
        <v>123</v>
      </c>
      <c r="E387" s="42"/>
      <c r="F387" s="220" t="s">
        <v>833</v>
      </c>
      <c r="G387" s="42"/>
      <c r="H387" s="42"/>
      <c r="I387" s="221"/>
      <c r="J387" s="42"/>
      <c r="K387" s="42"/>
      <c r="L387" s="46"/>
      <c r="M387" s="222"/>
      <c r="N387" s="223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123</v>
      </c>
      <c r="AU387" s="19" t="s">
        <v>133</v>
      </c>
    </row>
    <row r="388" spans="1:65" s="2" customFormat="1" ht="24.15" customHeight="1">
      <c r="A388" s="40"/>
      <c r="B388" s="41"/>
      <c r="C388" s="253" t="s">
        <v>834</v>
      </c>
      <c r="D388" s="253" t="s">
        <v>351</v>
      </c>
      <c r="E388" s="254" t="s">
        <v>835</v>
      </c>
      <c r="F388" s="255" t="s">
        <v>836</v>
      </c>
      <c r="G388" s="256" t="s">
        <v>119</v>
      </c>
      <c r="H388" s="257">
        <v>1</v>
      </c>
      <c r="I388" s="258"/>
      <c r="J388" s="259">
        <f>ROUND(I388*H388,2)</f>
        <v>0</v>
      </c>
      <c r="K388" s="255" t="s">
        <v>199</v>
      </c>
      <c r="L388" s="260"/>
      <c r="M388" s="261" t="s">
        <v>28</v>
      </c>
      <c r="N388" s="262" t="s">
        <v>44</v>
      </c>
      <c r="O388" s="86"/>
      <c r="P388" s="215">
        <f>O388*H388</f>
        <v>0</v>
      </c>
      <c r="Q388" s="215">
        <v>0.0012</v>
      </c>
      <c r="R388" s="215">
        <f>Q388*H388</f>
        <v>0.0012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489</v>
      </c>
      <c r="AT388" s="217" t="s">
        <v>351</v>
      </c>
      <c r="AU388" s="217" t="s">
        <v>133</v>
      </c>
      <c r="AY388" s="19" t="s">
        <v>113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78</v>
      </c>
      <c r="BK388" s="218">
        <f>ROUND(I388*H388,2)</f>
        <v>0</v>
      </c>
      <c r="BL388" s="19" t="s">
        <v>167</v>
      </c>
      <c r="BM388" s="217" t="s">
        <v>837</v>
      </c>
    </row>
    <row r="389" spans="1:63" s="12" customFormat="1" ht="20.85" customHeight="1">
      <c r="A389" s="12"/>
      <c r="B389" s="190"/>
      <c r="C389" s="191"/>
      <c r="D389" s="192" t="s">
        <v>72</v>
      </c>
      <c r="E389" s="204" t="s">
        <v>838</v>
      </c>
      <c r="F389" s="204" t="s">
        <v>839</v>
      </c>
      <c r="G389" s="191"/>
      <c r="H389" s="191"/>
      <c r="I389" s="194"/>
      <c r="J389" s="205">
        <f>BK389</f>
        <v>0</v>
      </c>
      <c r="K389" s="191"/>
      <c r="L389" s="196"/>
      <c r="M389" s="197"/>
      <c r="N389" s="198"/>
      <c r="O389" s="198"/>
      <c r="P389" s="199">
        <f>SUM(P390:P400)</f>
        <v>0</v>
      </c>
      <c r="Q389" s="198"/>
      <c r="R389" s="199">
        <f>SUM(R390:R400)</f>
        <v>0.08893608472500002</v>
      </c>
      <c r="S389" s="198"/>
      <c r="T389" s="200">
        <f>SUM(T390:T400)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01" t="s">
        <v>82</v>
      </c>
      <c r="AT389" s="202" t="s">
        <v>72</v>
      </c>
      <c r="AU389" s="202" t="s">
        <v>82</v>
      </c>
      <c r="AY389" s="201" t="s">
        <v>113</v>
      </c>
      <c r="BK389" s="203">
        <f>SUM(BK390:BK400)</f>
        <v>0</v>
      </c>
    </row>
    <row r="390" spans="1:65" s="2" customFormat="1" ht="33" customHeight="1">
      <c r="A390" s="40"/>
      <c r="B390" s="41"/>
      <c r="C390" s="206" t="s">
        <v>570</v>
      </c>
      <c r="D390" s="206" t="s">
        <v>116</v>
      </c>
      <c r="E390" s="207" t="s">
        <v>840</v>
      </c>
      <c r="F390" s="208" t="s">
        <v>841</v>
      </c>
      <c r="G390" s="209" t="s">
        <v>166</v>
      </c>
      <c r="H390" s="210">
        <v>2.358</v>
      </c>
      <c r="I390" s="211"/>
      <c r="J390" s="212">
        <f>ROUND(I390*H390,2)</f>
        <v>0</v>
      </c>
      <c r="K390" s="208" t="s">
        <v>120</v>
      </c>
      <c r="L390" s="46"/>
      <c r="M390" s="213" t="s">
        <v>28</v>
      </c>
      <c r="N390" s="214" t="s">
        <v>44</v>
      </c>
      <c r="O390" s="86"/>
      <c r="P390" s="215">
        <f>O390*H390</f>
        <v>0</v>
      </c>
      <c r="Q390" s="215">
        <v>0.0002684875</v>
      </c>
      <c r="R390" s="215">
        <f>Q390*H390</f>
        <v>0.000633093525</v>
      </c>
      <c r="S390" s="215">
        <v>0</v>
      </c>
      <c r="T390" s="216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7" t="s">
        <v>167</v>
      </c>
      <c r="AT390" s="217" t="s">
        <v>116</v>
      </c>
      <c r="AU390" s="217" t="s">
        <v>133</v>
      </c>
      <c r="AY390" s="19" t="s">
        <v>113</v>
      </c>
      <c r="BE390" s="218">
        <f>IF(N390="základní",J390,0)</f>
        <v>0</v>
      </c>
      <c r="BF390" s="218">
        <f>IF(N390="snížená",J390,0)</f>
        <v>0</v>
      </c>
      <c r="BG390" s="218">
        <f>IF(N390="zákl. přenesená",J390,0)</f>
        <v>0</v>
      </c>
      <c r="BH390" s="218">
        <f>IF(N390="sníž. přenesená",J390,0)</f>
        <v>0</v>
      </c>
      <c r="BI390" s="218">
        <f>IF(N390="nulová",J390,0)</f>
        <v>0</v>
      </c>
      <c r="BJ390" s="19" t="s">
        <v>78</v>
      </c>
      <c r="BK390" s="218">
        <f>ROUND(I390*H390,2)</f>
        <v>0</v>
      </c>
      <c r="BL390" s="19" t="s">
        <v>167</v>
      </c>
      <c r="BM390" s="217" t="s">
        <v>842</v>
      </c>
    </row>
    <row r="391" spans="1:47" s="2" customFormat="1" ht="12">
      <c r="A391" s="40"/>
      <c r="B391" s="41"/>
      <c r="C391" s="42"/>
      <c r="D391" s="219" t="s">
        <v>123</v>
      </c>
      <c r="E391" s="42"/>
      <c r="F391" s="220" t="s">
        <v>843</v>
      </c>
      <c r="G391" s="42"/>
      <c r="H391" s="42"/>
      <c r="I391" s="221"/>
      <c r="J391" s="42"/>
      <c r="K391" s="42"/>
      <c r="L391" s="46"/>
      <c r="M391" s="222"/>
      <c r="N391" s="223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123</v>
      </c>
      <c r="AU391" s="19" t="s">
        <v>133</v>
      </c>
    </row>
    <row r="392" spans="1:51" s="13" customFormat="1" ht="12">
      <c r="A392" s="13"/>
      <c r="B392" s="224"/>
      <c r="C392" s="225"/>
      <c r="D392" s="226" t="s">
        <v>125</v>
      </c>
      <c r="E392" s="227" t="s">
        <v>28</v>
      </c>
      <c r="F392" s="228" t="s">
        <v>278</v>
      </c>
      <c r="G392" s="225"/>
      <c r="H392" s="229">
        <v>2.358</v>
      </c>
      <c r="I392" s="230"/>
      <c r="J392" s="225"/>
      <c r="K392" s="225"/>
      <c r="L392" s="231"/>
      <c r="M392" s="232"/>
      <c r="N392" s="233"/>
      <c r="O392" s="233"/>
      <c r="P392" s="233"/>
      <c r="Q392" s="233"/>
      <c r="R392" s="233"/>
      <c r="S392" s="233"/>
      <c r="T392" s="23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5" t="s">
        <v>125</v>
      </c>
      <c r="AU392" s="235" t="s">
        <v>133</v>
      </c>
      <c r="AV392" s="13" t="s">
        <v>82</v>
      </c>
      <c r="AW392" s="13" t="s">
        <v>34</v>
      </c>
      <c r="AX392" s="13" t="s">
        <v>78</v>
      </c>
      <c r="AY392" s="235" t="s">
        <v>113</v>
      </c>
    </row>
    <row r="393" spans="1:65" s="2" customFormat="1" ht="24.15" customHeight="1">
      <c r="A393" s="40"/>
      <c r="B393" s="41"/>
      <c r="C393" s="253" t="s">
        <v>844</v>
      </c>
      <c r="D393" s="253" t="s">
        <v>351</v>
      </c>
      <c r="E393" s="254" t="s">
        <v>845</v>
      </c>
      <c r="F393" s="255" t="s">
        <v>846</v>
      </c>
      <c r="G393" s="256" t="s">
        <v>166</v>
      </c>
      <c r="H393" s="257">
        <v>2.358</v>
      </c>
      <c r="I393" s="258"/>
      <c r="J393" s="259">
        <f>ROUND(I393*H393,2)</f>
        <v>0</v>
      </c>
      <c r="K393" s="255" t="s">
        <v>120</v>
      </c>
      <c r="L393" s="260"/>
      <c r="M393" s="261" t="s">
        <v>28</v>
      </c>
      <c r="N393" s="262" t="s">
        <v>44</v>
      </c>
      <c r="O393" s="86"/>
      <c r="P393" s="215">
        <f>O393*H393</f>
        <v>0</v>
      </c>
      <c r="Q393" s="215">
        <v>0.03681</v>
      </c>
      <c r="R393" s="215">
        <f>Q393*H393</f>
        <v>0.08679798000000001</v>
      </c>
      <c r="S393" s="215">
        <v>0</v>
      </c>
      <c r="T393" s="21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489</v>
      </c>
      <c r="AT393" s="217" t="s">
        <v>351</v>
      </c>
      <c r="AU393" s="217" t="s">
        <v>133</v>
      </c>
      <c r="AY393" s="19" t="s">
        <v>113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78</v>
      </c>
      <c r="BK393" s="218">
        <f>ROUND(I393*H393,2)</f>
        <v>0</v>
      </c>
      <c r="BL393" s="19" t="s">
        <v>167</v>
      </c>
      <c r="BM393" s="217" t="s">
        <v>847</v>
      </c>
    </row>
    <row r="394" spans="1:51" s="13" customFormat="1" ht="12">
      <c r="A394" s="13"/>
      <c r="B394" s="224"/>
      <c r="C394" s="225"/>
      <c r="D394" s="226" t="s">
        <v>125</v>
      </c>
      <c r="E394" s="227" t="s">
        <v>28</v>
      </c>
      <c r="F394" s="228" t="s">
        <v>278</v>
      </c>
      <c r="G394" s="225"/>
      <c r="H394" s="229">
        <v>2.358</v>
      </c>
      <c r="I394" s="230"/>
      <c r="J394" s="225"/>
      <c r="K394" s="225"/>
      <c r="L394" s="231"/>
      <c r="M394" s="232"/>
      <c r="N394" s="233"/>
      <c r="O394" s="233"/>
      <c r="P394" s="233"/>
      <c r="Q394" s="233"/>
      <c r="R394" s="233"/>
      <c r="S394" s="233"/>
      <c r="T394" s="23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5" t="s">
        <v>125</v>
      </c>
      <c r="AU394" s="235" t="s">
        <v>133</v>
      </c>
      <c r="AV394" s="13" t="s">
        <v>82</v>
      </c>
      <c r="AW394" s="13" t="s">
        <v>34</v>
      </c>
      <c r="AX394" s="13" t="s">
        <v>78</v>
      </c>
      <c r="AY394" s="235" t="s">
        <v>113</v>
      </c>
    </row>
    <row r="395" spans="1:65" s="2" customFormat="1" ht="33" customHeight="1">
      <c r="A395" s="40"/>
      <c r="B395" s="41"/>
      <c r="C395" s="206" t="s">
        <v>848</v>
      </c>
      <c r="D395" s="206" t="s">
        <v>116</v>
      </c>
      <c r="E395" s="207" t="s">
        <v>849</v>
      </c>
      <c r="F395" s="208" t="s">
        <v>850</v>
      </c>
      <c r="G395" s="209" t="s">
        <v>180</v>
      </c>
      <c r="H395" s="210">
        <v>17.92</v>
      </c>
      <c r="I395" s="211"/>
      <c r="J395" s="212">
        <f>ROUND(I395*H395,2)</f>
        <v>0</v>
      </c>
      <c r="K395" s="208" t="s">
        <v>120</v>
      </c>
      <c r="L395" s="46"/>
      <c r="M395" s="213" t="s">
        <v>28</v>
      </c>
      <c r="N395" s="214" t="s">
        <v>44</v>
      </c>
      <c r="O395" s="86"/>
      <c r="P395" s="215">
        <f>O395*H395</f>
        <v>0</v>
      </c>
      <c r="Q395" s="215">
        <v>2.8985E-05</v>
      </c>
      <c r="R395" s="215">
        <f>Q395*H395</f>
        <v>0.0005194112000000001</v>
      </c>
      <c r="S395" s="215">
        <v>0</v>
      </c>
      <c r="T395" s="216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7" t="s">
        <v>167</v>
      </c>
      <c r="AT395" s="217" t="s">
        <v>116</v>
      </c>
      <c r="AU395" s="217" t="s">
        <v>133</v>
      </c>
      <c r="AY395" s="19" t="s">
        <v>113</v>
      </c>
      <c r="BE395" s="218">
        <f>IF(N395="základní",J395,0)</f>
        <v>0</v>
      </c>
      <c r="BF395" s="218">
        <f>IF(N395="snížená",J395,0)</f>
        <v>0</v>
      </c>
      <c r="BG395" s="218">
        <f>IF(N395="zákl. přenesená",J395,0)</f>
        <v>0</v>
      </c>
      <c r="BH395" s="218">
        <f>IF(N395="sníž. přenesená",J395,0)</f>
        <v>0</v>
      </c>
      <c r="BI395" s="218">
        <f>IF(N395="nulová",J395,0)</f>
        <v>0</v>
      </c>
      <c r="BJ395" s="19" t="s">
        <v>78</v>
      </c>
      <c r="BK395" s="218">
        <f>ROUND(I395*H395,2)</f>
        <v>0</v>
      </c>
      <c r="BL395" s="19" t="s">
        <v>167</v>
      </c>
      <c r="BM395" s="217" t="s">
        <v>851</v>
      </c>
    </row>
    <row r="396" spans="1:47" s="2" customFormat="1" ht="12">
      <c r="A396" s="40"/>
      <c r="B396" s="41"/>
      <c r="C396" s="42"/>
      <c r="D396" s="219" t="s">
        <v>123</v>
      </c>
      <c r="E396" s="42"/>
      <c r="F396" s="220" t="s">
        <v>852</v>
      </c>
      <c r="G396" s="42"/>
      <c r="H396" s="42"/>
      <c r="I396" s="221"/>
      <c r="J396" s="42"/>
      <c r="K396" s="42"/>
      <c r="L396" s="46"/>
      <c r="M396" s="222"/>
      <c r="N396" s="223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123</v>
      </c>
      <c r="AU396" s="19" t="s">
        <v>133</v>
      </c>
    </row>
    <row r="397" spans="1:51" s="13" customFormat="1" ht="12">
      <c r="A397" s="13"/>
      <c r="B397" s="224"/>
      <c r="C397" s="225"/>
      <c r="D397" s="226" t="s">
        <v>125</v>
      </c>
      <c r="E397" s="225"/>
      <c r="F397" s="228" t="s">
        <v>853</v>
      </c>
      <c r="G397" s="225"/>
      <c r="H397" s="229">
        <v>17.92</v>
      </c>
      <c r="I397" s="230"/>
      <c r="J397" s="225"/>
      <c r="K397" s="225"/>
      <c r="L397" s="231"/>
      <c r="M397" s="232"/>
      <c r="N397" s="233"/>
      <c r="O397" s="233"/>
      <c r="P397" s="233"/>
      <c r="Q397" s="233"/>
      <c r="R397" s="233"/>
      <c r="S397" s="233"/>
      <c r="T397" s="23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5" t="s">
        <v>125</v>
      </c>
      <c r="AU397" s="235" t="s">
        <v>133</v>
      </c>
      <c r="AV397" s="13" t="s">
        <v>82</v>
      </c>
      <c r="AW397" s="13" t="s">
        <v>4</v>
      </c>
      <c r="AX397" s="13" t="s">
        <v>78</v>
      </c>
      <c r="AY397" s="235" t="s">
        <v>113</v>
      </c>
    </row>
    <row r="398" spans="1:65" s="2" customFormat="1" ht="24.15" customHeight="1">
      <c r="A398" s="40"/>
      <c r="B398" s="41"/>
      <c r="C398" s="253" t="s">
        <v>854</v>
      </c>
      <c r="D398" s="253" t="s">
        <v>351</v>
      </c>
      <c r="E398" s="254" t="s">
        <v>855</v>
      </c>
      <c r="F398" s="255" t="s">
        <v>856</v>
      </c>
      <c r="G398" s="256" t="s">
        <v>180</v>
      </c>
      <c r="H398" s="257">
        <v>8.96</v>
      </c>
      <c r="I398" s="258"/>
      <c r="J398" s="259">
        <f>ROUND(I398*H398,2)</f>
        <v>0</v>
      </c>
      <c r="K398" s="255" t="s">
        <v>120</v>
      </c>
      <c r="L398" s="260"/>
      <c r="M398" s="261" t="s">
        <v>28</v>
      </c>
      <c r="N398" s="262" t="s">
        <v>44</v>
      </c>
      <c r="O398" s="86"/>
      <c r="P398" s="215">
        <f>O398*H398</f>
        <v>0</v>
      </c>
      <c r="Q398" s="215">
        <v>5E-05</v>
      </c>
      <c r="R398" s="215">
        <f>Q398*H398</f>
        <v>0.00044800000000000005</v>
      </c>
      <c r="S398" s="215">
        <v>0</v>
      </c>
      <c r="T398" s="21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7" t="s">
        <v>489</v>
      </c>
      <c r="AT398" s="217" t="s">
        <v>351</v>
      </c>
      <c r="AU398" s="217" t="s">
        <v>133</v>
      </c>
      <c r="AY398" s="19" t="s">
        <v>113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9" t="s">
        <v>78</v>
      </c>
      <c r="BK398" s="218">
        <f>ROUND(I398*H398,2)</f>
        <v>0</v>
      </c>
      <c r="BL398" s="19" t="s">
        <v>167</v>
      </c>
      <c r="BM398" s="217" t="s">
        <v>857</v>
      </c>
    </row>
    <row r="399" spans="1:51" s="13" customFormat="1" ht="12">
      <c r="A399" s="13"/>
      <c r="B399" s="224"/>
      <c r="C399" s="225"/>
      <c r="D399" s="226" t="s">
        <v>125</v>
      </c>
      <c r="E399" s="227" t="s">
        <v>28</v>
      </c>
      <c r="F399" s="228" t="s">
        <v>858</v>
      </c>
      <c r="G399" s="225"/>
      <c r="H399" s="229">
        <v>8.96</v>
      </c>
      <c r="I399" s="230"/>
      <c r="J399" s="225"/>
      <c r="K399" s="225"/>
      <c r="L399" s="231"/>
      <c r="M399" s="232"/>
      <c r="N399" s="233"/>
      <c r="O399" s="233"/>
      <c r="P399" s="233"/>
      <c r="Q399" s="233"/>
      <c r="R399" s="233"/>
      <c r="S399" s="233"/>
      <c r="T399" s="23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5" t="s">
        <v>125</v>
      </c>
      <c r="AU399" s="235" t="s">
        <v>133</v>
      </c>
      <c r="AV399" s="13" t="s">
        <v>82</v>
      </c>
      <c r="AW399" s="13" t="s">
        <v>34</v>
      </c>
      <c r="AX399" s="13" t="s">
        <v>78</v>
      </c>
      <c r="AY399" s="235" t="s">
        <v>113</v>
      </c>
    </row>
    <row r="400" spans="1:65" s="2" customFormat="1" ht="24.15" customHeight="1">
      <c r="A400" s="40"/>
      <c r="B400" s="41"/>
      <c r="C400" s="253" t="s">
        <v>859</v>
      </c>
      <c r="D400" s="253" t="s">
        <v>351</v>
      </c>
      <c r="E400" s="254" t="s">
        <v>860</v>
      </c>
      <c r="F400" s="255" t="s">
        <v>861</v>
      </c>
      <c r="G400" s="256" t="s">
        <v>180</v>
      </c>
      <c r="H400" s="257">
        <v>8.96</v>
      </c>
      <c r="I400" s="258"/>
      <c r="J400" s="259">
        <f>ROUND(I400*H400,2)</f>
        <v>0</v>
      </c>
      <c r="K400" s="255" t="s">
        <v>120</v>
      </c>
      <c r="L400" s="260"/>
      <c r="M400" s="261" t="s">
        <v>28</v>
      </c>
      <c r="N400" s="262" t="s">
        <v>44</v>
      </c>
      <c r="O400" s="86"/>
      <c r="P400" s="215">
        <f>O400*H400</f>
        <v>0</v>
      </c>
      <c r="Q400" s="215">
        <v>6E-05</v>
      </c>
      <c r="R400" s="215">
        <f>Q400*H400</f>
        <v>0.0005376000000000001</v>
      </c>
      <c r="S400" s="215">
        <v>0</v>
      </c>
      <c r="T400" s="216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7" t="s">
        <v>489</v>
      </c>
      <c r="AT400" s="217" t="s">
        <v>351</v>
      </c>
      <c r="AU400" s="217" t="s">
        <v>133</v>
      </c>
      <c r="AY400" s="19" t="s">
        <v>113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9" t="s">
        <v>78</v>
      </c>
      <c r="BK400" s="218">
        <f>ROUND(I400*H400,2)</f>
        <v>0</v>
      </c>
      <c r="BL400" s="19" t="s">
        <v>167</v>
      </c>
      <c r="BM400" s="217" t="s">
        <v>862</v>
      </c>
    </row>
    <row r="401" spans="1:63" s="12" customFormat="1" ht="22.8" customHeight="1">
      <c r="A401" s="12"/>
      <c r="B401" s="190"/>
      <c r="C401" s="191"/>
      <c r="D401" s="192" t="s">
        <v>72</v>
      </c>
      <c r="E401" s="204" t="s">
        <v>863</v>
      </c>
      <c r="F401" s="204" t="s">
        <v>864</v>
      </c>
      <c r="G401" s="191"/>
      <c r="H401" s="191"/>
      <c r="I401" s="194"/>
      <c r="J401" s="205">
        <f>BK401</f>
        <v>0</v>
      </c>
      <c r="K401" s="191"/>
      <c r="L401" s="196"/>
      <c r="M401" s="197"/>
      <c r="N401" s="198"/>
      <c r="O401" s="198"/>
      <c r="P401" s="199">
        <f>SUM(P402:P440)</f>
        <v>0</v>
      </c>
      <c r="Q401" s="198"/>
      <c r="R401" s="199">
        <f>SUM(R402:R440)</f>
        <v>0.06295728</v>
      </c>
      <c r="S401" s="198"/>
      <c r="T401" s="200">
        <f>SUM(T402:T440)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01" t="s">
        <v>82</v>
      </c>
      <c r="AT401" s="202" t="s">
        <v>72</v>
      </c>
      <c r="AU401" s="202" t="s">
        <v>78</v>
      </c>
      <c r="AY401" s="201" t="s">
        <v>113</v>
      </c>
      <c r="BK401" s="203">
        <f>SUM(BK402:BK440)</f>
        <v>0</v>
      </c>
    </row>
    <row r="402" spans="1:65" s="2" customFormat="1" ht="16.5" customHeight="1">
      <c r="A402" s="40"/>
      <c r="B402" s="41"/>
      <c r="C402" s="206" t="s">
        <v>865</v>
      </c>
      <c r="D402" s="206" t="s">
        <v>116</v>
      </c>
      <c r="E402" s="207" t="s">
        <v>866</v>
      </c>
      <c r="F402" s="208" t="s">
        <v>867</v>
      </c>
      <c r="G402" s="209" t="s">
        <v>119</v>
      </c>
      <c r="H402" s="210">
        <v>10</v>
      </c>
      <c r="I402" s="211"/>
      <c r="J402" s="212">
        <f>ROUND(I402*H402,2)</f>
        <v>0</v>
      </c>
      <c r="K402" s="208" t="s">
        <v>199</v>
      </c>
      <c r="L402" s="46"/>
      <c r="M402" s="213" t="s">
        <v>28</v>
      </c>
      <c r="N402" s="214" t="s">
        <v>44</v>
      </c>
      <c r="O402" s="86"/>
      <c r="P402" s="215">
        <f>O402*H402</f>
        <v>0</v>
      </c>
      <c r="Q402" s="215">
        <v>3.2E-05</v>
      </c>
      <c r="R402" s="215">
        <f>Q402*H402</f>
        <v>0.00031999999999999997</v>
      </c>
      <c r="S402" s="215">
        <v>0</v>
      </c>
      <c r="T402" s="21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7" t="s">
        <v>167</v>
      </c>
      <c r="AT402" s="217" t="s">
        <v>116</v>
      </c>
      <c r="AU402" s="217" t="s">
        <v>82</v>
      </c>
      <c r="AY402" s="19" t="s">
        <v>113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9" t="s">
        <v>78</v>
      </c>
      <c r="BK402" s="218">
        <f>ROUND(I402*H402,2)</f>
        <v>0</v>
      </c>
      <c r="BL402" s="19" t="s">
        <v>167</v>
      </c>
      <c r="BM402" s="217" t="s">
        <v>868</v>
      </c>
    </row>
    <row r="403" spans="1:51" s="13" customFormat="1" ht="12">
      <c r="A403" s="13"/>
      <c r="B403" s="224"/>
      <c r="C403" s="225"/>
      <c r="D403" s="226" t="s">
        <v>125</v>
      </c>
      <c r="E403" s="227" t="s">
        <v>28</v>
      </c>
      <c r="F403" s="228" t="s">
        <v>869</v>
      </c>
      <c r="G403" s="225"/>
      <c r="H403" s="229">
        <v>10</v>
      </c>
      <c r="I403" s="230"/>
      <c r="J403" s="225"/>
      <c r="K403" s="225"/>
      <c r="L403" s="231"/>
      <c r="M403" s="232"/>
      <c r="N403" s="233"/>
      <c r="O403" s="233"/>
      <c r="P403" s="233"/>
      <c r="Q403" s="233"/>
      <c r="R403" s="233"/>
      <c r="S403" s="233"/>
      <c r="T403" s="23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5" t="s">
        <v>125</v>
      </c>
      <c r="AU403" s="235" t="s">
        <v>82</v>
      </c>
      <c r="AV403" s="13" t="s">
        <v>82</v>
      </c>
      <c r="AW403" s="13" t="s">
        <v>34</v>
      </c>
      <c r="AX403" s="13" t="s">
        <v>78</v>
      </c>
      <c r="AY403" s="235" t="s">
        <v>113</v>
      </c>
    </row>
    <row r="404" spans="1:65" s="2" customFormat="1" ht="24.15" customHeight="1">
      <c r="A404" s="40"/>
      <c r="B404" s="41"/>
      <c r="C404" s="253" t="s">
        <v>870</v>
      </c>
      <c r="D404" s="253" t="s">
        <v>351</v>
      </c>
      <c r="E404" s="254" t="s">
        <v>871</v>
      </c>
      <c r="F404" s="255" t="s">
        <v>872</v>
      </c>
      <c r="G404" s="256" t="s">
        <v>119</v>
      </c>
      <c r="H404" s="257">
        <v>10</v>
      </c>
      <c r="I404" s="258"/>
      <c r="J404" s="259">
        <f>ROUND(I404*H404,2)</f>
        <v>0</v>
      </c>
      <c r="K404" s="255" t="s">
        <v>199</v>
      </c>
      <c r="L404" s="260"/>
      <c r="M404" s="261" t="s">
        <v>28</v>
      </c>
      <c r="N404" s="262" t="s">
        <v>44</v>
      </c>
      <c r="O404" s="86"/>
      <c r="P404" s="215">
        <f>O404*H404</f>
        <v>0</v>
      </c>
      <c r="Q404" s="215">
        <v>0</v>
      </c>
      <c r="R404" s="215">
        <f>Q404*H404</f>
        <v>0</v>
      </c>
      <c r="S404" s="215">
        <v>0</v>
      </c>
      <c r="T404" s="216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7" t="s">
        <v>489</v>
      </c>
      <c r="AT404" s="217" t="s">
        <v>351</v>
      </c>
      <c r="AU404" s="217" t="s">
        <v>82</v>
      </c>
      <c r="AY404" s="19" t="s">
        <v>113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9" t="s">
        <v>78</v>
      </c>
      <c r="BK404" s="218">
        <f>ROUND(I404*H404,2)</f>
        <v>0</v>
      </c>
      <c r="BL404" s="19" t="s">
        <v>167</v>
      </c>
      <c r="BM404" s="217" t="s">
        <v>873</v>
      </c>
    </row>
    <row r="405" spans="1:65" s="2" customFormat="1" ht="37.8" customHeight="1">
      <c r="A405" s="40"/>
      <c r="B405" s="41"/>
      <c r="C405" s="206" t="s">
        <v>874</v>
      </c>
      <c r="D405" s="206" t="s">
        <v>116</v>
      </c>
      <c r="E405" s="207" t="s">
        <v>875</v>
      </c>
      <c r="F405" s="208" t="s">
        <v>876</v>
      </c>
      <c r="G405" s="209" t="s">
        <v>119</v>
      </c>
      <c r="H405" s="210">
        <v>10</v>
      </c>
      <c r="I405" s="211"/>
      <c r="J405" s="212">
        <f>ROUND(I405*H405,2)</f>
        <v>0</v>
      </c>
      <c r="K405" s="208" t="s">
        <v>120</v>
      </c>
      <c r="L405" s="46"/>
      <c r="M405" s="213" t="s">
        <v>28</v>
      </c>
      <c r="N405" s="214" t="s">
        <v>44</v>
      </c>
      <c r="O405" s="86"/>
      <c r="P405" s="215">
        <f>O405*H405</f>
        <v>0</v>
      </c>
      <c r="Q405" s="215">
        <v>0.003099</v>
      </c>
      <c r="R405" s="215">
        <f>Q405*H405</f>
        <v>0.030990000000000004</v>
      </c>
      <c r="S405" s="215">
        <v>0</v>
      </c>
      <c r="T405" s="21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7" t="s">
        <v>167</v>
      </c>
      <c r="AT405" s="217" t="s">
        <v>116</v>
      </c>
      <c r="AU405" s="217" t="s">
        <v>82</v>
      </c>
      <c r="AY405" s="19" t="s">
        <v>113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9" t="s">
        <v>78</v>
      </c>
      <c r="BK405" s="218">
        <f>ROUND(I405*H405,2)</f>
        <v>0</v>
      </c>
      <c r="BL405" s="19" t="s">
        <v>167</v>
      </c>
      <c r="BM405" s="217" t="s">
        <v>877</v>
      </c>
    </row>
    <row r="406" spans="1:47" s="2" customFormat="1" ht="12">
      <c r="A406" s="40"/>
      <c r="B406" s="41"/>
      <c r="C406" s="42"/>
      <c r="D406" s="219" t="s">
        <v>123</v>
      </c>
      <c r="E406" s="42"/>
      <c r="F406" s="220" t="s">
        <v>878</v>
      </c>
      <c r="G406" s="42"/>
      <c r="H406" s="42"/>
      <c r="I406" s="221"/>
      <c r="J406" s="42"/>
      <c r="K406" s="42"/>
      <c r="L406" s="46"/>
      <c r="M406" s="222"/>
      <c r="N406" s="223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123</v>
      </c>
      <c r="AU406" s="19" t="s">
        <v>82</v>
      </c>
    </row>
    <row r="407" spans="1:51" s="13" customFormat="1" ht="12">
      <c r="A407" s="13"/>
      <c r="B407" s="224"/>
      <c r="C407" s="225"/>
      <c r="D407" s="226" t="s">
        <v>125</v>
      </c>
      <c r="E407" s="227" t="s">
        <v>28</v>
      </c>
      <c r="F407" s="228" t="s">
        <v>879</v>
      </c>
      <c r="G407" s="225"/>
      <c r="H407" s="229">
        <v>10</v>
      </c>
      <c r="I407" s="230"/>
      <c r="J407" s="225"/>
      <c r="K407" s="225"/>
      <c r="L407" s="231"/>
      <c r="M407" s="232"/>
      <c r="N407" s="233"/>
      <c r="O407" s="233"/>
      <c r="P407" s="233"/>
      <c r="Q407" s="233"/>
      <c r="R407" s="233"/>
      <c r="S407" s="233"/>
      <c r="T407" s="23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5" t="s">
        <v>125</v>
      </c>
      <c r="AU407" s="235" t="s">
        <v>82</v>
      </c>
      <c r="AV407" s="13" t="s">
        <v>82</v>
      </c>
      <c r="AW407" s="13" t="s">
        <v>34</v>
      </c>
      <c r="AX407" s="13" t="s">
        <v>78</v>
      </c>
      <c r="AY407" s="235" t="s">
        <v>113</v>
      </c>
    </row>
    <row r="408" spans="1:65" s="2" customFormat="1" ht="24.15" customHeight="1">
      <c r="A408" s="40"/>
      <c r="B408" s="41"/>
      <c r="C408" s="206" t="s">
        <v>880</v>
      </c>
      <c r="D408" s="206" t="s">
        <v>116</v>
      </c>
      <c r="E408" s="207" t="s">
        <v>881</v>
      </c>
      <c r="F408" s="208" t="s">
        <v>882</v>
      </c>
      <c r="G408" s="209" t="s">
        <v>883</v>
      </c>
      <c r="H408" s="210">
        <v>20.584</v>
      </c>
      <c r="I408" s="211"/>
      <c r="J408" s="212">
        <f>ROUND(I408*H408,2)</f>
        <v>0</v>
      </c>
      <c r="K408" s="208" t="s">
        <v>120</v>
      </c>
      <c r="L408" s="46"/>
      <c r="M408" s="213" t="s">
        <v>28</v>
      </c>
      <c r="N408" s="214" t="s">
        <v>44</v>
      </c>
      <c r="O408" s="86"/>
      <c r="P408" s="215">
        <f>O408*H408</f>
        <v>0</v>
      </c>
      <c r="Q408" s="215">
        <v>7E-05</v>
      </c>
      <c r="R408" s="215">
        <f>Q408*H408</f>
        <v>0.0014408799999999999</v>
      </c>
      <c r="S408" s="215">
        <v>0</v>
      </c>
      <c r="T408" s="216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7" t="s">
        <v>167</v>
      </c>
      <c r="AT408" s="217" t="s">
        <v>116</v>
      </c>
      <c r="AU408" s="217" t="s">
        <v>82</v>
      </c>
      <c r="AY408" s="19" t="s">
        <v>113</v>
      </c>
      <c r="BE408" s="218">
        <f>IF(N408="základní",J408,0)</f>
        <v>0</v>
      </c>
      <c r="BF408" s="218">
        <f>IF(N408="snížená",J408,0)</f>
        <v>0</v>
      </c>
      <c r="BG408" s="218">
        <f>IF(N408="zákl. přenesená",J408,0)</f>
        <v>0</v>
      </c>
      <c r="BH408" s="218">
        <f>IF(N408="sníž. přenesená",J408,0)</f>
        <v>0</v>
      </c>
      <c r="BI408" s="218">
        <f>IF(N408="nulová",J408,0)</f>
        <v>0</v>
      </c>
      <c r="BJ408" s="19" t="s">
        <v>78</v>
      </c>
      <c r="BK408" s="218">
        <f>ROUND(I408*H408,2)</f>
        <v>0</v>
      </c>
      <c r="BL408" s="19" t="s">
        <v>167</v>
      </c>
      <c r="BM408" s="217" t="s">
        <v>884</v>
      </c>
    </row>
    <row r="409" spans="1:47" s="2" customFormat="1" ht="12">
      <c r="A409" s="40"/>
      <c r="B409" s="41"/>
      <c r="C409" s="42"/>
      <c r="D409" s="219" t="s">
        <v>123</v>
      </c>
      <c r="E409" s="42"/>
      <c r="F409" s="220" t="s">
        <v>885</v>
      </c>
      <c r="G409" s="42"/>
      <c r="H409" s="42"/>
      <c r="I409" s="221"/>
      <c r="J409" s="42"/>
      <c r="K409" s="42"/>
      <c r="L409" s="46"/>
      <c r="M409" s="222"/>
      <c r="N409" s="223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123</v>
      </c>
      <c r="AU409" s="19" t="s">
        <v>82</v>
      </c>
    </row>
    <row r="410" spans="1:51" s="15" customFormat="1" ht="12">
      <c r="A410" s="15"/>
      <c r="B410" s="263"/>
      <c r="C410" s="264"/>
      <c r="D410" s="226" t="s">
        <v>125</v>
      </c>
      <c r="E410" s="265" t="s">
        <v>28</v>
      </c>
      <c r="F410" s="266" t="s">
        <v>886</v>
      </c>
      <c r="G410" s="264"/>
      <c r="H410" s="265" t="s">
        <v>28</v>
      </c>
      <c r="I410" s="267"/>
      <c r="J410" s="264"/>
      <c r="K410" s="264"/>
      <c r="L410" s="268"/>
      <c r="M410" s="269"/>
      <c r="N410" s="270"/>
      <c r="O410" s="270"/>
      <c r="P410" s="270"/>
      <c r="Q410" s="270"/>
      <c r="R410" s="270"/>
      <c r="S410" s="270"/>
      <c r="T410" s="271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72" t="s">
        <v>125</v>
      </c>
      <c r="AU410" s="272" t="s">
        <v>82</v>
      </c>
      <c r="AV410" s="15" t="s">
        <v>78</v>
      </c>
      <c r="AW410" s="15" t="s">
        <v>34</v>
      </c>
      <c r="AX410" s="15" t="s">
        <v>73</v>
      </c>
      <c r="AY410" s="272" t="s">
        <v>113</v>
      </c>
    </row>
    <row r="411" spans="1:51" s="13" customFormat="1" ht="12">
      <c r="A411" s="13"/>
      <c r="B411" s="224"/>
      <c r="C411" s="225"/>
      <c r="D411" s="226" t="s">
        <v>125</v>
      </c>
      <c r="E411" s="227" t="s">
        <v>28</v>
      </c>
      <c r="F411" s="228" t="s">
        <v>887</v>
      </c>
      <c r="G411" s="225"/>
      <c r="H411" s="229">
        <v>19.584</v>
      </c>
      <c r="I411" s="230"/>
      <c r="J411" s="225"/>
      <c r="K411" s="225"/>
      <c r="L411" s="231"/>
      <c r="M411" s="232"/>
      <c r="N411" s="233"/>
      <c r="O411" s="233"/>
      <c r="P411" s="233"/>
      <c r="Q411" s="233"/>
      <c r="R411" s="233"/>
      <c r="S411" s="233"/>
      <c r="T411" s="23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5" t="s">
        <v>125</v>
      </c>
      <c r="AU411" s="235" t="s">
        <v>82</v>
      </c>
      <c r="AV411" s="13" t="s">
        <v>82</v>
      </c>
      <c r="AW411" s="13" t="s">
        <v>34</v>
      </c>
      <c r="AX411" s="13" t="s">
        <v>73</v>
      </c>
      <c r="AY411" s="235" t="s">
        <v>113</v>
      </c>
    </row>
    <row r="412" spans="1:51" s="13" customFormat="1" ht="12">
      <c r="A412" s="13"/>
      <c r="B412" s="224"/>
      <c r="C412" s="225"/>
      <c r="D412" s="226" t="s">
        <v>125</v>
      </c>
      <c r="E412" s="227" t="s">
        <v>28</v>
      </c>
      <c r="F412" s="228" t="s">
        <v>888</v>
      </c>
      <c r="G412" s="225"/>
      <c r="H412" s="229">
        <v>1</v>
      </c>
      <c r="I412" s="230"/>
      <c r="J412" s="225"/>
      <c r="K412" s="225"/>
      <c r="L412" s="231"/>
      <c r="M412" s="232"/>
      <c r="N412" s="233"/>
      <c r="O412" s="233"/>
      <c r="P412" s="233"/>
      <c r="Q412" s="233"/>
      <c r="R412" s="233"/>
      <c r="S412" s="233"/>
      <c r="T412" s="23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5" t="s">
        <v>125</v>
      </c>
      <c r="AU412" s="235" t="s">
        <v>82</v>
      </c>
      <c r="AV412" s="13" t="s">
        <v>82</v>
      </c>
      <c r="AW412" s="13" t="s">
        <v>34</v>
      </c>
      <c r="AX412" s="13" t="s">
        <v>73</v>
      </c>
      <c r="AY412" s="235" t="s">
        <v>113</v>
      </c>
    </row>
    <row r="413" spans="1:51" s="14" customFormat="1" ht="12">
      <c r="A413" s="14"/>
      <c r="B413" s="236"/>
      <c r="C413" s="237"/>
      <c r="D413" s="226" t="s">
        <v>125</v>
      </c>
      <c r="E413" s="238" t="s">
        <v>28</v>
      </c>
      <c r="F413" s="239" t="s">
        <v>127</v>
      </c>
      <c r="G413" s="237"/>
      <c r="H413" s="240">
        <v>20.584</v>
      </c>
      <c r="I413" s="241"/>
      <c r="J413" s="237"/>
      <c r="K413" s="237"/>
      <c r="L413" s="242"/>
      <c r="M413" s="243"/>
      <c r="N413" s="244"/>
      <c r="O413" s="244"/>
      <c r="P413" s="244"/>
      <c r="Q413" s="244"/>
      <c r="R413" s="244"/>
      <c r="S413" s="244"/>
      <c r="T413" s="245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6" t="s">
        <v>125</v>
      </c>
      <c r="AU413" s="246" t="s">
        <v>82</v>
      </c>
      <c r="AV413" s="14" t="s">
        <v>121</v>
      </c>
      <c r="AW413" s="14" t="s">
        <v>34</v>
      </c>
      <c r="AX413" s="14" t="s">
        <v>78</v>
      </c>
      <c r="AY413" s="246" t="s">
        <v>113</v>
      </c>
    </row>
    <row r="414" spans="1:65" s="2" customFormat="1" ht="21.75" customHeight="1">
      <c r="A414" s="40"/>
      <c r="B414" s="41"/>
      <c r="C414" s="253" t="s">
        <v>889</v>
      </c>
      <c r="D414" s="253" t="s">
        <v>351</v>
      </c>
      <c r="E414" s="254" t="s">
        <v>890</v>
      </c>
      <c r="F414" s="255" t="s">
        <v>891</v>
      </c>
      <c r="G414" s="256" t="s">
        <v>237</v>
      </c>
      <c r="H414" s="257">
        <v>0.021</v>
      </c>
      <c r="I414" s="258"/>
      <c r="J414" s="259">
        <f>ROUND(I414*H414,2)</f>
        <v>0</v>
      </c>
      <c r="K414" s="255" t="s">
        <v>120</v>
      </c>
      <c r="L414" s="260"/>
      <c r="M414" s="261" t="s">
        <v>28</v>
      </c>
      <c r="N414" s="262" t="s">
        <v>44</v>
      </c>
      <c r="O414" s="86"/>
      <c r="P414" s="215">
        <f>O414*H414</f>
        <v>0</v>
      </c>
      <c r="Q414" s="215">
        <v>1</v>
      </c>
      <c r="R414" s="215">
        <f>Q414*H414</f>
        <v>0.021</v>
      </c>
      <c r="S414" s="215">
        <v>0</v>
      </c>
      <c r="T414" s="216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7" t="s">
        <v>489</v>
      </c>
      <c r="AT414" s="217" t="s">
        <v>351</v>
      </c>
      <c r="AU414" s="217" t="s">
        <v>82</v>
      </c>
      <c r="AY414" s="19" t="s">
        <v>113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9" t="s">
        <v>78</v>
      </c>
      <c r="BK414" s="218">
        <f>ROUND(I414*H414,2)</f>
        <v>0</v>
      </c>
      <c r="BL414" s="19" t="s">
        <v>167</v>
      </c>
      <c r="BM414" s="217" t="s">
        <v>892</v>
      </c>
    </row>
    <row r="415" spans="1:51" s="13" customFormat="1" ht="12">
      <c r="A415" s="13"/>
      <c r="B415" s="224"/>
      <c r="C415" s="225"/>
      <c r="D415" s="226" t="s">
        <v>125</v>
      </c>
      <c r="E415" s="225"/>
      <c r="F415" s="228" t="s">
        <v>893</v>
      </c>
      <c r="G415" s="225"/>
      <c r="H415" s="229">
        <v>0.021</v>
      </c>
      <c r="I415" s="230"/>
      <c r="J415" s="225"/>
      <c r="K415" s="225"/>
      <c r="L415" s="231"/>
      <c r="M415" s="232"/>
      <c r="N415" s="233"/>
      <c r="O415" s="233"/>
      <c r="P415" s="233"/>
      <c r="Q415" s="233"/>
      <c r="R415" s="233"/>
      <c r="S415" s="233"/>
      <c r="T415" s="23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5" t="s">
        <v>125</v>
      </c>
      <c r="AU415" s="235" t="s">
        <v>82</v>
      </c>
      <c r="AV415" s="13" t="s">
        <v>82</v>
      </c>
      <c r="AW415" s="13" t="s">
        <v>4</v>
      </c>
      <c r="AX415" s="13" t="s">
        <v>78</v>
      </c>
      <c r="AY415" s="235" t="s">
        <v>113</v>
      </c>
    </row>
    <row r="416" spans="1:65" s="2" customFormat="1" ht="37.8" customHeight="1">
      <c r="A416" s="40"/>
      <c r="B416" s="41"/>
      <c r="C416" s="206" t="s">
        <v>894</v>
      </c>
      <c r="D416" s="206" t="s">
        <v>116</v>
      </c>
      <c r="E416" s="207" t="s">
        <v>895</v>
      </c>
      <c r="F416" s="208" t="s">
        <v>896</v>
      </c>
      <c r="G416" s="209" t="s">
        <v>119</v>
      </c>
      <c r="H416" s="210">
        <v>18</v>
      </c>
      <c r="I416" s="211"/>
      <c r="J416" s="212">
        <f>ROUND(I416*H416,2)</f>
        <v>0</v>
      </c>
      <c r="K416" s="208" t="s">
        <v>120</v>
      </c>
      <c r="L416" s="46"/>
      <c r="M416" s="213" t="s">
        <v>28</v>
      </c>
      <c r="N416" s="214" t="s">
        <v>44</v>
      </c>
      <c r="O416" s="86"/>
      <c r="P416" s="215">
        <f>O416*H416</f>
        <v>0</v>
      </c>
      <c r="Q416" s="215">
        <v>0</v>
      </c>
      <c r="R416" s="215">
        <f>Q416*H416</f>
        <v>0</v>
      </c>
      <c r="S416" s="215">
        <v>0</v>
      </c>
      <c r="T416" s="21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167</v>
      </c>
      <c r="AT416" s="217" t="s">
        <v>116</v>
      </c>
      <c r="AU416" s="217" t="s">
        <v>82</v>
      </c>
      <c r="AY416" s="19" t="s">
        <v>113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78</v>
      </c>
      <c r="BK416" s="218">
        <f>ROUND(I416*H416,2)</f>
        <v>0</v>
      </c>
      <c r="BL416" s="19" t="s">
        <v>167</v>
      </c>
      <c r="BM416" s="217" t="s">
        <v>897</v>
      </c>
    </row>
    <row r="417" spans="1:47" s="2" customFormat="1" ht="12">
      <c r="A417" s="40"/>
      <c r="B417" s="41"/>
      <c r="C417" s="42"/>
      <c r="D417" s="219" t="s">
        <v>123</v>
      </c>
      <c r="E417" s="42"/>
      <c r="F417" s="220" t="s">
        <v>898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123</v>
      </c>
      <c r="AU417" s="19" t="s">
        <v>82</v>
      </c>
    </row>
    <row r="418" spans="1:51" s="13" customFormat="1" ht="12">
      <c r="A418" s="13"/>
      <c r="B418" s="224"/>
      <c r="C418" s="225"/>
      <c r="D418" s="226" t="s">
        <v>125</v>
      </c>
      <c r="E418" s="227" t="s">
        <v>28</v>
      </c>
      <c r="F418" s="228" t="s">
        <v>899</v>
      </c>
      <c r="G418" s="225"/>
      <c r="H418" s="229">
        <v>18</v>
      </c>
      <c r="I418" s="230"/>
      <c r="J418" s="225"/>
      <c r="K418" s="225"/>
      <c r="L418" s="231"/>
      <c r="M418" s="232"/>
      <c r="N418" s="233"/>
      <c r="O418" s="233"/>
      <c r="P418" s="233"/>
      <c r="Q418" s="233"/>
      <c r="R418" s="233"/>
      <c r="S418" s="233"/>
      <c r="T418" s="23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5" t="s">
        <v>125</v>
      </c>
      <c r="AU418" s="235" t="s">
        <v>82</v>
      </c>
      <c r="AV418" s="13" t="s">
        <v>82</v>
      </c>
      <c r="AW418" s="13" t="s">
        <v>34</v>
      </c>
      <c r="AX418" s="13" t="s">
        <v>78</v>
      </c>
      <c r="AY418" s="235" t="s">
        <v>113</v>
      </c>
    </row>
    <row r="419" spans="1:65" s="2" customFormat="1" ht="12">
      <c r="A419" s="40"/>
      <c r="B419" s="41"/>
      <c r="C419" s="253" t="s">
        <v>900</v>
      </c>
      <c r="D419" s="253" t="s">
        <v>351</v>
      </c>
      <c r="E419" s="254" t="s">
        <v>901</v>
      </c>
      <c r="F419" s="255" t="s">
        <v>902</v>
      </c>
      <c r="G419" s="256" t="s">
        <v>903</v>
      </c>
      <c r="H419" s="257">
        <v>0.18</v>
      </c>
      <c r="I419" s="258"/>
      <c r="J419" s="259">
        <f>ROUND(I419*H419,2)</f>
        <v>0</v>
      </c>
      <c r="K419" s="255" t="s">
        <v>120</v>
      </c>
      <c r="L419" s="260"/>
      <c r="M419" s="261" t="s">
        <v>28</v>
      </c>
      <c r="N419" s="262" t="s">
        <v>44</v>
      </c>
      <c r="O419" s="86"/>
      <c r="P419" s="215">
        <f>O419*H419</f>
        <v>0</v>
      </c>
      <c r="Q419" s="215">
        <v>0.011</v>
      </c>
      <c r="R419" s="215">
        <f>Q419*H419</f>
        <v>0.00198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489</v>
      </c>
      <c r="AT419" s="217" t="s">
        <v>351</v>
      </c>
      <c r="AU419" s="217" t="s">
        <v>82</v>
      </c>
      <c r="AY419" s="19" t="s">
        <v>113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78</v>
      </c>
      <c r="BK419" s="218">
        <f>ROUND(I419*H419,2)</f>
        <v>0</v>
      </c>
      <c r="BL419" s="19" t="s">
        <v>167</v>
      </c>
      <c r="BM419" s="217" t="s">
        <v>904</v>
      </c>
    </row>
    <row r="420" spans="1:51" s="13" customFormat="1" ht="12">
      <c r="A420" s="13"/>
      <c r="B420" s="224"/>
      <c r="C420" s="225"/>
      <c r="D420" s="226" t="s">
        <v>125</v>
      </c>
      <c r="E420" s="227" t="s">
        <v>28</v>
      </c>
      <c r="F420" s="228" t="s">
        <v>226</v>
      </c>
      <c r="G420" s="225"/>
      <c r="H420" s="229">
        <v>18</v>
      </c>
      <c r="I420" s="230"/>
      <c r="J420" s="225"/>
      <c r="K420" s="225"/>
      <c r="L420" s="231"/>
      <c r="M420" s="232"/>
      <c r="N420" s="233"/>
      <c r="O420" s="233"/>
      <c r="P420" s="233"/>
      <c r="Q420" s="233"/>
      <c r="R420" s="233"/>
      <c r="S420" s="233"/>
      <c r="T420" s="23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5" t="s">
        <v>125</v>
      </c>
      <c r="AU420" s="235" t="s">
        <v>82</v>
      </c>
      <c r="AV420" s="13" t="s">
        <v>82</v>
      </c>
      <c r="AW420" s="13" t="s">
        <v>34</v>
      </c>
      <c r="AX420" s="13" t="s">
        <v>78</v>
      </c>
      <c r="AY420" s="235" t="s">
        <v>113</v>
      </c>
    </row>
    <row r="421" spans="1:51" s="13" customFormat="1" ht="12">
      <c r="A421" s="13"/>
      <c r="B421" s="224"/>
      <c r="C421" s="225"/>
      <c r="D421" s="226" t="s">
        <v>125</v>
      </c>
      <c r="E421" s="225"/>
      <c r="F421" s="228" t="s">
        <v>905</v>
      </c>
      <c r="G421" s="225"/>
      <c r="H421" s="229">
        <v>0.18</v>
      </c>
      <c r="I421" s="230"/>
      <c r="J421" s="225"/>
      <c r="K421" s="225"/>
      <c r="L421" s="231"/>
      <c r="M421" s="232"/>
      <c r="N421" s="233"/>
      <c r="O421" s="233"/>
      <c r="P421" s="233"/>
      <c r="Q421" s="233"/>
      <c r="R421" s="233"/>
      <c r="S421" s="233"/>
      <c r="T421" s="23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5" t="s">
        <v>125</v>
      </c>
      <c r="AU421" s="235" t="s">
        <v>82</v>
      </c>
      <c r="AV421" s="13" t="s">
        <v>82</v>
      </c>
      <c r="AW421" s="13" t="s">
        <v>4</v>
      </c>
      <c r="AX421" s="13" t="s">
        <v>78</v>
      </c>
      <c r="AY421" s="235" t="s">
        <v>113</v>
      </c>
    </row>
    <row r="422" spans="1:65" s="2" customFormat="1" ht="24.15" customHeight="1">
      <c r="A422" s="40"/>
      <c r="B422" s="41"/>
      <c r="C422" s="253" t="s">
        <v>906</v>
      </c>
      <c r="D422" s="253" t="s">
        <v>351</v>
      </c>
      <c r="E422" s="254" t="s">
        <v>907</v>
      </c>
      <c r="F422" s="255" t="s">
        <v>908</v>
      </c>
      <c r="G422" s="256" t="s">
        <v>903</v>
      </c>
      <c r="H422" s="257">
        <v>0.36</v>
      </c>
      <c r="I422" s="258"/>
      <c r="J422" s="259">
        <f>ROUND(I422*H422,2)</f>
        <v>0</v>
      </c>
      <c r="K422" s="255" t="s">
        <v>120</v>
      </c>
      <c r="L422" s="260"/>
      <c r="M422" s="261" t="s">
        <v>28</v>
      </c>
      <c r="N422" s="262" t="s">
        <v>44</v>
      </c>
      <c r="O422" s="86"/>
      <c r="P422" s="215">
        <f>O422*H422</f>
        <v>0</v>
      </c>
      <c r="Q422" s="215">
        <v>0.00333</v>
      </c>
      <c r="R422" s="215">
        <f>Q422*H422</f>
        <v>0.0011988</v>
      </c>
      <c r="S422" s="215">
        <v>0</v>
      </c>
      <c r="T422" s="216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7" t="s">
        <v>489</v>
      </c>
      <c r="AT422" s="217" t="s">
        <v>351</v>
      </c>
      <c r="AU422" s="217" t="s">
        <v>82</v>
      </c>
      <c r="AY422" s="19" t="s">
        <v>113</v>
      </c>
      <c r="BE422" s="218">
        <f>IF(N422="základní",J422,0)</f>
        <v>0</v>
      </c>
      <c r="BF422" s="218">
        <f>IF(N422="snížená",J422,0)</f>
        <v>0</v>
      </c>
      <c r="BG422" s="218">
        <f>IF(N422="zákl. přenesená",J422,0)</f>
        <v>0</v>
      </c>
      <c r="BH422" s="218">
        <f>IF(N422="sníž. přenesená",J422,0)</f>
        <v>0</v>
      </c>
      <c r="BI422" s="218">
        <f>IF(N422="nulová",J422,0)</f>
        <v>0</v>
      </c>
      <c r="BJ422" s="19" t="s">
        <v>78</v>
      </c>
      <c r="BK422" s="218">
        <f>ROUND(I422*H422,2)</f>
        <v>0</v>
      </c>
      <c r="BL422" s="19" t="s">
        <v>167</v>
      </c>
      <c r="BM422" s="217" t="s">
        <v>909</v>
      </c>
    </row>
    <row r="423" spans="1:51" s="13" customFormat="1" ht="12">
      <c r="A423" s="13"/>
      <c r="B423" s="224"/>
      <c r="C423" s="225"/>
      <c r="D423" s="226" t="s">
        <v>125</v>
      </c>
      <c r="E423" s="225"/>
      <c r="F423" s="228" t="s">
        <v>910</v>
      </c>
      <c r="G423" s="225"/>
      <c r="H423" s="229">
        <v>0.36</v>
      </c>
      <c r="I423" s="230"/>
      <c r="J423" s="225"/>
      <c r="K423" s="225"/>
      <c r="L423" s="231"/>
      <c r="M423" s="232"/>
      <c r="N423" s="233"/>
      <c r="O423" s="233"/>
      <c r="P423" s="233"/>
      <c r="Q423" s="233"/>
      <c r="R423" s="233"/>
      <c r="S423" s="233"/>
      <c r="T423" s="23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5" t="s">
        <v>125</v>
      </c>
      <c r="AU423" s="235" t="s">
        <v>82</v>
      </c>
      <c r="AV423" s="13" t="s">
        <v>82</v>
      </c>
      <c r="AW423" s="13" t="s">
        <v>4</v>
      </c>
      <c r="AX423" s="13" t="s">
        <v>78</v>
      </c>
      <c r="AY423" s="235" t="s">
        <v>113</v>
      </c>
    </row>
    <row r="424" spans="1:65" s="2" customFormat="1" ht="24.15" customHeight="1">
      <c r="A424" s="40"/>
      <c r="B424" s="41"/>
      <c r="C424" s="253" t="s">
        <v>911</v>
      </c>
      <c r="D424" s="253" t="s">
        <v>351</v>
      </c>
      <c r="E424" s="254" t="s">
        <v>912</v>
      </c>
      <c r="F424" s="255" t="s">
        <v>913</v>
      </c>
      <c r="G424" s="256" t="s">
        <v>903</v>
      </c>
      <c r="H424" s="257">
        <v>0.36</v>
      </c>
      <c r="I424" s="258"/>
      <c r="J424" s="259">
        <f>ROUND(I424*H424,2)</f>
        <v>0</v>
      </c>
      <c r="K424" s="255" t="s">
        <v>120</v>
      </c>
      <c r="L424" s="260"/>
      <c r="M424" s="261" t="s">
        <v>28</v>
      </c>
      <c r="N424" s="262" t="s">
        <v>44</v>
      </c>
      <c r="O424" s="86"/>
      <c r="P424" s="215">
        <f>O424*H424</f>
        <v>0</v>
      </c>
      <c r="Q424" s="215">
        <v>0.00113</v>
      </c>
      <c r="R424" s="215">
        <f>Q424*H424</f>
        <v>0.00040679999999999997</v>
      </c>
      <c r="S424" s="215">
        <v>0</v>
      </c>
      <c r="T424" s="216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7" t="s">
        <v>489</v>
      </c>
      <c r="AT424" s="217" t="s">
        <v>351</v>
      </c>
      <c r="AU424" s="217" t="s">
        <v>82</v>
      </c>
      <c r="AY424" s="19" t="s">
        <v>113</v>
      </c>
      <c r="BE424" s="218">
        <f>IF(N424="základní",J424,0)</f>
        <v>0</v>
      </c>
      <c r="BF424" s="218">
        <f>IF(N424="snížená",J424,0)</f>
        <v>0</v>
      </c>
      <c r="BG424" s="218">
        <f>IF(N424="zákl. přenesená",J424,0)</f>
        <v>0</v>
      </c>
      <c r="BH424" s="218">
        <f>IF(N424="sníž. přenesená",J424,0)</f>
        <v>0</v>
      </c>
      <c r="BI424" s="218">
        <f>IF(N424="nulová",J424,0)</f>
        <v>0</v>
      </c>
      <c r="BJ424" s="19" t="s">
        <v>78</v>
      </c>
      <c r="BK424" s="218">
        <f>ROUND(I424*H424,2)</f>
        <v>0</v>
      </c>
      <c r="BL424" s="19" t="s">
        <v>167</v>
      </c>
      <c r="BM424" s="217" t="s">
        <v>914</v>
      </c>
    </row>
    <row r="425" spans="1:51" s="13" customFormat="1" ht="12">
      <c r="A425" s="13"/>
      <c r="B425" s="224"/>
      <c r="C425" s="225"/>
      <c r="D425" s="226" t="s">
        <v>125</v>
      </c>
      <c r="E425" s="225"/>
      <c r="F425" s="228" t="s">
        <v>910</v>
      </c>
      <c r="G425" s="225"/>
      <c r="H425" s="229">
        <v>0.36</v>
      </c>
      <c r="I425" s="230"/>
      <c r="J425" s="225"/>
      <c r="K425" s="225"/>
      <c r="L425" s="231"/>
      <c r="M425" s="232"/>
      <c r="N425" s="233"/>
      <c r="O425" s="233"/>
      <c r="P425" s="233"/>
      <c r="Q425" s="233"/>
      <c r="R425" s="233"/>
      <c r="S425" s="233"/>
      <c r="T425" s="23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5" t="s">
        <v>125</v>
      </c>
      <c r="AU425" s="235" t="s">
        <v>82</v>
      </c>
      <c r="AV425" s="13" t="s">
        <v>82</v>
      </c>
      <c r="AW425" s="13" t="s">
        <v>4</v>
      </c>
      <c r="AX425" s="13" t="s">
        <v>78</v>
      </c>
      <c r="AY425" s="235" t="s">
        <v>113</v>
      </c>
    </row>
    <row r="426" spans="1:65" s="2" customFormat="1" ht="37.8" customHeight="1">
      <c r="A426" s="40"/>
      <c r="B426" s="41"/>
      <c r="C426" s="206" t="s">
        <v>915</v>
      </c>
      <c r="D426" s="206" t="s">
        <v>116</v>
      </c>
      <c r="E426" s="207" t="s">
        <v>916</v>
      </c>
      <c r="F426" s="208" t="s">
        <v>917</v>
      </c>
      <c r="G426" s="209" t="s">
        <v>119</v>
      </c>
      <c r="H426" s="210">
        <v>9</v>
      </c>
      <c r="I426" s="211"/>
      <c r="J426" s="212">
        <f>ROUND(I426*H426,2)</f>
        <v>0</v>
      </c>
      <c r="K426" s="208" t="s">
        <v>120</v>
      </c>
      <c r="L426" s="46"/>
      <c r="M426" s="213" t="s">
        <v>28</v>
      </c>
      <c r="N426" s="214" t="s">
        <v>44</v>
      </c>
      <c r="O426" s="86"/>
      <c r="P426" s="215">
        <f>O426*H426</f>
        <v>0</v>
      </c>
      <c r="Q426" s="215">
        <v>0</v>
      </c>
      <c r="R426" s="215">
        <f>Q426*H426</f>
        <v>0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167</v>
      </c>
      <c r="AT426" s="217" t="s">
        <v>116</v>
      </c>
      <c r="AU426" s="217" t="s">
        <v>82</v>
      </c>
      <c r="AY426" s="19" t="s">
        <v>113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78</v>
      </c>
      <c r="BK426" s="218">
        <f>ROUND(I426*H426,2)</f>
        <v>0</v>
      </c>
      <c r="BL426" s="19" t="s">
        <v>167</v>
      </c>
      <c r="BM426" s="217" t="s">
        <v>918</v>
      </c>
    </row>
    <row r="427" spans="1:47" s="2" customFormat="1" ht="12">
      <c r="A427" s="40"/>
      <c r="B427" s="41"/>
      <c r="C427" s="42"/>
      <c r="D427" s="219" t="s">
        <v>123</v>
      </c>
      <c r="E427" s="42"/>
      <c r="F427" s="220" t="s">
        <v>919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123</v>
      </c>
      <c r="AU427" s="19" t="s">
        <v>82</v>
      </c>
    </row>
    <row r="428" spans="1:51" s="13" customFormat="1" ht="12">
      <c r="A428" s="13"/>
      <c r="B428" s="224"/>
      <c r="C428" s="225"/>
      <c r="D428" s="226" t="s">
        <v>125</v>
      </c>
      <c r="E428" s="227" t="s">
        <v>28</v>
      </c>
      <c r="F428" s="228" t="s">
        <v>920</v>
      </c>
      <c r="G428" s="225"/>
      <c r="H428" s="229">
        <v>9</v>
      </c>
      <c r="I428" s="230"/>
      <c r="J428" s="225"/>
      <c r="K428" s="225"/>
      <c r="L428" s="231"/>
      <c r="M428" s="232"/>
      <c r="N428" s="233"/>
      <c r="O428" s="233"/>
      <c r="P428" s="233"/>
      <c r="Q428" s="233"/>
      <c r="R428" s="233"/>
      <c r="S428" s="233"/>
      <c r="T428" s="23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5" t="s">
        <v>125</v>
      </c>
      <c r="AU428" s="235" t="s">
        <v>82</v>
      </c>
      <c r="AV428" s="13" t="s">
        <v>82</v>
      </c>
      <c r="AW428" s="13" t="s">
        <v>34</v>
      </c>
      <c r="AX428" s="13" t="s">
        <v>78</v>
      </c>
      <c r="AY428" s="235" t="s">
        <v>113</v>
      </c>
    </row>
    <row r="429" spans="1:65" s="2" customFormat="1" ht="16.5" customHeight="1">
      <c r="A429" s="40"/>
      <c r="B429" s="41"/>
      <c r="C429" s="253" t="s">
        <v>921</v>
      </c>
      <c r="D429" s="253" t="s">
        <v>351</v>
      </c>
      <c r="E429" s="254" t="s">
        <v>922</v>
      </c>
      <c r="F429" s="255" t="s">
        <v>923</v>
      </c>
      <c r="G429" s="256" t="s">
        <v>180</v>
      </c>
      <c r="H429" s="257">
        <v>3.6</v>
      </c>
      <c r="I429" s="258"/>
      <c r="J429" s="259">
        <f>ROUND(I429*H429,2)</f>
        <v>0</v>
      </c>
      <c r="K429" s="255" t="s">
        <v>120</v>
      </c>
      <c r="L429" s="260"/>
      <c r="M429" s="261" t="s">
        <v>28</v>
      </c>
      <c r="N429" s="262" t="s">
        <v>44</v>
      </c>
      <c r="O429" s="86"/>
      <c r="P429" s="215">
        <f>O429*H429</f>
        <v>0</v>
      </c>
      <c r="Q429" s="215">
        <v>0.0013</v>
      </c>
      <c r="R429" s="215">
        <f>Q429*H429</f>
        <v>0.00468</v>
      </c>
      <c r="S429" s="215">
        <v>0</v>
      </c>
      <c r="T429" s="21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489</v>
      </c>
      <c r="AT429" s="217" t="s">
        <v>351</v>
      </c>
      <c r="AU429" s="217" t="s">
        <v>82</v>
      </c>
      <c r="AY429" s="19" t="s">
        <v>113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78</v>
      </c>
      <c r="BK429" s="218">
        <f>ROUND(I429*H429,2)</f>
        <v>0</v>
      </c>
      <c r="BL429" s="19" t="s">
        <v>167</v>
      </c>
      <c r="BM429" s="217" t="s">
        <v>924</v>
      </c>
    </row>
    <row r="430" spans="1:51" s="13" customFormat="1" ht="12">
      <c r="A430" s="13"/>
      <c r="B430" s="224"/>
      <c r="C430" s="225"/>
      <c r="D430" s="226" t="s">
        <v>125</v>
      </c>
      <c r="E430" s="225"/>
      <c r="F430" s="228" t="s">
        <v>925</v>
      </c>
      <c r="G430" s="225"/>
      <c r="H430" s="229">
        <v>3.6</v>
      </c>
      <c r="I430" s="230"/>
      <c r="J430" s="225"/>
      <c r="K430" s="225"/>
      <c r="L430" s="231"/>
      <c r="M430" s="232"/>
      <c r="N430" s="233"/>
      <c r="O430" s="233"/>
      <c r="P430" s="233"/>
      <c r="Q430" s="233"/>
      <c r="R430" s="233"/>
      <c r="S430" s="233"/>
      <c r="T430" s="234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5" t="s">
        <v>125</v>
      </c>
      <c r="AU430" s="235" t="s">
        <v>82</v>
      </c>
      <c r="AV430" s="13" t="s">
        <v>82</v>
      </c>
      <c r="AW430" s="13" t="s">
        <v>4</v>
      </c>
      <c r="AX430" s="13" t="s">
        <v>78</v>
      </c>
      <c r="AY430" s="235" t="s">
        <v>113</v>
      </c>
    </row>
    <row r="431" spans="1:65" s="2" customFormat="1" ht="24.15" customHeight="1">
      <c r="A431" s="40"/>
      <c r="B431" s="41"/>
      <c r="C431" s="253" t="s">
        <v>926</v>
      </c>
      <c r="D431" s="253" t="s">
        <v>351</v>
      </c>
      <c r="E431" s="254" t="s">
        <v>907</v>
      </c>
      <c r="F431" s="255" t="s">
        <v>908</v>
      </c>
      <c r="G431" s="256" t="s">
        <v>903</v>
      </c>
      <c r="H431" s="257">
        <v>0.18</v>
      </c>
      <c r="I431" s="258"/>
      <c r="J431" s="259">
        <f>ROUND(I431*H431,2)</f>
        <v>0</v>
      </c>
      <c r="K431" s="255" t="s">
        <v>120</v>
      </c>
      <c r="L431" s="260"/>
      <c r="M431" s="261" t="s">
        <v>28</v>
      </c>
      <c r="N431" s="262" t="s">
        <v>44</v>
      </c>
      <c r="O431" s="86"/>
      <c r="P431" s="215">
        <f>O431*H431</f>
        <v>0</v>
      </c>
      <c r="Q431" s="215">
        <v>0.00333</v>
      </c>
      <c r="R431" s="215">
        <f>Q431*H431</f>
        <v>0.0005994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489</v>
      </c>
      <c r="AT431" s="217" t="s">
        <v>351</v>
      </c>
      <c r="AU431" s="217" t="s">
        <v>82</v>
      </c>
      <c r="AY431" s="19" t="s">
        <v>113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78</v>
      </c>
      <c r="BK431" s="218">
        <f>ROUND(I431*H431,2)</f>
        <v>0</v>
      </c>
      <c r="BL431" s="19" t="s">
        <v>167</v>
      </c>
      <c r="BM431" s="217" t="s">
        <v>927</v>
      </c>
    </row>
    <row r="432" spans="1:51" s="13" customFormat="1" ht="12">
      <c r="A432" s="13"/>
      <c r="B432" s="224"/>
      <c r="C432" s="225"/>
      <c r="D432" s="226" t="s">
        <v>125</v>
      </c>
      <c r="E432" s="225"/>
      <c r="F432" s="228" t="s">
        <v>928</v>
      </c>
      <c r="G432" s="225"/>
      <c r="H432" s="229">
        <v>0.18</v>
      </c>
      <c r="I432" s="230"/>
      <c r="J432" s="225"/>
      <c r="K432" s="225"/>
      <c r="L432" s="231"/>
      <c r="M432" s="232"/>
      <c r="N432" s="233"/>
      <c r="O432" s="233"/>
      <c r="P432" s="233"/>
      <c r="Q432" s="233"/>
      <c r="R432" s="233"/>
      <c r="S432" s="233"/>
      <c r="T432" s="23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5" t="s">
        <v>125</v>
      </c>
      <c r="AU432" s="235" t="s">
        <v>82</v>
      </c>
      <c r="AV432" s="13" t="s">
        <v>82</v>
      </c>
      <c r="AW432" s="13" t="s">
        <v>4</v>
      </c>
      <c r="AX432" s="13" t="s">
        <v>78</v>
      </c>
      <c r="AY432" s="235" t="s">
        <v>113</v>
      </c>
    </row>
    <row r="433" spans="1:65" s="2" customFormat="1" ht="24.15" customHeight="1">
      <c r="A433" s="40"/>
      <c r="B433" s="41"/>
      <c r="C433" s="253" t="s">
        <v>929</v>
      </c>
      <c r="D433" s="253" t="s">
        <v>351</v>
      </c>
      <c r="E433" s="254" t="s">
        <v>912</v>
      </c>
      <c r="F433" s="255" t="s">
        <v>913</v>
      </c>
      <c r="G433" s="256" t="s">
        <v>903</v>
      </c>
      <c r="H433" s="257">
        <v>0.18</v>
      </c>
      <c r="I433" s="258"/>
      <c r="J433" s="259">
        <f>ROUND(I433*H433,2)</f>
        <v>0</v>
      </c>
      <c r="K433" s="255" t="s">
        <v>120</v>
      </c>
      <c r="L433" s="260"/>
      <c r="M433" s="261" t="s">
        <v>28</v>
      </c>
      <c r="N433" s="262" t="s">
        <v>44</v>
      </c>
      <c r="O433" s="86"/>
      <c r="P433" s="215">
        <f>O433*H433</f>
        <v>0</v>
      </c>
      <c r="Q433" s="215">
        <v>0.00113</v>
      </c>
      <c r="R433" s="215">
        <f>Q433*H433</f>
        <v>0.00020339999999999998</v>
      </c>
      <c r="S433" s="215">
        <v>0</v>
      </c>
      <c r="T433" s="216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17" t="s">
        <v>489</v>
      </c>
      <c r="AT433" s="217" t="s">
        <v>351</v>
      </c>
      <c r="AU433" s="217" t="s">
        <v>82</v>
      </c>
      <c r="AY433" s="19" t="s">
        <v>113</v>
      </c>
      <c r="BE433" s="218">
        <f>IF(N433="základní",J433,0)</f>
        <v>0</v>
      </c>
      <c r="BF433" s="218">
        <f>IF(N433="snížená",J433,0)</f>
        <v>0</v>
      </c>
      <c r="BG433" s="218">
        <f>IF(N433="zákl. přenesená",J433,0)</f>
        <v>0</v>
      </c>
      <c r="BH433" s="218">
        <f>IF(N433="sníž. přenesená",J433,0)</f>
        <v>0</v>
      </c>
      <c r="BI433" s="218">
        <f>IF(N433="nulová",J433,0)</f>
        <v>0</v>
      </c>
      <c r="BJ433" s="19" t="s">
        <v>78</v>
      </c>
      <c r="BK433" s="218">
        <f>ROUND(I433*H433,2)</f>
        <v>0</v>
      </c>
      <c r="BL433" s="19" t="s">
        <v>167</v>
      </c>
      <c r="BM433" s="217" t="s">
        <v>930</v>
      </c>
    </row>
    <row r="434" spans="1:51" s="13" customFormat="1" ht="12">
      <c r="A434" s="13"/>
      <c r="B434" s="224"/>
      <c r="C434" s="225"/>
      <c r="D434" s="226" t="s">
        <v>125</v>
      </c>
      <c r="E434" s="225"/>
      <c r="F434" s="228" t="s">
        <v>928</v>
      </c>
      <c r="G434" s="225"/>
      <c r="H434" s="229">
        <v>0.18</v>
      </c>
      <c r="I434" s="230"/>
      <c r="J434" s="225"/>
      <c r="K434" s="225"/>
      <c r="L434" s="231"/>
      <c r="M434" s="232"/>
      <c r="N434" s="233"/>
      <c r="O434" s="233"/>
      <c r="P434" s="233"/>
      <c r="Q434" s="233"/>
      <c r="R434" s="233"/>
      <c r="S434" s="233"/>
      <c r="T434" s="23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5" t="s">
        <v>125</v>
      </c>
      <c r="AU434" s="235" t="s">
        <v>82</v>
      </c>
      <c r="AV434" s="13" t="s">
        <v>82</v>
      </c>
      <c r="AW434" s="13" t="s">
        <v>4</v>
      </c>
      <c r="AX434" s="13" t="s">
        <v>78</v>
      </c>
      <c r="AY434" s="235" t="s">
        <v>113</v>
      </c>
    </row>
    <row r="435" spans="1:65" s="2" customFormat="1" ht="24.15" customHeight="1">
      <c r="A435" s="40"/>
      <c r="B435" s="41"/>
      <c r="C435" s="206" t="s">
        <v>931</v>
      </c>
      <c r="D435" s="206" t="s">
        <v>116</v>
      </c>
      <c r="E435" s="207" t="s">
        <v>932</v>
      </c>
      <c r="F435" s="208" t="s">
        <v>933</v>
      </c>
      <c r="G435" s="209" t="s">
        <v>166</v>
      </c>
      <c r="H435" s="210">
        <v>0.96</v>
      </c>
      <c r="I435" s="211"/>
      <c r="J435" s="212">
        <f>ROUND(I435*H435,2)</f>
        <v>0</v>
      </c>
      <c r="K435" s="208" t="s">
        <v>120</v>
      </c>
      <c r="L435" s="46"/>
      <c r="M435" s="213" t="s">
        <v>28</v>
      </c>
      <c r="N435" s="214" t="s">
        <v>44</v>
      </c>
      <c r="O435" s="86"/>
      <c r="P435" s="215">
        <f>O435*H435</f>
        <v>0</v>
      </c>
      <c r="Q435" s="215">
        <v>0.00014375</v>
      </c>
      <c r="R435" s="215">
        <f>Q435*H435</f>
        <v>0.000138</v>
      </c>
      <c r="S435" s="215">
        <v>0</v>
      </c>
      <c r="T435" s="216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17" t="s">
        <v>167</v>
      </c>
      <c r="AT435" s="217" t="s">
        <v>116</v>
      </c>
      <c r="AU435" s="217" t="s">
        <v>82</v>
      </c>
      <c r="AY435" s="19" t="s">
        <v>113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9" t="s">
        <v>78</v>
      </c>
      <c r="BK435" s="218">
        <f>ROUND(I435*H435,2)</f>
        <v>0</v>
      </c>
      <c r="BL435" s="19" t="s">
        <v>167</v>
      </c>
      <c r="BM435" s="217" t="s">
        <v>934</v>
      </c>
    </row>
    <row r="436" spans="1:47" s="2" customFormat="1" ht="12">
      <c r="A436" s="40"/>
      <c r="B436" s="41"/>
      <c r="C436" s="42"/>
      <c r="D436" s="219" t="s">
        <v>123</v>
      </c>
      <c r="E436" s="42"/>
      <c r="F436" s="220" t="s">
        <v>935</v>
      </c>
      <c r="G436" s="42"/>
      <c r="H436" s="42"/>
      <c r="I436" s="221"/>
      <c r="J436" s="42"/>
      <c r="K436" s="42"/>
      <c r="L436" s="46"/>
      <c r="M436" s="222"/>
      <c r="N436" s="223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123</v>
      </c>
      <c r="AU436" s="19" t="s">
        <v>82</v>
      </c>
    </row>
    <row r="437" spans="1:51" s="15" customFormat="1" ht="12">
      <c r="A437" s="15"/>
      <c r="B437" s="263"/>
      <c r="C437" s="264"/>
      <c r="D437" s="226" t="s">
        <v>125</v>
      </c>
      <c r="E437" s="265" t="s">
        <v>28</v>
      </c>
      <c r="F437" s="266" t="s">
        <v>886</v>
      </c>
      <c r="G437" s="264"/>
      <c r="H437" s="265" t="s">
        <v>28</v>
      </c>
      <c r="I437" s="267"/>
      <c r="J437" s="264"/>
      <c r="K437" s="264"/>
      <c r="L437" s="268"/>
      <c r="M437" s="269"/>
      <c r="N437" s="270"/>
      <c r="O437" s="270"/>
      <c r="P437" s="270"/>
      <c r="Q437" s="270"/>
      <c r="R437" s="270"/>
      <c r="S437" s="270"/>
      <c r="T437" s="271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72" t="s">
        <v>125</v>
      </c>
      <c r="AU437" s="272" t="s">
        <v>82</v>
      </c>
      <c r="AV437" s="15" t="s">
        <v>78</v>
      </c>
      <c r="AW437" s="15" t="s">
        <v>34</v>
      </c>
      <c r="AX437" s="15" t="s">
        <v>73</v>
      </c>
      <c r="AY437" s="272" t="s">
        <v>113</v>
      </c>
    </row>
    <row r="438" spans="1:51" s="13" customFormat="1" ht="12">
      <c r="A438" s="13"/>
      <c r="B438" s="224"/>
      <c r="C438" s="225"/>
      <c r="D438" s="226" t="s">
        <v>125</v>
      </c>
      <c r="E438" s="227" t="s">
        <v>28</v>
      </c>
      <c r="F438" s="228" t="s">
        <v>936</v>
      </c>
      <c r="G438" s="225"/>
      <c r="H438" s="229">
        <v>0.96</v>
      </c>
      <c r="I438" s="230"/>
      <c r="J438" s="225"/>
      <c r="K438" s="225"/>
      <c r="L438" s="231"/>
      <c r="M438" s="232"/>
      <c r="N438" s="233"/>
      <c r="O438" s="233"/>
      <c r="P438" s="233"/>
      <c r="Q438" s="233"/>
      <c r="R438" s="233"/>
      <c r="S438" s="233"/>
      <c r="T438" s="23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5" t="s">
        <v>125</v>
      </c>
      <c r="AU438" s="235" t="s">
        <v>82</v>
      </c>
      <c r="AV438" s="13" t="s">
        <v>82</v>
      </c>
      <c r="AW438" s="13" t="s">
        <v>34</v>
      </c>
      <c r="AX438" s="13" t="s">
        <v>78</v>
      </c>
      <c r="AY438" s="235" t="s">
        <v>113</v>
      </c>
    </row>
    <row r="439" spans="1:65" s="2" customFormat="1" ht="49.05" customHeight="1">
      <c r="A439" s="40"/>
      <c r="B439" s="41"/>
      <c r="C439" s="206" t="s">
        <v>937</v>
      </c>
      <c r="D439" s="206" t="s">
        <v>116</v>
      </c>
      <c r="E439" s="207" t="s">
        <v>938</v>
      </c>
      <c r="F439" s="208" t="s">
        <v>939</v>
      </c>
      <c r="G439" s="209" t="s">
        <v>237</v>
      </c>
      <c r="H439" s="210">
        <v>0.063</v>
      </c>
      <c r="I439" s="211"/>
      <c r="J439" s="212">
        <f>ROUND(I439*H439,2)</f>
        <v>0</v>
      </c>
      <c r="K439" s="208" t="s">
        <v>120</v>
      </c>
      <c r="L439" s="46"/>
      <c r="M439" s="213" t="s">
        <v>28</v>
      </c>
      <c r="N439" s="214" t="s">
        <v>44</v>
      </c>
      <c r="O439" s="86"/>
      <c r="P439" s="215">
        <f>O439*H439</f>
        <v>0</v>
      </c>
      <c r="Q439" s="215">
        <v>0</v>
      </c>
      <c r="R439" s="215">
        <f>Q439*H439</f>
        <v>0</v>
      </c>
      <c r="S439" s="215">
        <v>0</v>
      </c>
      <c r="T439" s="216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17" t="s">
        <v>167</v>
      </c>
      <c r="AT439" s="217" t="s">
        <v>116</v>
      </c>
      <c r="AU439" s="217" t="s">
        <v>82</v>
      </c>
      <c r="AY439" s="19" t="s">
        <v>113</v>
      </c>
      <c r="BE439" s="218">
        <f>IF(N439="základní",J439,0)</f>
        <v>0</v>
      </c>
      <c r="BF439" s="218">
        <f>IF(N439="snížená",J439,0)</f>
        <v>0</v>
      </c>
      <c r="BG439" s="218">
        <f>IF(N439="zákl. přenesená",J439,0)</f>
        <v>0</v>
      </c>
      <c r="BH439" s="218">
        <f>IF(N439="sníž. přenesená",J439,0)</f>
        <v>0</v>
      </c>
      <c r="BI439" s="218">
        <f>IF(N439="nulová",J439,0)</f>
        <v>0</v>
      </c>
      <c r="BJ439" s="19" t="s">
        <v>78</v>
      </c>
      <c r="BK439" s="218">
        <f>ROUND(I439*H439,2)</f>
        <v>0</v>
      </c>
      <c r="BL439" s="19" t="s">
        <v>167</v>
      </c>
      <c r="BM439" s="217" t="s">
        <v>940</v>
      </c>
    </row>
    <row r="440" spans="1:47" s="2" customFormat="1" ht="12">
      <c r="A440" s="40"/>
      <c r="B440" s="41"/>
      <c r="C440" s="42"/>
      <c r="D440" s="219" t="s">
        <v>123</v>
      </c>
      <c r="E440" s="42"/>
      <c r="F440" s="220" t="s">
        <v>941</v>
      </c>
      <c r="G440" s="42"/>
      <c r="H440" s="42"/>
      <c r="I440" s="221"/>
      <c r="J440" s="42"/>
      <c r="K440" s="42"/>
      <c r="L440" s="46"/>
      <c r="M440" s="222"/>
      <c r="N440" s="223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123</v>
      </c>
      <c r="AU440" s="19" t="s">
        <v>82</v>
      </c>
    </row>
    <row r="441" spans="1:63" s="12" customFormat="1" ht="22.8" customHeight="1">
      <c r="A441" s="12"/>
      <c r="B441" s="190"/>
      <c r="C441" s="191"/>
      <c r="D441" s="192" t="s">
        <v>72</v>
      </c>
      <c r="E441" s="204" t="s">
        <v>942</v>
      </c>
      <c r="F441" s="204" t="s">
        <v>943</v>
      </c>
      <c r="G441" s="191"/>
      <c r="H441" s="191"/>
      <c r="I441" s="194"/>
      <c r="J441" s="205">
        <f>BK441</f>
        <v>0</v>
      </c>
      <c r="K441" s="191"/>
      <c r="L441" s="196"/>
      <c r="M441" s="197"/>
      <c r="N441" s="198"/>
      <c r="O441" s="198"/>
      <c r="P441" s="199">
        <f>SUM(P442:P467)</f>
        <v>0</v>
      </c>
      <c r="Q441" s="198"/>
      <c r="R441" s="199">
        <f>SUM(R442:R467)</f>
        <v>0.25158823999999996</v>
      </c>
      <c r="S441" s="198"/>
      <c r="T441" s="200">
        <f>SUM(T442:T467)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01" t="s">
        <v>82</v>
      </c>
      <c r="AT441" s="202" t="s">
        <v>72</v>
      </c>
      <c r="AU441" s="202" t="s">
        <v>78</v>
      </c>
      <c r="AY441" s="201" t="s">
        <v>113</v>
      </c>
      <c r="BK441" s="203">
        <f>SUM(BK442:BK467)</f>
        <v>0</v>
      </c>
    </row>
    <row r="442" spans="1:65" s="2" customFormat="1" ht="24.15" customHeight="1">
      <c r="A442" s="40"/>
      <c r="B442" s="41"/>
      <c r="C442" s="206" t="s">
        <v>944</v>
      </c>
      <c r="D442" s="206" t="s">
        <v>116</v>
      </c>
      <c r="E442" s="207" t="s">
        <v>945</v>
      </c>
      <c r="F442" s="208" t="s">
        <v>946</v>
      </c>
      <c r="G442" s="209" t="s">
        <v>166</v>
      </c>
      <c r="H442" s="210">
        <v>6.43</v>
      </c>
      <c r="I442" s="211"/>
      <c r="J442" s="212">
        <f>ROUND(I442*H442,2)</f>
        <v>0</v>
      </c>
      <c r="K442" s="208" t="s">
        <v>120</v>
      </c>
      <c r="L442" s="46"/>
      <c r="M442" s="213" t="s">
        <v>28</v>
      </c>
      <c r="N442" s="214" t="s">
        <v>44</v>
      </c>
      <c r="O442" s="86"/>
      <c r="P442" s="215">
        <f>O442*H442</f>
        <v>0</v>
      </c>
      <c r="Q442" s="215">
        <v>0</v>
      </c>
      <c r="R442" s="215">
        <f>Q442*H442</f>
        <v>0</v>
      </c>
      <c r="S442" s="215">
        <v>0</v>
      </c>
      <c r="T442" s="216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17" t="s">
        <v>167</v>
      </c>
      <c r="AT442" s="217" t="s">
        <v>116</v>
      </c>
      <c r="AU442" s="217" t="s">
        <v>82</v>
      </c>
      <c r="AY442" s="19" t="s">
        <v>113</v>
      </c>
      <c r="BE442" s="218">
        <f>IF(N442="základní",J442,0)</f>
        <v>0</v>
      </c>
      <c r="BF442" s="218">
        <f>IF(N442="snížená",J442,0)</f>
        <v>0</v>
      </c>
      <c r="BG442" s="218">
        <f>IF(N442="zákl. přenesená",J442,0)</f>
        <v>0</v>
      </c>
      <c r="BH442" s="218">
        <f>IF(N442="sníž. přenesená",J442,0)</f>
        <v>0</v>
      </c>
      <c r="BI442" s="218">
        <f>IF(N442="nulová",J442,0)</f>
        <v>0</v>
      </c>
      <c r="BJ442" s="19" t="s">
        <v>78</v>
      </c>
      <c r="BK442" s="218">
        <f>ROUND(I442*H442,2)</f>
        <v>0</v>
      </c>
      <c r="BL442" s="19" t="s">
        <v>167</v>
      </c>
      <c r="BM442" s="217" t="s">
        <v>947</v>
      </c>
    </row>
    <row r="443" spans="1:47" s="2" customFormat="1" ht="12">
      <c r="A443" s="40"/>
      <c r="B443" s="41"/>
      <c r="C443" s="42"/>
      <c r="D443" s="219" t="s">
        <v>123</v>
      </c>
      <c r="E443" s="42"/>
      <c r="F443" s="220" t="s">
        <v>948</v>
      </c>
      <c r="G443" s="42"/>
      <c r="H443" s="42"/>
      <c r="I443" s="221"/>
      <c r="J443" s="42"/>
      <c r="K443" s="42"/>
      <c r="L443" s="46"/>
      <c r="M443" s="222"/>
      <c r="N443" s="223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123</v>
      </c>
      <c r="AU443" s="19" t="s">
        <v>82</v>
      </c>
    </row>
    <row r="444" spans="1:51" s="13" customFormat="1" ht="12">
      <c r="A444" s="13"/>
      <c r="B444" s="224"/>
      <c r="C444" s="225"/>
      <c r="D444" s="226" t="s">
        <v>125</v>
      </c>
      <c r="E444" s="227" t="s">
        <v>28</v>
      </c>
      <c r="F444" s="228" t="s">
        <v>260</v>
      </c>
      <c r="G444" s="225"/>
      <c r="H444" s="229">
        <v>6.43</v>
      </c>
      <c r="I444" s="230"/>
      <c r="J444" s="225"/>
      <c r="K444" s="225"/>
      <c r="L444" s="231"/>
      <c r="M444" s="232"/>
      <c r="N444" s="233"/>
      <c r="O444" s="233"/>
      <c r="P444" s="233"/>
      <c r="Q444" s="233"/>
      <c r="R444" s="233"/>
      <c r="S444" s="233"/>
      <c r="T444" s="23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5" t="s">
        <v>125</v>
      </c>
      <c r="AU444" s="235" t="s">
        <v>82</v>
      </c>
      <c r="AV444" s="13" t="s">
        <v>82</v>
      </c>
      <c r="AW444" s="13" t="s">
        <v>34</v>
      </c>
      <c r="AX444" s="13" t="s">
        <v>78</v>
      </c>
      <c r="AY444" s="235" t="s">
        <v>113</v>
      </c>
    </row>
    <row r="445" spans="1:65" s="2" customFormat="1" ht="24.15" customHeight="1">
      <c r="A445" s="40"/>
      <c r="B445" s="41"/>
      <c r="C445" s="206" t="s">
        <v>949</v>
      </c>
      <c r="D445" s="206" t="s">
        <v>116</v>
      </c>
      <c r="E445" s="207" t="s">
        <v>950</v>
      </c>
      <c r="F445" s="208" t="s">
        <v>951</v>
      </c>
      <c r="G445" s="209" t="s">
        <v>166</v>
      </c>
      <c r="H445" s="210">
        <v>6.43</v>
      </c>
      <c r="I445" s="211"/>
      <c r="J445" s="212">
        <f>ROUND(I445*H445,2)</f>
        <v>0</v>
      </c>
      <c r="K445" s="208" t="s">
        <v>120</v>
      </c>
      <c r="L445" s="46"/>
      <c r="M445" s="213" t="s">
        <v>28</v>
      </c>
      <c r="N445" s="214" t="s">
        <v>44</v>
      </c>
      <c r="O445" s="86"/>
      <c r="P445" s="215">
        <f>O445*H445</f>
        <v>0</v>
      </c>
      <c r="Q445" s="215">
        <v>0.0003</v>
      </c>
      <c r="R445" s="215">
        <f>Q445*H445</f>
        <v>0.0019289999999999997</v>
      </c>
      <c r="S445" s="215">
        <v>0</v>
      </c>
      <c r="T445" s="216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17" t="s">
        <v>167</v>
      </c>
      <c r="AT445" s="217" t="s">
        <v>116</v>
      </c>
      <c r="AU445" s="217" t="s">
        <v>82</v>
      </c>
      <c r="AY445" s="19" t="s">
        <v>113</v>
      </c>
      <c r="BE445" s="218">
        <f>IF(N445="základní",J445,0)</f>
        <v>0</v>
      </c>
      <c r="BF445" s="218">
        <f>IF(N445="snížená",J445,0)</f>
        <v>0</v>
      </c>
      <c r="BG445" s="218">
        <f>IF(N445="zákl. přenesená",J445,0)</f>
        <v>0</v>
      </c>
      <c r="BH445" s="218">
        <f>IF(N445="sníž. přenesená",J445,0)</f>
        <v>0</v>
      </c>
      <c r="BI445" s="218">
        <f>IF(N445="nulová",J445,0)</f>
        <v>0</v>
      </c>
      <c r="BJ445" s="19" t="s">
        <v>78</v>
      </c>
      <c r="BK445" s="218">
        <f>ROUND(I445*H445,2)</f>
        <v>0</v>
      </c>
      <c r="BL445" s="19" t="s">
        <v>167</v>
      </c>
      <c r="BM445" s="217" t="s">
        <v>952</v>
      </c>
    </row>
    <row r="446" spans="1:47" s="2" customFormat="1" ht="12">
      <c r="A446" s="40"/>
      <c r="B446" s="41"/>
      <c r="C446" s="42"/>
      <c r="D446" s="219" t="s">
        <v>123</v>
      </c>
      <c r="E446" s="42"/>
      <c r="F446" s="220" t="s">
        <v>953</v>
      </c>
      <c r="G446" s="42"/>
      <c r="H446" s="42"/>
      <c r="I446" s="221"/>
      <c r="J446" s="42"/>
      <c r="K446" s="42"/>
      <c r="L446" s="46"/>
      <c r="M446" s="222"/>
      <c r="N446" s="223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123</v>
      </c>
      <c r="AU446" s="19" t="s">
        <v>82</v>
      </c>
    </row>
    <row r="447" spans="1:65" s="2" customFormat="1" ht="37.8" customHeight="1">
      <c r="A447" s="40"/>
      <c r="B447" s="41"/>
      <c r="C447" s="206" t="s">
        <v>954</v>
      </c>
      <c r="D447" s="206" t="s">
        <v>116</v>
      </c>
      <c r="E447" s="207" t="s">
        <v>955</v>
      </c>
      <c r="F447" s="208" t="s">
        <v>956</v>
      </c>
      <c r="G447" s="209" t="s">
        <v>166</v>
      </c>
      <c r="H447" s="210">
        <v>6.43</v>
      </c>
      <c r="I447" s="211"/>
      <c r="J447" s="212">
        <f>ROUND(I447*H447,2)</f>
        <v>0</v>
      </c>
      <c r="K447" s="208" t="s">
        <v>120</v>
      </c>
      <c r="L447" s="46"/>
      <c r="M447" s="213" t="s">
        <v>28</v>
      </c>
      <c r="N447" s="214" t="s">
        <v>44</v>
      </c>
      <c r="O447" s="86"/>
      <c r="P447" s="215">
        <f>O447*H447</f>
        <v>0</v>
      </c>
      <c r="Q447" s="215">
        <v>0.009088</v>
      </c>
      <c r="R447" s="215">
        <f>Q447*H447</f>
        <v>0.05843584</v>
      </c>
      <c r="S447" s="215">
        <v>0</v>
      </c>
      <c r="T447" s="216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7" t="s">
        <v>167</v>
      </c>
      <c r="AT447" s="217" t="s">
        <v>116</v>
      </c>
      <c r="AU447" s="217" t="s">
        <v>82</v>
      </c>
      <c r="AY447" s="19" t="s">
        <v>113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9" t="s">
        <v>78</v>
      </c>
      <c r="BK447" s="218">
        <f>ROUND(I447*H447,2)</f>
        <v>0</v>
      </c>
      <c r="BL447" s="19" t="s">
        <v>167</v>
      </c>
      <c r="BM447" s="217" t="s">
        <v>957</v>
      </c>
    </row>
    <row r="448" spans="1:47" s="2" customFormat="1" ht="12">
      <c r="A448" s="40"/>
      <c r="B448" s="41"/>
      <c r="C448" s="42"/>
      <c r="D448" s="219" t="s">
        <v>123</v>
      </c>
      <c r="E448" s="42"/>
      <c r="F448" s="220" t="s">
        <v>958</v>
      </c>
      <c r="G448" s="42"/>
      <c r="H448" s="42"/>
      <c r="I448" s="221"/>
      <c r="J448" s="42"/>
      <c r="K448" s="42"/>
      <c r="L448" s="46"/>
      <c r="M448" s="222"/>
      <c r="N448" s="223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123</v>
      </c>
      <c r="AU448" s="19" t="s">
        <v>82</v>
      </c>
    </row>
    <row r="449" spans="1:65" s="2" customFormat="1" ht="37.8" customHeight="1">
      <c r="A449" s="40"/>
      <c r="B449" s="41"/>
      <c r="C449" s="253" t="s">
        <v>959</v>
      </c>
      <c r="D449" s="253" t="s">
        <v>351</v>
      </c>
      <c r="E449" s="254" t="s">
        <v>960</v>
      </c>
      <c r="F449" s="255" t="s">
        <v>961</v>
      </c>
      <c r="G449" s="256" t="s">
        <v>166</v>
      </c>
      <c r="H449" s="257">
        <v>7.073</v>
      </c>
      <c r="I449" s="258"/>
      <c r="J449" s="259">
        <f>ROUND(I449*H449,2)</f>
        <v>0</v>
      </c>
      <c r="K449" s="255" t="s">
        <v>120</v>
      </c>
      <c r="L449" s="260"/>
      <c r="M449" s="261" t="s">
        <v>28</v>
      </c>
      <c r="N449" s="262" t="s">
        <v>44</v>
      </c>
      <c r="O449" s="86"/>
      <c r="P449" s="215">
        <f>O449*H449</f>
        <v>0</v>
      </c>
      <c r="Q449" s="215">
        <v>0.022</v>
      </c>
      <c r="R449" s="215">
        <f>Q449*H449</f>
        <v>0.155606</v>
      </c>
      <c r="S449" s="215">
        <v>0</v>
      </c>
      <c r="T449" s="216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17" t="s">
        <v>489</v>
      </c>
      <c r="AT449" s="217" t="s">
        <v>351</v>
      </c>
      <c r="AU449" s="217" t="s">
        <v>82</v>
      </c>
      <c r="AY449" s="19" t="s">
        <v>113</v>
      </c>
      <c r="BE449" s="218">
        <f>IF(N449="základní",J449,0)</f>
        <v>0</v>
      </c>
      <c r="BF449" s="218">
        <f>IF(N449="snížená",J449,0)</f>
        <v>0</v>
      </c>
      <c r="BG449" s="218">
        <f>IF(N449="zákl. přenesená",J449,0)</f>
        <v>0</v>
      </c>
      <c r="BH449" s="218">
        <f>IF(N449="sníž. přenesená",J449,0)</f>
        <v>0</v>
      </c>
      <c r="BI449" s="218">
        <f>IF(N449="nulová",J449,0)</f>
        <v>0</v>
      </c>
      <c r="BJ449" s="19" t="s">
        <v>78</v>
      </c>
      <c r="BK449" s="218">
        <f>ROUND(I449*H449,2)</f>
        <v>0</v>
      </c>
      <c r="BL449" s="19" t="s">
        <v>167</v>
      </c>
      <c r="BM449" s="217" t="s">
        <v>962</v>
      </c>
    </row>
    <row r="450" spans="1:51" s="13" customFormat="1" ht="12">
      <c r="A450" s="13"/>
      <c r="B450" s="224"/>
      <c r="C450" s="225"/>
      <c r="D450" s="226" t="s">
        <v>125</v>
      </c>
      <c r="E450" s="225"/>
      <c r="F450" s="228" t="s">
        <v>963</v>
      </c>
      <c r="G450" s="225"/>
      <c r="H450" s="229">
        <v>7.073</v>
      </c>
      <c r="I450" s="230"/>
      <c r="J450" s="225"/>
      <c r="K450" s="225"/>
      <c r="L450" s="231"/>
      <c r="M450" s="232"/>
      <c r="N450" s="233"/>
      <c r="O450" s="233"/>
      <c r="P450" s="233"/>
      <c r="Q450" s="233"/>
      <c r="R450" s="233"/>
      <c r="S450" s="233"/>
      <c r="T450" s="23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5" t="s">
        <v>125</v>
      </c>
      <c r="AU450" s="235" t="s">
        <v>82</v>
      </c>
      <c r="AV450" s="13" t="s">
        <v>82</v>
      </c>
      <c r="AW450" s="13" t="s">
        <v>4</v>
      </c>
      <c r="AX450" s="13" t="s">
        <v>78</v>
      </c>
      <c r="AY450" s="235" t="s">
        <v>113</v>
      </c>
    </row>
    <row r="451" spans="1:65" s="2" customFormat="1" ht="24.15" customHeight="1">
      <c r="A451" s="40"/>
      <c r="B451" s="41"/>
      <c r="C451" s="206" t="s">
        <v>964</v>
      </c>
      <c r="D451" s="206" t="s">
        <v>116</v>
      </c>
      <c r="E451" s="207" t="s">
        <v>965</v>
      </c>
      <c r="F451" s="208" t="s">
        <v>966</v>
      </c>
      <c r="G451" s="209" t="s">
        <v>166</v>
      </c>
      <c r="H451" s="210">
        <v>6.43</v>
      </c>
      <c r="I451" s="211"/>
      <c r="J451" s="212">
        <f>ROUND(I451*H451,2)</f>
        <v>0</v>
      </c>
      <c r="K451" s="208" t="s">
        <v>199</v>
      </c>
      <c r="L451" s="46"/>
      <c r="M451" s="213" t="s">
        <v>28</v>
      </c>
      <c r="N451" s="214" t="s">
        <v>44</v>
      </c>
      <c r="O451" s="86"/>
      <c r="P451" s="215">
        <f>O451*H451</f>
        <v>0</v>
      </c>
      <c r="Q451" s="215">
        <v>0</v>
      </c>
      <c r="R451" s="215">
        <f>Q451*H451</f>
        <v>0</v>
      </c>
      <c r="S451" s="215">
        <v>0</v>
      </c>
      <c r="T451" s="216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17" t="s">
        <v>167</v>
      </c>
      <c r="AT451" s="217" t="s">
        <v>116</v>
      </c>
      <c r="AU451" s="217" t="s">
        <v>82</v>
      </c>
      <c r="AY451" s="19" t="s">
        <v>113</v>
      </c>
      <c r="BE451" s="218">
        <f>IF(N451="základní",J451,0)</f>
        <v>0</v>
      </c>
      <c r="BF451" s="218">
        <f>IF(N451="snížená",J451,0)</f>
        <v>0</v>
      </c>
      <c r="BG451" s="218">
        <f>IF(N451="zákl. přenesená",J451,0)</f>
        <v>0</v>
      </c>
      <c r="BH451" s="218">
        <f>IF(N451="sníž. přenesená",J451,0)</f>
        <v>0</v>
      </c>
      <c r="BI451" s="218">
        <f>IF(N451="nulová",J451,0)</f>
        <v>0</v>
      </c>
      <c r="BJ451" s="19" t="s">
        <v>78</v>
      </c>
      <c r="BK451" s="218">
        <f>ROUND(I451*H451,2)</f>
        <v>0</v>
      </c>
      <c r="BL451" s="19" t="s">
        <v>167</v>
      </c>
      <c r="BM451" s="217" t="s">
        <v>967</v>
      </c>
    </row>
    <row r="452" spans="1:51" s="13" customFormat="1" ht="12">
      <c r="A452" s="13"/>
      <c r="B452" s="224"/>
      <c r="C452" s="225"/>
      <c r="D452" s="226" t="s">
        <v>125</v>
      </c>
      <c r="E452" s="227" t="s">
        <v>28</v>
      </c>
      <c r="F452" s="228" t="s">
        <v>968</v>
      </c>
      <c r="G452" s="225"/>
      <c r="H452" s="229">
        <v>6.43</v>
      </c>
      <c r="I452" s="230"/>
      <c r="J452" s="225"/>
      <c r="K452" s="225"/>
      <c r="L452" s="231"/>
      <c r="M452" s="232"/>
      <c r="N452" s="233"/>
      <c r="O452" s="233"/>
      <c r="P452" s="233"/>
      <c r="Q452" s="233"/>
      <c r="R452" s="233"/>
      <c r="S452" s="233"/>
      <c r="T452" s="234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5" t="s">
        <v>125</v>
      </c>
      <c r="AU452" s="235" t="s">
        <v>82</v>
      </c>
      <c r="AV452" s="13" t="s">
        <v>82</v>
      </c>
      <c r="AW452" s="13" t="s">
        <v>34</v>
      </c>
      <c r="AX452" s="13" t="s">
        <v>78</v>
      </c>
      <c r="AY452" s="235" t="s">
        <v>113</v>
      </c>
    </row>
    <row r="453" spans="1:65" s="2" customFormat="1" ht="37.8" customHeight="1">
      <c r="A453" s="40"/>
      <c r="B453" s="41"/>
      <c r="C453" s="206" t="s">
        <v>969</v>
      </c>
      <c r="D453" s="206" t="s">
        <v>116</v>
      </c>
      <c r="E453" s="207" t="s">
        <v>970</v>
      </c>
      <c r="F453" s="208" t="s">
        <v>971</v>
      </c>
      <c r="G453" s="209" t="s">
        <v>180</v>
      </c>
      <c r="H453" s="210">
        <v>9.5</v>
      </c>
      <c r="I453" s="211"/>
      <c r="J453" s="212">
        <f>ROUND(I453*H453,2)</f>
        <v>0</v>
      </c>
      <c r="K453" s="208" t="s">
        <v>120</v>
      </c>
      <c r="L453" s="46"/>
      <c r="M453" s="213" t="s">
        <v>28</v>
      </c>
      <c r="N453" s="214" t="s">
        <v>44</v>
      </c>
      <c r="O453" s="86"/>
      <c r="P453" s="215">
        <f>O453*H453</f>
        <v>0</v>
      </c>
      <c r="Q453" s="215">
        <v>0.000303</v>
      </c>
      <c r="R453" s="215">
        <f>Q453*H453</f>
        <v>0.0028785</v>
      </c>
      <c r="S453" s="215">
        <v>0</v>
      </c>
      <c r="T453" s="216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7" t="s">
        <v>167</v>
      </c>
      <c r="AT453" s="217" t="s">
        <v>116</v>
      </c>
      <c r="AU453" s="217" t="s">
        <v>82</v>
      </c>
      <c r="AY453" s="19" t="s">
        <v>113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9" t="s">
        <v>78</v>
      </c>
      <c r="BK453" s="218">
        <f>ROUND(I453*H453,2)</f>
        <v>0</v>
      </c>
      <c r="BL453" s="19" t="s">
        <v>167</v>
      </c>
      <c r="BM453" s="217" t="s">
        <v>972</v>
      </c>
    </row>
    <row r="454" spans="1:47" s="2" customFormat="1" ht="12">
      <c r="A454" s="40"/>
      <c r="B454" s="41"/>
      <c r="C454" s="42"/>
      <c r="D454" s="219" t="s">
        <v>123</v>
      </c>
      <c r="E454" s="42"/>
      <c r="F454" s="220" t="s">
        <v>973</v>
      </c>
      <c r="G454" s="42"/>
      <c r="H454" s="42"/>
      <c r="I454" s="221"/>
      <c r="J454" s="42"/>
      <c r="K454" s="42"/>
      <c r="L454" s="46"/>
      <c r="M454" s="222"/>
      <c r="N454" s="223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123</v>
      </c>
      <c r="AU454" s="19" t="s">
        <v>82</v>
      </c>
    </row>
    <row r="455" spans="1:51" s="13" customFormat="1" ht="12">
      <c r="A455" s="13"/>
      <c r="B455" s="224"/>
      <c r="C455" s="225"/>
      <c r="D455" s="226" t="s">
        <v>125</v>
      </c>
      <c r="E455" s="227" t="s">
        <v>28</v>
      </c>
      <c r="F455" s="228" t="s">
        <v>275</v>
      </c>
      <c r="G455" s="225"/>
      <c r="H455" s="229">
        <v>10.4</v>
      </c>
      <c r="I455" s="230"/>
      <c r="J455" s="225"/>
      <c r="K455" s="225"/>
      <c r="L455" s="231"/>
      <c r="M455" s="232"/>
      <c r="N455" s="233"/>
      <c r="O455" s="233"/>
      <c r="P455" s="233"/>
      <c r="Q455" s="233"/>
      <c r="R455" s="233"/>
      <c r="S455" s="233"/>
      <c r="T455" s="234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5" t="s">
        <v>125</v>
      </c>
      <c r="AU455" s="235" t="s">
        <v>82</v>
      </c>
      <c r="AV455" s="13" t="s">
        <v>82</v>
      </c>
      <c r="AW455" s="13" t="s">
        <v>34</v>
      </c>
      <c r="AX455" s="13" t="s">
        <v>73</v>
      </c>
      <c r="AY455" s="235" t="s">
        <v>113</v>
      </c>
    </row>
    <row r="456" spans="1:51" s="13" customFormat="1" ht="12">
      <c r="A456" s="13"/>
      <c r="B456" s="224"/>
      <c r="C456" s="225"/>
      <c r="D456" s="226" t="s">
        <v>125</v>
      </c>
      <c r="E456" s="227" t="s">
        <v>28</v>
      </c>
      <c r="F456" s="228" t="s">
        <v>974</v>
      </c>
      <c r="G456" s="225"/>
      <c r="H456" s="229">
        <v>-0.9</v>
      </c>
      <c r="I456" s="230"/>
      <c r="J456" s="225"/>
      <c r="K456" s="225"/>
      <c r="L456" s="231"/>
      <c r="M456" s="232"/>
      <c r="N456" s="233"/>
      <c r="O456" s="233"/>
      <c r="P456" s="233"/>
      <c r="Q456" s="233"/>
      <c r="R456" s="233"/>
      <c r="S456" s="233"/>
      <c r="T456" s="23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5" t="s">
        <v>125</v>
      </c>
      <c r="AU456" s="235" t="s">
        <v>82</v>
      </c>
      <c r="AV456" s="13" t="s">
        <v>82</v>
      </c>
      <c r="AW456" s="13" t="s">
        <v>34</v>
      </c>
      <c r="AX456" s="13" t="s">
        <v>73</v>
      </c>
      <c r="AY456" s="235" t="s">
        <v>113</v>
      </c>
    </row>
    <row r="457" spans="1:51" s="14" customFormat="1" ht="12">
      <c r="A457" s="14"/>
      <c r="B457" s="236"/>
      <c r="C457" s="237"/>
      <c r="D457" s="226" t="s">
        <v>125</v>
      </c>
      <c r="E457" s="238" t="s">
        <v>28</v>
      </c>
      <c r="F457" s="239" t="s">
        <v>127</v>
      </c>
      <c r="G457" s="237"/>
      <c r="H457" s="240">
        <v>9.5</v>
      </c>
      <c r="I457" s="241"/>
      <c r="J457" s="237"/>
      <c r="K457" s="237"/>
      <c r="L457" s="242"/>
      <c r="M457" s="243"/>
      <c r="N457" s="244"/>
      <c r="O457" s="244"/>
      <c r="P457" s="244"/>
      <c r="Q457" s="244"/>
      <c r="R457" s="244"/>
      <c r="S457" s="244"/>
      <c r="T457" s="245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6" t="s">
        <v>125</v>
      </c>
      <c r="AU457" s="246" t="s">
        <v>82</v>
      </c>
      <c r="AV457" s="14" t="s">
        <v>121</v>
      </c>
      <c r="AW457" s="14" t="s">
        <v>34</v>
      </c>
      <c r="AX457" s="14" t="s">
        <v>78</v>
      </c>
      <c r="AY457" s="246" t="s">
        <v>113</v>
      </c>
    </row>
    <row r="458" spans="1:65" s="2" customFormat="1" ht="16.5" customHeight="1">
      <c r="A458" s="40"/>
      <c r="B458" s="41"/>
      <c r="C458" s="206" t="s">
        <v>975</v>
      </c>
      <c r="D458" s="206" t="s">
        <v>116</v>
      </c>
      <c r="E458" s="207" t="s">
        <v>976</v>
      </c>
      <c r="F458" s="208" t="s">
        <v>977</v>
      </c>
      <c r="G458" s="209" t="s">
        <v>180</v>
      </c>
      <c r="H458" s="210">
        <v>9.5</v>
      </c>
      <c r="I458" s="211"/>
      <c r="J458" s="212">
        <f>ROUND(I458*H458,2)</f>
        <v>0</v>
      </c>
      <c r="K458" s="208" t="s">
        <v>120</v>
      </c>
      <c r="L458" s="46"/>
      <c r="M458" s="213" t="s">
        <v>28</v>
      </c>
      <c r="N458" s="214" t="s">
        <v>44</v>
      </c>
      <c r="O458" s="86"/>
      <c r="P458" s="215">
        <f>O458*H458</f>
        <v>0</v>
      </c>
      <c r="Q458" s="215">
        <v>3E-05</v>
      </c>
      <c r="R458" s="215">
        <f>Q458*H458</f>
        <v>0.000285</v>
      </c>
      <c r="S458" s="215">
        <v>0</v>
      </c>
      <c r="T458" s="216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7" t="s">
        <v>167</v>
      </c>
      <c r="AT458" s="217" t="s">
        <v>116</v>
      </c>
      <c r="AU458" s="217" t="s">
        <v>82</v>
      </c>
      <c r="AY458" s="19" t="s">
        <v>113</v>
      </c>
      <c r="BE458" s="218">
        <f>IF(N458="základní",J458,0)</f>
        <v>0</v>
      </c>
      <c r="BF458" s="218">
        <f>IF(N458="snížená",J458,0)</f>
        <v>0</v>
      </c>
      <c r="BG458" s="218">
        <f>IF(N458="zákl. přenesená",J458,0)</f>
        <v>0</v>
      </c>
      <c r="BH458" s="218">
        <f>IF(N458="sníž. přenesená",J458,0)</f>
        <v>0</v>
      </c>
      <c r="BI458" s="218">
        <f>IF(N458="nulová",J458,0)</f>
        <v>0</v>
      </c>
      <c r="BJ458" s="19" t="s">
        <v>78</v>
      </c>
      <c r="BK458" s="218">
        <f>ROUND(I458*H458,2)</f>
        <v>0</v>
      </c>
      <c r="BL458" s="19" t="s">
        <v>167</v>
      </c>
      <c r="BM458" s="217" t="s">
        <v>978</v>
      </c>
    </row>
    <row r="459" spans="1:47" s="2" customFormat="1" ht="12">
      <c r="A459" s="40"/>
      <c r="B459" s="41"/>
      <c r="C459" s="42"/>
      <c r="D459" s="219" t="s">
        <v>123</v>
      </c>
      <c r="E459" s="42"/>
      <c r="F459" s="220" t="s">
        <v>979</v>
      </c>
      <c r="G459" s="42"/>
      <c r="H459" s="42"/>
      <c r="I459" s="221"/>
      <c r="J459" s="42"/>
      <c r="K459" s="42"/>
      <c r="L459" s="46"/>
      <c r="M459" s="222"/>
      <c r="N459" s="223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123</v>
      </c>
      <c r="AU459" s="19" t="s">
        <v>82</v>
      </c>
    </row>
    <row r="460" spans="1:65" s="2" customFormat="1" ht="16.5" customHeight="1">
      <c r="A460" s="40"/>
      <c r="B460" s="41"/>
      <c r="C460" s="206" t="s">
        <v>980</v>
      </c>
      <c r="D460" s="206" t="s">
        <v>116</v>
      </c>
      <c r="E460" s="207" t="s">
        <v>981</v>
      </c>
      <c r="F460" s="208" t="s">
        <v>982</v>
      </c>
      <c r="G460" s="209" t="s">
        <v>180</v>
      </c>
      <c r="H460" s="210">
        <v>9.5</v>
      </c>
      <c r="I460" s="211"/>
      <c r="J460" s="212">
        <f>ROUND(I460*H460,2)</f>
        <v>0</v>
      </c>
      <c r="K460" s="208" t="s">
        <v>120</v>
      </c>
      <c r="L460" s="46"/>
      <c r="M460" s="213" t="s">
        <v>28</v>
      </c>
      <c r="N460" s="214" t="s">
        <v>44</v>
      </c>
      <c r="O460" s="86"/>
      <c r="P460" s="215">
        <f>O460*H460</f>
        <v>0</v>
      </c>
      <c r="Q460" s="215">
        <v>0.0001162</v>
      </c>
      <c r="R460" s="215">
        <f>Q460*H460</f>
        <v>0.0011039</v>
      </c>
      <c r="S460" s="215">
        <v>0</v>
      </c>
      <c r="T460" s="216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7" t="s">
        <v>167</v>
      </c>
      <c r="AT460" s="217" t="s">
        <v>116</v>
      </c>
      <c r="AU460" s="217" t="s">
        <v>82</v>
      </c>
      <c r="AY460" s="19" t="s">
        <v>113</v>
      </c>
      <c r="BE460" s="218">
        <f>IF(N460="základní",J460,0)</f>
        <v>0</v>
      </c>
      <c r="BF460" s="218">
        <f>IF(N460="snížená",J460,0)</f>
        <v>0</v>
      </c>
      <c r="BG460" s="218">
        <f>IF(N460="zákl. přenesená",J460,0)</f>
        <v>0</v>
      </c>
      <c r="BH460" s="218">
        <f>IF(N460="sníž. přenesená",J460,0)</f>
        <v>0</v>
      </c>
      <c r="BI460" s="218">
        <f>IF(N460="nulová",J460,0)</f>
        <v>0</v>
      </c>
      <c r="BJ460" s="19" t="s">
        <v>78</v>
      </c>
      <c r="BK460" s="218">
        <f>ROUND(I460*H460,2)</f>
        <v>0</v>
      </c>
      <c r="BL460" s="19" t="s">
        <v>167</v>
      </c>
      <c r="BM460" s="217" t="s">
        <v>983</v>
      </c>
    </row>
    <row r="461" spans="1:47" s="2" customFormat="1" ht="12">
      <c r="A461" s="40"/>
      <c r="B461" s="41"/>
      <c r="C461" s="42"/>
      <c r="D461" s="219" t="s">
        <v>123</v>
      </c>
      <c r="E461" s="42"/>
      <c r="F461" s="220" t="s">
        <v>984</v>
      </c>
      <c r="G461" s="42"/>
      <c r="H461" s="42"/>
      <c r="I461" s="221"/>
      <c r="J461" s="42"/>
      <c r="K461" s="42"/>
      <c r="L461" s="46"/>
      <c r="M461" s="222"/>
      <c r="N461" s="223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123</v>
      </c>
      <c r="AU461" s="19" t="s">
        <v>82</v>
      </c>
    </row>
    <row r="462" spans="1:65" s="2" customFormat="1" ht="24.15" customHeight="1">
      <c r="A462" s="40"/>
      <c r="B462" s="41"/>
      <c r="C462" s="206" t="s">
        <v>985</v>
      </c>
      <c r="D462" s="206" t="s">
        <v>116</v>
      </c>
      <c r="E462" s="207" t="s">
        <v>986</v>
      </c>
      <c r="F462" s="208" t="s">
        <v>987</v>
      </c>
      <c r="G462" s="209" t="s">
        <v>180</v>
      </c>
      <c r="H462" s="210">
        <v>9.5</v>
      </c>
      <c r="I462" s="211"/>
      <c r="J462" s="212">
        <f>ROUND(I462*H462,2)</f>
        <v>0</v>
      </c>
      <c r="K462" s="208" t="s">
        <v>120</v>
      </c>
      <c r="L462" s="46"/>
      <c r="M462" s="213" t="s">
        <v>28</v>
      </c>
      <c r="N462" s="214" t="s">
        <v>44</v>
      </c>
      <c r="O462" s="86"/>
      <c r="P462" s="215">
        <f>O462*H462</f>
        <v>0</v>
      </c>
      <c r="Q462" s="215">
        <v>0</v>
      </c>
      <c r="R462" s="215">
        <f>Q462*H462</f>
        <v>0</v>
      </c>
      <c r="S462" s="215">
        <v>0</v>
      </c>
      <c r="T462" s="216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7" t="s">
        <v>167</v>
      </c>
      <c r="AT462" s="217" t="s">
        <v>116</v>
      </c>
      <c r="AU462" s="217" t="s">
        <v>82</v>
      </c>
      <c r="AY462" s="19" t="s">
        <v>113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9" t="s">
        <v>78</v>
      </c>
      <c r="BK462" s="218">
        <f>ROUND(I462*H462,2)</f>
        <v>0</v>
      </c>
      <c r="BL462" s="19" t="s">
        <v>167</v>
      </c>
      <c r="BM462" s="217" t="s">
        <v>988</v>
      </c>
    </row>
    <row r="463" spans="1:47" s="2" customFormat="1" ht="12">
      <c r="A463" s="40"/>
      <c r="B463" s="41"/>
      <c r="C463" s="42"/>
      <c r="D463" s="219" t="s">
        <v>123</v>
      </c>
      <c r="E463" s="42"/>
      <c r="F463" s="220" t="s">
        <v>989</v>
      </c>
      <c r="G463" s="42"/>
      <c r="H463" s="42"/>
      <c r="I463" s="221"/>
      <c r="J463" s="42"/>
      <c r="K463" s="42"/>
      <c r="L463" s="46"/>
      <c r="M463" s="222"/>
      <c r="N463" s="223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123</v>
      </c>
      <c r="AU463" s="19" t="s">
        <v>82</v>
      </c>
    </row>
    <row r="464" spans="1:65" s="2" customFormat="1" ht="37.8" customHeight="1">
      <c r="A464" s="40"/>
      <c r="B464" s="41"/>
      <c r="C464" s="253" t="s">
        <v>990</v>
      </c>
      <c r="D464" s="253" t="s">
        <v>351</v>
      </c>
      <c r="E464" s="254" t="s">
        <v>960</v>
      </c>
      <c r="F464" s="255" t="s">
        <v>961</v>
      </c>
      <c r="G464" s="256" t="s">
        <v>166</v>
      </c>
      <c r="H464" s="257">
        <v>1.425</v>
      </c>
      <c r="I464" s="258"/>
      <c r="J464" s="259">
        <f>ROUND(I464*H464,2)</f>
        <v>0</v>
      </c>
      <c r="K464" s="255" t="s">
        <v>120</v>
      </c>
      <c r="L464" s="260"/>
      <c r="M464" s="261" t="s">
        <v>28</v>
      </c>
      <c r="N464" s="262" t="s">
        <v>44</v>
      </c>
      <c r="O464" s="86"/>
      <c r="P464" s="215">
        <f>O464*H464</f>
        <v>0</v>
      </c>
      <c r="Q464" s="215">
        <v>0.022</v>
      </c>
      <c r="R464" s="215">
        <f>Q464*H464</f>
        <v>0.031349999999999996</v>
      </c>
      <c r="S464" s="215">
        <v>0</v>
      </c>
      <c r="T464" s="216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7" t="s">
        <v>489</v>
      </c>
      <c r="AT464" s="217" t="s">
        <v>351</v>
      </c>
      <c r="AU464" s="217" t="s">
        <v>82</v>
      </c>
      <c r="AY464" s="19" t="s">
        <v>113</v>
      </c>
      <c r="BE464" s="218">
        <f>IF(N464="základní",J464,0)</f>
        <v>0</v>
      </c>
      <c r="BF464" s="218">
        <f>IF(N464="snížená",J464,0)</f>
        <v>0</v>
      </c>
      <c r="BG464" s="218">
        <f>IF(N464="zákl. přenesená",J464,0)</f>
        <v>0</v>
      </c>
      <c r="BH464" s="218">
        <f>IF(N464="sníž. přenesená",J464,0)</f>
        <v>0</v>
      </c>
      <c r="BI464" s="218">
        <f>IF(N464="nulová",J464,0)</f>
        <v>0</v>
      </c>
      <c r="BJ464" s="19" t="s">
        <v>78</v>
      </c>
      <c r="BK464" s="218">
        <f>ROUND(I464*H464,2)</f>
        <v>0</v>
      </c>
      <c r="BL464" s="19" t="s">
        <v>167</v>
      </c>
      <c r="BM464" s="217" t="s">
        <v>991</v>
      </c>
    </row>
    <row r="465" spans="1:51" s="13" customFormat="1" ht="12">
      <c r="A465" s="13"/>
      <c r="B465" s="224"/>
      <c r="C465" s="225"/>
      <c r="D465" s="226" t="s">
        <v>125</v>
      </c>
      <c r="E465" s="225"/>
      <c r="F465" s="228" t="s">
        <v>992</v>
      </c>
      <c r="G465" s="225"/>
      <c r="H465" s="229">
        <v>1.425</v>
      </c>
      <c r="I465" s="230"/>
      <c r="J465" s="225"/>
      <c r="K465" s="225"/>
      <c r="L465" s="231"/>
      <c r="M465" s="232"/>
      <c r="N465" s="233"/>
      <c r="O465" s="233"/>
      <c r="P465" s="233"/>
      <c r="Q465" s="233"/>
      <c r="R465" s="233"/>
      <c r="S465" s="233"/>
      <c r="T465" s="234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5" t="s">
        <v>125</v>
      </c>
      <c r="AU465" s="235" t="s">
        <v>82</v>
      </c>
      <c r="AV465" s="13" t="s">
        <v>82</v>
      </c>
      <c r="AW465" s="13" t="s">
        <v>4</v>
      </c>
      <c r="AX465" s="13" t="s">
        <v>78</v>
      </c>
      <c r="AY465" s="235" t="s">
        <v>113</v>
      </c>
    </row>
    <row r="466" spans="1:65" s="2" customFormat="1" ht="49.05" customHeight="1">
      <c r="A466" s="40"/>
      <c r="B466" s="41"/>
      <c r="C466" s="206" t="s">
        <v>993</v>
      </c>
      <c r="D466" s="206" t="s">
        <v>116</v>
      </c>
      <c r="E466" s="207" t="s">
        <v>994</v>
      </c>
      <c r="F466" s="208" t="s">
        <v>995</v>
      </c>
      <c r="G466" s="209" t="s">
        <v>237</v>
      </c>
      <c r="H466" s="210">
        <v>0.252</v>
      </c>
      <c r="I466" s="211"/>
      <c r="J466" s="212">
        <f>ROUND(I466*H466,2)</f>
        <v>0</v>
      </c>
      <c r="K466" s="208" t="s">
        <v>120</v>
      </c>
      <c r="L466" s="46"/>
      <c r="M466" s="213" t="s">
        <v>28</v>
      </c>
      <c r="N466" s="214" t="s">
        <v>44</v>
      </c>
      <c r="O466" s="86"/>
      <c r="P466" s="215">
        <f>O466*H466</f>
        <v>0</v>
      </c>
      <c r="Q466" s="215">
        <v>0</v>
      </c>
      <c r="R466" s="215">
        <f>Q466*H466</f>
        <v>0</v>
      </c>
      <c r="S466" s="215">
        <v>0</v>
      </c>
      <c r="T466" s="216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7" t="s">
        <v>167</v>
      </c>
      <c r="AT466" s="217" t="s">
        <v>116</v>
      </c>
      <c r="AU466" s="217" t="s">
        <v>82</v>
      </c>
      <c r="AY466" s="19" t="s">
        <v>113</v>
      </c>
      <c r="BE466" s="218">
        <f>IF(N466="základní",J466,0)</f>
        <v>0</v>
      </c>
      <c r="BF466" s="218">
        <f>IF(N466="snížená",J466,0)</f>
        <v>0</v>
      </c>
      <c r="BG466" s="218">
        <f>IF(N466="zákl. přenesená",J466,0)</f>
        <v>0</v>
      </c>
      <c r="BH466" s="218">
        <f>IF(N466="sníž. přenesená",J466,0)</f>
        <v>0</v>
      </c>
      <c r="BI466" s="218">
        <f>IF(N466="nulová",J466,0)</f>
        <v>0</v>
      </c>
      <c r="BJ466" s="19" t="s">
        <v>78</v>
      </c>
      <c r="BK466" s="218">
        <f>ROUND(I466*H466,2)</f>
        <v>0</v>
      </c>
      <c r="BL466" s="19" t="s">
        <v>167</v>
      </c>
      <c r="BM466" s="217" t="s">
        <v>996</v>
      </c>
    </row>
    <row r="467" spans="1:47" s="2" customFormat="1" ht="12">
      <c r="A467" s="40"/>
      <c r="B467" s="41"/>
      <c r="C467" s="42"/>
      <c r="D467" s="219" t="s">
        <v>123</v>
      </c>
      <c r="E467" s="42"/>
      <c r="F467" s="220" t="s">
        <v>997</v>
      </c>
      <c r="G467" s="42"/>
      <c r="H467" s="42"/>
      <c r="I467" s="221"/>
      <c r="J467" s="42"/>
      <c r="K467" s="42"/>
      <c r="L467" s="46"/>
      <c r="M467" s="222"/>
      <c r="N467" s="223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123</v>
      </c>
      <c r="AU467" s="19" t="s">
        <v>82</v>
      </c>
    </row>
    <row r="468" spans="1:63" s="12" customFormat="1" ht="22.8" customHeight="1">
      <c r="A468" s="12"/>
      <c r="B468" s="190"/>
      <c r="C468" s="191"/>
      <c r="D468" s="192" t="s">
        <v>72</v>
      </c>
      <c r="E468" s="204" t="s">
        <v>998</v>
      </c>
      <c r="F468" s="204" t="s">
        <v>999</v>
      </c>
      <c r="G468" s="191"/>
      <c r="H468" s="191"/>
      <c r="I468" s="194"/>
      <c r="J468" s="205">
        <f>BK468</f>
        <v>0</v>
      </c>
      <c r="K468" s="191"/>
      <c r="L468" s="196"/>
      <c r="M468" s="197"/>
      <c r="N468" s="198"/>
      <c r="O468" s="198"/>
      <c r="P468" s="199">
        <f>SUM(P469:P499)</f>
        <v>0</v>
      </c>
      <c r="Q468" s="198"/>
      <c r="R468" s="199">
        <f>SUM(R469:R499)</f>
        <v>0.017194653650999998</v>
      </c>
      <c r="S468" s="198"/>
      <c r="T468" s="200">
        <f>SUM(T469:T499)</f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201" t="s">
        <v>82</v>
      </c>
      <c r="AT468" s="202" t="s">
        <v>72</v>
      </c>
      <c r="AU468" s="202" t="s">
        <v>78</v>
      </c>
      <c r="AY468" s="201" t="s">
        <v>113</v>
      </c>
      <c r="BK468" s="203">
        <f>SUM(BK469:BK499)</f>
        <v>0</v>
      </c>
    </row>
    <row r="469" spans="1:65" s="2" customFormat="1" ht="24.15" customHeight="1">
      <c r="A469" s="40"/>
      <c r="B469" s="41"/>
      <c r="C469" s="206" t="s">
        <v>1000</v>
      </c>
      <c r="D469" s="206" t="s">
        <v>116</v>
      </c>
      <c r="E469" s="207" t="s">
        <v>1001</v>
      </c>
      <c r="F469" s="208" t="s">
        <v>1002</v>
      </c>
      <c r="G469" s="209" t="s">
        <v>166</v>
      </c>
      <c r="H469" s="210">
        <v>36.922</v>
      </c>
      <c r="I469" s="211"/>
      <c r="J469" s="212">
        <f>ROUND(I469*H469,2)</f>
        <v>0</v>
      </c>
      <c r="K469" s="208" t="s">
        <v>120</v>
      </c>
      <c r="L469" s="46"/>
      <c r="M469" s="213" t="s">
        <v>28</v>
      </c>
      <c r="N469" s="214" t="s">
        <v>44</v>
      </c>
      <c r="O469" s="86"/>
      <c r="P469" s="215">
        <f>O469*H469</f>
        <v>0</v>
      </c>
      <c r="Q469" s="215">
        <v>0</v>
      </c>
      <c r="R469" s="215">
        <f>Q469*H469</f>
        <v>0</v>
      </c>
      <c r="S469" s="215">
        <v>0</v>
      </c>
      <c r="T469" s="216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17" t="s">
        <v>167</v>
      </c>
      <c r="AT469" s="217" t="s">
        <v>116</v>
      </c>
      <c r="AU469" s="217" t="s">
        <v>82</v>
      </c>
      <c r="AY469" s="19" t="s">
        <v>113</v>
      </c>
      <c r="BE469" s="218">
        <f>IF(N469="základní",J469,0)</f>
        <v>0</v>
      </c>
      <c r="BF469" s="218">
        <f>IF(N469="snížená",J469,0)</f>
        <v>0</v>
      </c>
      <c r="BG469" s="218">
        <f>IF(N469="zákl. přenesená",J469,0)</f>
        <v>0</v>
      </c>
      <c r="BH469" s="218">
        <f>IF(N469="sníž. přenesená",J469,0)</f>
        <v>0</v>
      </c>
      <c r="BI469" s="218">
        <f>IF(N469="nulová",J469,0)</f>
        <v>0</v>
      </c>
      <c r="BJ469" s="19" t="s">
        <v>78</v>
      </c>
      <c r="BK469" s="218">
        <f>ROUND(I469*H469,2)</f>
        <v>0</v>
      </c>
      <c r="BL469" s="19" t="s">
        <v>167</v>
      </c>
      <c r="BM469" s="217" t="s">
        <v>1003</v>
      </c>
    </row>
    <row r="470" spans="1:47" s="2" customFormat="1" ht="12">
      <c r="A470" s="40"/>
      <c r="B470" s="41"/>
      <c r="C470" s="42"/>
      <c r="D470" s="219" t="s">
        <v>123</v>
      </c>
      <c r="E470" s="42"/>
      <c r="F470" s="220" t="s">
        <v>1004</v>
      </c>
      <c r="G470" s="42"/>
      <c r="H470" s="42"/>
      <c r="I470" s="221"/>
      <c r="J470" s="42"/>
      <c r="K470" s="42"/>
      <c r="L470" s="46"/>
      <c r="M470" s="222"/>
      <c r="N470" s="223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123</v>
      </c>
      <c r="AU470" s="19" t="s">
        <v>82</v>
      </c>
    </row>
    <row r="471" spans="1:51" s="13" customFormat="1" ht="12">
      <c r="A471" s="13"/>
      <c r="B471" s="224"/>
      <c r="C471" s="225"/>
      <c r="D471" s="226" t="s">
        <v>125</v>
      </c>
      <c r="E471" s="227" t="s">
        <v>28</v>
      </c>
      <c r="F471" s="228" t="s">
        <v>1005</v>
      </c>
      <c r="G471" s="225"/>
      <c r="H471" s="229">
        <v>36.922</v>
      </c>
      <c r="I471" s="230"/>
      <c r="J471" s="225"/>
      <c r="K471" s="225"/>
      <c r="L471" s="231"/>
      <c r="M471" s="232"/>
      <c r="N471" s="233"/>
      <c r="O471" s="233"/>
      <c r="P471" s="233"/>
      <c r="Q471" s="233"/>
      <c r="R471" s="233"/>
      <c r="S471" s="233"/>
      <c r="T471" s="234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5" t="s">
        <v>125</v>
      </c>
      <c r="AU471" s="235" t="s">
        <v>82</v>
      </c>
      <c r="AV471" s="13" t="s">
        <v>82</v>
      </c>
      <c r="AW471" s="13" t="s">
        <v>34</v>
      </c>
      <c r="AX471" s="13" t="s">
        <v>73</v>
      </c>
      <c r="AY471" s="235" t="s">
        <v>113</v>
      </c>
    </row>
    <row r="472" spans="1:51" s="14" customFormat="1" ht="12">
      <c r="A472" s="14"/>
      <c r="B472" s="236"/>
      <c r="C472" s="237"/>
      <c r="D472" s="226" t="s">
        <v>125</v>
      </c>
      <c r="E472" s="238" t="s">
        <v>28</v>
      </c>
      <c r="F472" s="239" t="s">
        <v>127</v>
      </c>
      <c r="G472" s="237"/>
      <c r="H472" s="240">
        <v>36.922</v>
      </c>
      <c r="I472" s="241"/>
      <c r="J472" s="237"/>
      <c r="K472" s="237"/>
      <c r="L472" s="242"/>
      <c r="M472" s="243"/>
      <c r="N472" s="244"/>
      <c r="O472" s="244"/>
      <c r="P472" s="244"/>
      <c r="Q472" s="244"/>
      <c r="R472" s="244"/>
      <c r="S472" s="244"/>
      <c r="T472" s="245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6" t="s">
        <v>125</v>
      </c>
      <c r="AU472" s="246" t="s">
        <v>82</v>
      </c>
      <c r="AV472" s="14" t="s">
        <v>121</v>
      </c>
      <c r="AW472" s="14" t="s">
        <v>34</v>
      </c>
      <c r="AX472" s="14" t="s">
        <v>78</v>
      </c>
      <c r="AY472" s="246" t="s">
        <v>113</v>
      </c>
    </row>
    <row r="473" spans="1:65" s="2" customFormat="1" ht="33" customHeight="1">
      <c r="A473" s="40"/>
      <c r="B473" s="41"/>
      <c r="C473" s="206" t="s">
        <v>1006</v>
      </c>
      <c r="D473" s="206" t="s">
        <v>116</v>
      </c>
      <c r="E473" s="207" t="s">
        <v>1007</v>
      </c>
      <c r="F473" s="208" t="s">
        <v>1008</v>
      </c>
      <c r="G473" s="209" t="s">
        <v>180</v>
      </c>
      <c r="H473" s="210">
        <v>19.49</v>
      </c>
      <c r="I473" s="211"/>
      <c r="J473" s="212">
        <f>ROUND(I473*H473,2)</f>
        <v>0</v>
      </c>
      <c r="K473" s="208" t="s">
        <v>120</v>
      </c>
      <c r="L473" s="46"/>
      <c r="M473" s="213" t="s">
        <v>28</v>
      </c>
      <c r="N473" s="214" t="s">
        <v>44</v>
      </c>
      <c r="O473" s="86"/>
      <c r="P473" s="215">
        <f>O473*H473</f>
        <v>0</v>
      </c>
      <c r="Q473" s="215">
        <v>1.15599E-05</v>
      </c>
      <c r="R473" s="215">
        <f>Q473*H473</f>
        <v>0.00022530245099999997</v>
      </c>
      <c r="S473" s="215">
        <v>0</v>
      </c>
      <c r="T473" s="216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17" t="s">
        <v>167</v>
      </c>
      <c r="AT473" s="217" t="s">
        <v>116</v>
      </c>
      <c r="AU473" s="217" t="s">
        <v>82</v>
      </c>
      <c r="AY473" s="19" t="s">
        <v>113</v>
      </c>
      <c r="BE473" s="218">
        <f>IF(N473="základní",J473,0)</f>
        <v>0</v>
      </c>
      <c r="BF473" s="218">
        <f>IF(N473="snížená",J473,0)</f>
        <v>0</v>
      </c>
      <c r="BG473" s="218">
        <f>IF(N473="zákl. přenesená",J473,0)</f>
        <v>0</v>
      </c>
      <c r="BH473" s="218">
        <f>IF(N473="sníž. přenesená",J473,0)</f>
        <v>0</v>
      </c>
      <c r="BI473" s="218">
        <f>IF(N473="nulová",J473,0)</f>
        <v>0</v>
      </c>
      <c r="BJ473" s="19" t="s">
        <v>78</v>
      </c>
      <c r="BK473" s="218">
        <f>ROUND(I473*H473,2)</f>
        <v>0</v>
      </c>
      <c r="BL473" s="19" t="s">
        <v>167</v>
      </c>
      <c r="BM473" s="217" t="s">
        <v>1009</v>
      </c>
    </row>
    <row r="474" spans="1:47" s="2" customFormat="1" ht="12">
      <c r="A474" s="40"/>
      <c r="B474" s="41"/>
      <c r="C474" s="42"/>
      <c r="D474" s="219" t="s">
        <v>123</v>
      </c>
      <c r="E474" s="42"/>
      <c r="F474" s="220" t="s">
        <v>1010</v>
      </c>
      <c r="G474" s="42"/>
      <c r="H474" s="42"/>
      <c r="I474" s="221"/>
      <c r="J474" s="42"/>
      <c r="K474" s="42"/>
      <c r="L474" s="46"/>
      <c r="M474" s="222"/>
      <c r="N474" s="223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123</v>
      </c>
      <c r="AU474" s="19" t="s">
        <v>82</v>
      </c>
    </row>
    <row r="475" spans="1:51" s="13" customFormat="1" ht="12">
      <c r="A475" s="13"/>
      <c r="B475" s="224"/>
      <c r="C475" s="225"/>
      <c r="D475" s="226" t="s">
        <v>125</v>
      </c>
      <c r="E475" s="227" t="s">
        <v>28</v>
      </c>
      <c r="F475" s="228" t="s">
        <v>1011</v>
      </c>
      <c r="G475" s="225"/>
      <c r="H475" s="229">
        <v>10.4</v>
      </c>
      <c r="I475" s="230"/>
      <c r="J475" s="225"/>
      <c r="K475" s="225"/>
      <c r="L475" s="231"/>
      <c r="M475" s="232"/>
      <c r="N475" s="233"/>
      <c r="O475" s="233"/>
      <c r="P475" s="233"/>
      <c r="Q475" s="233"/>
      <c r="R475" s="233"/>
      <c r="S475" s="233"/>
      <c r="T475" s="23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5" t="s">
        <v>125</v>
      </c>
      <c r="AU475" s="235" t="s">
        <v>82</v>
      </c>
      <c r="AV475" s="13" t="s">
        <v>82</v>
      </c>
      <c r="AW475" s="13" t="s">
        <v>34</v>
      </c>
      <c r="AX475" s="13" t="s">
        <v>73</v>
      </c>
      <c r="AY475" s="235" t="s">
        <v>113</v>
      </c>
    </row>
    <row r="476" spans="1:51" s="13" customFormat="1" ht="12">
      <c r="A476" s="13"/>
      <c r="B476" s="224"/>
      <c r="C476" s="225"/>
      <c r="D476" s="226" t="s">
        <v>125</v>
      </c>
      <c r="E476" s="227" t="s">
        <v>28</v>
      </c>
      <c r="F476" s="228" t="s">
        <v>1012</v>
      </c>
      <c r="G476" s="225"/>
      <c r="H476" s="229">
        <v>9.09</v>
      </c>
      <c r="I476" s="230"/>
      <c r="J476" s="225"/>
      <c r="K476" s="225"/>
      <c r="L476" s="231"/>
      <c r="M476" s="232"/>
      <c r="N476" s="233"/>
      <c r="O476" s="233"/>
      <c r="P476" s="233"/>
      <c r="Q476" s="233"/>
      <c r="R476" s="233"/>
      <c r="S476" s="233"/>
      <c r="T476" s="23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5" t="s">
        <v>125</v>
      </c>
      <c r="AU476" s="235" t="s">
        <v>82</v>
      </c>
      <c r="AV476" s="13" t="s">
        <v>82</v>
      </c>
      <c r="AW476" s="13" t="s">
        <v>34</v>
      </c>
      <c r="AX476" s="13" t="s">
        <v>73</v>
      </c>
      <c r="AY476" s="235" t="s">
        <v>113</v>
      </c>
    </row>
    <row r="477" spans="1:51" s="14" customFormat="1" ht="12">
      <c r="A477" s="14"/>
      <c r="B477" s="236"/>
      <c r="C477" s="237"/>
      <c r="D477" s="226" t="s">
        <v>125</v>
      </c>
      <c r="E477" s="238" t="s">
        <v>28</v>
      </c>
      <c r="F477" s="239" t="s">
        <v>127</v>
      </c>
      <c r="G477" s="237"/>
      <c r="H477" s="240">
        <v>19.49</v>
      </c>
      <c r="I477" s="241"/>
      <c r="J477" s="237"/>
      <c r="K477" s="237"/>
      <c r="L477" s="242"/>
      <c r="M477" s="243"/>
      <c r="N477" s="244"/>
      <c r="O477" s="244"/>
      <c r="P477" s="244"/>
      <c r="Q477" s="244"/>
      <c r="R477" s="244"/>
      <c r="S477" s="244"/>
      <c r="T477" s="245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6" t="s">
        <v>125</v>
      </c>
      <c r="AU477" s="246" t="s">
        <v>82</v>
      </c>
      <c r="AV477" s="14" t="s">
        <v>121</v>
      </c>
      <c r="AW477" s="14" t="s">
        <v>34</v>
      </c>
      <c r="AX477" s="14" t="s">
        <v>78</v>
      </c>
      <c r="AY477" s="246" t="s">
        <v>113</v>
      </c>
    </row>
    <row r="478" spans="1:65" s="2" customFormat="1" ht="37.8" customHeight="1">
      <c r="A478" s="40"/>
      <c r="B478" s="41"/>
      <c r="C478" s="206" t="s">
        <v>1013</v>
      </c>
      <c r="D478" s="206" t="s">
        <v>116</v>
      </c>
      <c r="E478" s="207" t="s">
        <v>1014</v>
      </c>
      <c r="F478" s="208" t="s">
        <v>1015</v>
      </c>
      <c r="G478" s="209" t="s">
        <v>180</v>
      </c>
      <c r="H478" s="210">
        <v>10</v>
      </c>
      <c r="I478" s="211"/>
      <c r="J478" s="212">
        <f>ROUND(I478*H478,2)</f>
        <v>0</v>
      </c>
      <c r="K478" s="208" t="s">
        <v>120</v>
      </c>
      <c r="L478" s="46"/>
      <c r="M478" s="213" t="s">
        <v>28</v>
      </c>
      <c r="N478" s="214" t="s">
        <v>44</v>
      </c>
      <c r="O478" s="86"/>
      <c r="P478" s="215">
        <f>O478*H478</f>
        <v>0</v>
      </c>
      <c r="Q478" s="215">
        <v>0</v>
      </c>
      <c r="R478" s="215">
        <f>Q478*H478</f>
        <v>0</v>
      </c>
      <c r="S478" s="215">
        <v>0</v>
      </c>
      <c r="T478" s="216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17" t="s">
        <v>167</v>
      </c>
      <c r="AT478" s="217" t="s">
        <v>116</v>
      </c>
      <c r="AU478" s="217" t="s">
        <v>82</v>
      </c>
      <c r="AY478" s="19" t="s">
        <v>113</v>
      </c>
      <c r="BE478" s="218">
        <f>IF(N478="základní",J478,0)</f>
        <v>0</v>
      </c>
      <c r="BF478" s="218">
        <f>IF(N478="snížená",J478,0)</f>
        <v>0</v>
      </c>
      <c r="BG478" s="218">
        <f>IF(N478="zákl. přenesená",J478,0)</f>
        <v>0</v>
      </c>
      <c r="BH478" s="218">
        <f>IF(N478="sníž. přenesená",J478,0)</f>
        <v>0</v>
      </c>
      <c r="BI478" s="218">
        <f>IF(N478="nulová",J478,0)</f>
        <v>0</v>
      </c>
      <c r="BJ478" s="19" t="s">
        <v>78</v>
      </c>
      <c r="BK478" s="218">
        <f>ROUND(I478*H478,2)</f>
        <v>0</v>
      </c>
      <c r="BL478" s="19" t="s">
        <v>167</v>
      </c>
      <c r="BM478" s="217" t="s">
        <v>1016</v>
      </c>
    </row>
    <row r="479" spans="1:47" s="2" customFormat="1" ht="12">
      <c r="A479" s="40"/>
      <c r="B479" s="41"/>
      <c r="C479" s="42"/>
      <c r="D479" s="219" t="s">
        <v>123</v>
      </c>
      <c r="E479" s="42"/>
      <c r="F479" s="220" t="s">
        <v>1017</v>
      </c>
      <c r="G479" s="42"/>
      <c r="H479" s="42"/>
      <c r="I479" s="221"/>
      <c r="J479" s="42"/>
      <c r="K479" s="42"/>
      <c r="L479" s="46"/>
      <c r="M479" s="222"/>
      <c r="N479" s="223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123</v>
      </c>
      <c r="AU479" s="19" t="s">
        <v>82</v>
      </c>
    </row>
    <row r="480" spans="1:65" s="2" customFormat="1" ht="24.15" customHeight="1">
      <c r="A480" s="40"/>
      <c r="B480" s="41"/>
      <c r="C480" s="253" t="s">
        <v>1018</v>
      </c>
      <c r="D480" s="253" t="s">
        <v>351</v>
      </c>
      <c r="E480" s="254" t="s">
        <v>1019</v>
      </c>
      <c r="F480" s="255" t="s">
        <v>1020</v>
      </c>
      <c r="G480" s="256" t="s">
        <v>180</v>
      </c>
      <c r="H480" s="257">
        <v>11</v>
      </c>
      <c r="I480" s="258"/>
      <c r="J480" s="259">
        <f>ROUND(I480*H480,2)</f>
        <v>0</v>
      </c>
      <c r="K480" s="255" t="s">
        <v>120</v>
      </c>
      <c r="L480" s="260"/>
      <c r="M480" s="261" t="s">
        <v>28</v>
      </c>
      <c r="N480" s="262" t="s">
        <v>44</v>
      </c>
      <c r="O480" s="86"/>
      <c r="P480" s="215">
        <f>O480*H480</f>
        <v>0</v>
      </c>
      <c r="Q480" s="215">
        <v>0</v>
      </c>
      <c r="R480" s="215">
        <f>Q480*H480</f>
        <v>0</v>
      </c>
      <c r="S480" s="215">
        <v>0</v>
      </c>
      <c r="T480" s="216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17" t="s">
        <v>489</v>
      </c>
      <c r="AT480" s="217" t="s">
        <v>351</v>
      </c>
      <c r="AU480" s="217" t="s">
        <v>82</v>
      </c>
      <c r="AY480" s="19" t="s">
        <v>113</v>
      </c>
      <c r="BE480" s="218">
        <f>IF(N480="základní",J480,0)</f>
        <v>0</v>
      </c>
      <c r="BF480" s="218">
        <f>IF(N480="snížená",J480,0)</f>
        <v>0</v>
      </c>
      <c r="BG480" s="218">
        <f>IF(N480="zákl. přenesená",J480,0)</f>
        <v>0</v>
      </c>
      <c r="BH480" s="218">
        <f>IF(N480="sníž. přenesená",J480,0)</f>
        <v>0</v>
      </c>
      <c r="BI480" s="218">
        <f>IF(N480="nulová",J480,0)</f>
        <v>0</v>
      </c>
      <c r="BJ480" s="19" t="s">
        <v>78</v>
      </c>
      <c r="BK480" s="218">
        <f>ROUND(I480*H480,2)</f>
        <v>0</v>
      </c>
      <c r="BL480" s="19" t="s">
        <v>167</v>
      </c>
      <c r="BM480" s="217" t="s">
        <v>1021</v>
      </c>
    </row>
    <row r="481" spans="1:51" s="13" customFormat="1" ht="12">
      <c r="A481" s="13"/>
      <c r="B481" s="224"/>
      <c r="C481" s="225"/>
      <c r="D481" s="226" t="s">
        <v>125</v>
      </c>
      <c r="E481" s="225"/>
      <c r="F481" s="228" t="s">
        <v>1022</v>
      </c>
      <c r="G481" s="225"/>
      <c r="H481" s="229">
        <v>11</v>
      </c>
      <c r="I481" s="230"/>
      <c r="J481" s="225"/>
      <c r="K481" s="225"/>
      <c r="L481" s="231"/>
      <c r="M481" s="232"/>
      <c r="N481" s="233"/>
      <c r="O481" s="233"/>
      <c r="P481" s="233"/>
      <c r="Q481" s="233"/>
      <c r="R481" s="233"/>
      <c r="S481" s="233"/>
      <c r="T481" s="23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5" t="s">
        <v>125</v>
      </c>
      <c r="AU481" s="235" t="s">
        <v>82</v>
      </c>
      <c r="AV481" s="13" t="s">
        <v>82</v>
      </c>
      <c r="AW481" s="13" t="s">
        <v>4</v>
      </c>
      <c r="AX481" s="13" t="s">
        <v>78</v>
      </c>
      <c r="AY481" s="235" t="s">
        <v>113</v>
      </c>
    </row>
    <row r="482" spans="1:65" s="2" customFormat="1" ht="24.15" customHeight="1">
      <c r="A482" s="40"/>
      <c r="B482" s="41"/>
      <c r="C482" s="206" t="s">
        <v>1023</v>
      </c>
      <c r="D482" s="206" t="s">
        <v>116</v>
      </c>
      <c r="E482" s="207" t="s">
        <v>1024</v>
      </c>
      <c r="F482" s="208" t="s">
        <v>1025</v>
      </c>
      <c r="G482" s="209" t="s">
        <v>166</v>
      </c>
      <c r="H482" s="210">
        <v>6.43</v>
      </c>
      <c r="I482" s="211"/>
      <c r="J482" s="212">
        <f>ROUND(I482*H482,2)</f>
        <v>0</v>
      </c>
      <c r="K482" s="208" t="s">
        <v>120</v>
      </c>
      <c r="L482" s="46"/>
      <c r="M482" s="213" t="s">
        <v>28</v>
      </c>
      <c r="N482" s="214" t="s">
        <v>44</v>
      </c>
      <c r="O482" s="86"/>
      <c r="P482" s="215">
        <f>O482*H482</f>
        <v>0</v>
      </c>
      <c r="Q482" s="215">
        <v>0</v>
      </c>
      <c r="R482" s="215">
        <f>Q482*H482</f>
        <v>0</v>
      </c>
      <c r="S482" s="215">
        <v>0</v>
      </c>
      <c r="T482" s="216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17" t="s">
        <v>167</v>
      </c>
      <c r="AT482" s="217" t="s">
        <v>116</v>
      </c>
      <c r="AU482" s="217" t="s">
        <v>82</v>
      </c>
      <c r="AY482" s="19" t="s">
        <v>113</v>
      </c>
      <c r="BE482" s="218">
        <f>IF(N482="základní",J482,0)</f>
        <v>0</v>
      </c>
      <c r="BF482" s="218">
        <f>IF(N482="snížená",J482,0)</f>
        <v>0</v>
      </c>
      <c r="BG482" s="218">
        <f>IF(N482="zákl. přenesená",J482,0)</f>
        <v>0</v>
      </c>
      <c r="BH482" s="218">
        <f>IF(N482="sníž. přenesená",J482,0)</f>
        <v>0</v>
      </c>
      <c r="BI482" s="218">
        <f>IF(N482="nulová",J482,0)</f>
        <v>0</v>
      </c>
      <c r="BJ482" s="19" t="s">
        <v>78</v>
      </c>
      <c r="BK482" s="218">
        <f>ROUND(I482*H482,2)</f>
        <v>0</v>
      </c>
      <c r="BL482" s="19" t="s">
        <v>167</v>
      </c>
      <c r="BM482" s="217" t="s">
        <v>1026</v>
      </c>
    </row>
    <row r="483" spans="1:47" s="2" customFormat="1" ht="12">
      <c r="A483" s="40"/>
      <c r="B483" s="41"/>
      <c r="C483" s="42"/>
      <c r="D483" s="219" t="s">
        <v>123</v>
      </c>
      <c r="E483" s="42"/>
      <c r="F483" s="220" t="s">
        <v>1027</v>
      </c>
      <c r="G483" s="42"/>
      <c r="H483" s="42"/>
      <c r="I483" s="221"/>
      <c r="J483" s="42"/>
      <c r="K483" s="42"/>
      <c r="L483" s="46"/>
      <c r="M483" s="222"/>
      <c r="N483" s="223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123</v>
      </c>
      <c r="AU483" s="19" t="s">
        <v>82</v>
      </c>
    </row>
    <row r="484" spans="1:51" s="13" customFormat="1" ht="12">
      <c r="A484" s="13"/>
      <c r="B484" s="224"/>
      <c r="C484" s="225"/>
      <c r="D484" s="226" t="s">
        <v>125</v>
      </c>
      <c r="E484" s="227" t="s">
        <v>28</v>
      </c>
      <c r="F484" s="228" t="s">
        <v>260</v>
      </c>
      <c r="G484" s="225"/>
      <c r="H484" s="229">
        <v>6.43</v>
      </c>
      <c r="I484" s="230"/>
      <c r="J484" s="225"/>
      <c r="K484" s="225"/>
      <c r="L484" s="231"/>
      <c r="M484" s="232"/>
      <c r="N484" s="233"/>
      <c r="O484" s="233"/>
      <c r="P484" s="233"/>
      <c r="Q484" s="233"/>
      <c r="R484" s="233"/>
      <c r="S484" s="233"/>
      <c r="T484" s="234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5" t="s">
        <v>125</v>
      </c>
      <c r="AU484" s="235" t="s">
        <v>82</v>
      </c>
      <c r="AV484" s="13" t="s">
        <v>82</v>
      </c>
      <c r="AW484" s="13" t="s">
        <v>34</v>
      </c>
      <c r="AX484" s="13" t="s">
        <v>78</v>
      </c>
      <c r="AY484" s="235" t="s">
        <v>113</v>
      </c>
    </row>
    <row r="485" spans="1:65" s="2" customFormat="1" ht="16.5" customHeight="1">
      <c r="A485" s="40"/>
      <c r="B485" s="41"/>
      <c r="C485" s="253" t="s">
        <v>1028</v>
      </c>
      <c r="D485" s="253" t="s">
        <v>351</v>
      </c>
      <c r="E485" s="254" t="s">
        <v>1029</v>
      </c>
      <c r="F485" s="255" t="s">
        <v>1030</v>
      </c>
      <c r="G485" s="256" t="s">
        <v>166</v>
      </c>
      <c r="H485" s="257">
        <v>7.073</v>
      </c>
      <c r="I485" s="258"/>
      <c r="J485" s="259">
        <f>ROUND(I485*H485,2)</f>
        <v>0</v>
      </c>
      <c r="K485" s="255" t="s">
        <v>120</v>
      </c>
      <c r="L485" s="260"/>
      <c r="M485" s="261" t="s">
        <v>28</v>
      </c>
      <c r="N485" s="262" t="s">
        <v>44</v>
      </c>
      <c r="O485" s="86"/>
      <c r="P485" s="215">
        <f>O485*H485</f>
        <v>0</v>
      </c>
      <c r="Q485" s="215">
        <v>0</v>
      </c>
      <c r="R485" s="215">
        <f>Q485*H485</f>
        <v>0</v>
      </c>
      <c r="S485" s="215">
        <v>0</v>
      </c>
      <c r="T485" s="216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17" t="s">
        <v>489</v>
      </c>
      <c r="AT485" s="217" t="s">
        <v>351</v>
      </c>
      <c r="AU485" s="217" t="s">
        <v>82</v>
      </c>
      <c r="AY485" s="19" t="s">
        <v>113</v>
      </c>
      <c r="BE485" s="218">
        <f>IF(N485="základní",J485,0)</f>
        <v>0</v>
      </c>
      <c r="BF485" s="218">
        <f>IF(N485="snížená",J485,0)</f>
        <v>0</v>
      </c>
      <c r="BG485" s="218">
        <f>IF(N485="zákl. přenesená",J485,0)</f>
        <v>0</v>
      </c>
      <c r="BH485" s="218">
        <f>IF(N485="sníž. přenesená",J485,0)</f>
        <v>0</v>
      </c>
      <c r="BI485" s="218">
        <f>IF(N485="nulová",J485,0)</f>
        <v>0</v>
      </c>
      <c r="BJ485" s="19" t="s">
        <v>78</v>
      </c>
      <c r="BK485" s="218">
        <f>ROUND(I485*H485,2)</f>
        <v>0</v>
      </c>
      <c r="BL485" s="19" t="s">
        <v>167</v>
      </c>
      <c r="BM485" s="217" t="s">
        <v>1031</v>
      </c>
    </row>
    <row r="486" spans="1:51" s="13" customFormat="1" ht="12">
      <c r="A486" s="13"/>
      <c r="B486" s="224"/>
      <c r="C486" s="225"/>
      <c r="D486" s="226" t="s">
        <v>125</v>
      </c>
      <c r="E486" s="225"/>
      <c r="F486" s="228" t="s">
        <v>963</v>
      </c>
      <c r="G486" s="225"/>
      <c r="H486" s="229">
        <v>7.073</v>
      </c>
      <c r="I486" s="230"/>
      <c r="J486" s="225"/>
      <c r="K486" s="225"/>
      <c r="L486" s="231"/>
      <c r="M486" s="232"/>
      <c r="N486" s="233"/>
      <c r="O486" s="233"/>
      <c r="P486" s="233"/>
      <c r="Q486" s="233"/>
      <c r="R486" s="233"/>
      <c r="S486" s="233"/>
      <c r="T486" s="234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5" t="s">
        <v>125</v>
      </c>
      <c r="AU486" s="235" t="s">
        <v>82</v>
      </c>
      <c r="AV486" s="13" t="s">
        <v>82</v>
      </c>
      <c r="AW486" s="13" t="s">
        <v>4</v>
      </c>
      <c r="AX486" s="13" t="s">
        <v>78</v>
      </c>
      <c r="AY486" s="235" t="s">
        <v>113</v>
      </c>
    </row>
    <row r="487" spans="1:65" s="2" customFormat="1" ht="55.5" customHeight="1">
      <c r="A487" s="40"/>
      <c r="B487" s="41"/>
      <c r="C487" s="206" t="s">
        <v>1032</v>
      </c>
      <c r="D487" s="206" t="s">
        <v>116</v>
      </c>
      <c r="E487" s="207" t="s">
        <v>1033</v>
      </c>
      <c r="F487" s="208" t="s">
        <v>1034</v>
      </c>
      <c r="G487" s="209" t="s">
        <v>166</v>
      </c>
      <c r="H487" s="210">
        <v>3.636</v>
      </c>
      <c r="I487" s="211"/>
      <c r="J487" s="212">
        <f>ROUND(I487*H487,2)</f>
        <v>0</v>
      </c>
      <c r="K487" s="208" t="s">
        <v>120</v>
      </c>
      <c r="L487" s="46"/>
      <c r="M487" s="213" t="s">
        <v>28</v>
      </c>
      <c r="N487" s="214" t="s">
        <v>44</v>
      </c>
      <c r="O487" s="86"/>
      <c r="P487" s="215">
        <f>O487*H487</f>
        <v>0</v>
      </c>
      <c r="Q487" s="215">
        <v>0</v>
      </c>
      <c r="R487" s="215">
        <f>Q487*H487</f>
        <v>0</v>
      </c>
      <c r="S487" s="215">
        <v>0</v>
      </c>
      <c r="T487" s="216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7" t="s">
        <v>167</v>
      </c>
      <c r="AT487" s="217" t="s">
        <v>116</v>
      </c>
      <c r="AU487" s="217" t="s">
        <v>82</v>
      </c>
      <c r="AY487" s="19" t="s">
        <v>113</v>
      </c>
      <c r="BE487" s="218">
        <f>IF(N487="základní",J487,0)</f>
        <v>0</v>
      </c>
      <c r="BF487" s="218">
        <f>IF(N487="snížená",J487,0)</f>
        <v>0</v>
      </c>
      <c r="BG487" s="218">
        <f>IF(N487="zákl. přenesená",J487,0)</f>
        <v>0</v>
      </c>
      <c r="BH487" s="218">
        <f>IF(N487="sníž. přenesená",J487,0)</f>
        <v>0</v>
      </c>
      <c r="BI487" s="218">
        <f>IF(N487="nulová",J487,0)</f>
        <v>0</v>
      </c>
      <c r="BJ487" s="19" t="s">
        <v>78</v>
      </c>
      <c r="BK487" s="218">
        <f>ROUND(I487*H487,2)</f>
        <v>0</v>
      </c>
      <c r="BL487" s="19" t="s">
        <v>167</v>
      </c>
      <c r="BM487" s="217" t="s">
        <v>1035</v>
      </c>
    </row>
    <row r="488" spans="1:47" s="2" customFormat="1" ht="12">
      <c r="A488" s="40"/>
      <c r="B488" s="41"/>
      <c r="C488" s="42"/>
      <c r="D488" s="219" t="s">
        <v>123</v>
      </c>
      <c r="E488" s="42"/>
      <c r="F488" s="220" t="s">
        <v>1036</v>
      </c>
      <c r="G488" s="42"/>
      <c r="H488" s="42"/>
      <c r="I488" s="221"/>
      <c r="J488" s="42"/>
      <c r="K488" s="42"/>
      <c r="L488" s="46"/>
      <c r="M488" s="222"/>
      <c r="N488" s="223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123</v>
      </c>
      <c r="AU488" s="19" t="s">
        <v>82</v>
      </c>
    </row>
    <row r="489" spans="1:51" s="15" customFormat="1" ht="12">
      <c r="A489" s="15"/>
      <c r="B489" s="263"/>
      <c r="C489" s="264"/>
      <c r="D489" s="226" t="s">
        <v>125</v>
      </c>
      <c r="E489" s="265" t="s">
        <v>28</v>
      </c>
      <c r="F489" s="266" t="s">
        <v>1037</v>
      </c>
      <c r="G489" s="264"/>
      <c r="H489" s="265" t="s">
        <v>28</v>
      </c>
      <c r="I489" s="267"/>
      <c r="J489" s="264"/>
      <c r="K489" s="264"/>
      <c r="L489" s="268"/>
      <c r="M489" s="269"/>
      <c r="N489" s="270"/>
      <c r="O489" s="270"/>
      <c r="P489" s="270"/>
      <c r="Q489" s="270"/>
      <c r="R489" s="270"/>
      <c r="S489" s="270"/>
      <c r="T489" s="271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72" t="s">
        <v>125</v>
      </c>
      <c r="AU489" s="272" t="s">
        <v>82</v>
      </c>
      <c r="AV489" s="15" t="s">
        <v>78</v>
      </c>
      <c r="AW489" s="15" t="s">
        <v>34</v>
      </c>
      <c r="AX489" s="15" t="s">
        <v>73</v>
      </c>
      <c r="AY489" s="272" t="s">
        <v>113</v>
      </c>
    </row>
    <row r="490" spans="1:51" s="13" customFormat="1" ht="12">
      <c r="A490" s="13"/>
      <c r="B490" s="224"/>
      <c r="C490" s="225"/>
      <c r="D490" s="226" t="s">
        <v>125</v>
      </c>
      <c r="E490" s="227" t="s">
        <v>28</v>
      </c>
      <c r="F490" s="228" t="s">
        <v>1038</v>
      </c>
      <c r="G490" s="225"/>
      <c r="H490" s="229">
        <v>0</v>
      </c>
      <c r="I490" s="230"/>
      <c r="J490" s="225"/>
      <c r="K490" s="225"/>
      <c r="L490" s="231"/>
      <c r="M490" s="232"/>
      <c r="N490" s="233"/>
      <c r="O490" s="233"/>
      <c r="P490" s="233"/>
      <c r="Q490" s="233"/>
      <c r="R490" s="233"/>
      <c r="S490" s="233"/>
      <c r="T490" s="234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5" t="s">
        <v>125</v>
      </c>
      <c r="AU490" s="235" t="s">
        <v>82</v>
      </c>
      <c r="AV490" s="13" t="s">
        <v>82</v>
      </c>
      <c r="AW490" s="13" t="s">
        <v>34</v>
      </c>
      <c r="AX490" s="13" t="s">
        <v>73</v>
      </c>
      <c r="AY490" s="235" t="s">
        <v>113</v>
      </c>
    </row>
    <row r="491" spans="1:51" s="15" customFormat="1" ht="12">
      <c r="A491" s="15"/>
      <c r="B491" s="263"/>
      <c r="C491" s="264"/>
      <c r="D491" s="226" t="s">
        <v>125</v>
      </c>
      <c r="E491" s="265" t="s">
        <v>28</v>
      </c>
      <c r="F491" s="266" t="s">
        <v>1039</v>
      </c>
      <c r="G491" s="264"/>
      <c r="H491" s="265" t="s">
        <v>28</v>
      </c>
      <c r="I491" s="267"/>
      <c r="J491" s="264"/>
      <c r="K491" s="264"/>
      <c r="L491" s="268"/>
      <c r="M491" s="269"/>
      <c r="N491" s="270"/>
      <c r="O491" s="270"/>
      <c r="P491" s="270"/>
      <c r="Q491" s="270"/>
      <c r="R491" s="270"/>
      <c r="S491" s="270"/>
      <c r="T491" s="271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72" t="s">
        <v>125</v>
      </c>
      <c r="AU491" s="272" t="s">
        <v>82</v>
      </c>
      <c r="AV491" s="15" t="s">
        <v>78</v>
      </c>
      <c r="AW491" s="15" t="s">
        <v>34</v>
      </c>
      <c r="AX491" s="15" t="s">
        <v>73</v>
      </c>
      <c r="AY491" s="272" t="s">
        <v>113</v>
      </c>
    </row>
    <row r="492" spans="1:51" s="13" customFormat="1" ht="12">
      <c r="A492" s="13"/>
      <c r="B492" s="224"/>
      <c r="C492" s="225"/>
      <c r="D492" s="226" t="s">
        <v>125</v>
      </c>
      <c r="E492" s="227" t="s">
        <v>28</v>
      </c>
      <c r="F492" s="228" t="s">
        <v>1040</v>
      </c>
      <c r="G492" s="225"/>
      <c r="H492" s="229">
        <v>3.636</v>
      </c>
      <c r="I492" s="230"/>
      <c r="J492" s="225"/>
      <c r="K492" s="225"/>
      <c r="L492" s="231"/>
      <c r="M492" s="232"/>
      <c r="N492" s="233"/>
      <c r="O492" s="233"/>
      <c r="P492" s="233"/>
      <c r="Q492" s="233"/>
      <c r="R492" s="233"/>
      <c r="S492" s="233"/>
      <c r="T492" s="23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5" t="s">
        <v>125</v>
      </c>
      <c r="AU492" s="235" t="s">
        <v>82</v>
      </c>
      <c r="AV492" s="13" t="s">
        <v>82</v>
      </c>
      <c r="AW492" s="13" t="s">
        <v>34</v>
      </c>
      <c r="AX492" s="13" t="s">
        <v>73</v>
      </c>
      <c r="AY492" s="235" t="s">
        <v>113</v>
      </c>
    </row>
    <row r="493" spans="1:51" s="14" customFormat="1" ht="12">
      <c r="A493" s="14"/>
      <c r="B493" s="236"/>
      <c r="C493" s="237"/>
      <c r="D493" s="226" t="s">
        <v>125</v>
      </c>
      <c r="E493" s="238" t="s">
        <v>28</v>
      </c>
      <c r="F493" s="239" t="s">
        <v>127</v>
      </c>
      <c r="G493" s="237"/>
      <c r="H493" s="240">
        <v>3.636</v>
      </c>
      <c r="I493" s="241"/>
      <c r="J493" s="237"/>
      <c r="K493" s="237"/>
      <c r="L493" s="242"/>
      <c r="M493" s="243"/>
      <c r="N493" s="244"/>
      <c r="O493" s="244"/>
      <c r="P493" s="244"/>
      <c r="Q493" s="244"/>
      <c r="R493" s="244"/>
      <c r="S493" s="244"/>
      <c r="T493" s="245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6" t="s">
        <v>125</v>
      </c>
      <c r="AU493" s="246" t="s">
        <v>82</v>
      </c>
      <c r="AV493" s="14" t="s">
        <v>121</v>
      </c>
      <c r="AW493" s="14" t="s">
        <v>34</v>
      </c>
      <c r="AX493" s="14" t="s">
        <v>78</v>
      </c>
      <c r="AY493" s="246" t="s">
        <v>113</v>
      </c>
    </row>
    <row r="494" spans="1:65" s="2" customFormat="1" ht="16.5" customHeight="1">
      <c r="A494" s="40"/>
      <c r="B494" s="41"/>
      <c r="C494" s="253" t="s">
        <v>1041</v>
      </c>
      <c r="D494" s="253" t="s">
        <v>351</v>
      </c>
      <c r="E494" s="254" t="s">
        <v>1029</v>
      </c>
      <c r="F494" s="255" t="s">
        <v>1030</v>
      </c>
      <c r="G494" s="256" t="s">
        <v>166</v>
      </c>
      <c r="H494" s="257">
        <v>4</v>
      </c>
      <c r="I494" s="258"/>
      <c r="J494" s="259">
        <f>ROUND(I494*H494,2)</f>
        <v>0</v>
      </c>
      <c r="K494" s="255" t="s">
        <v>120</v>
      </c>
      <c r="L494" s="260"/>
      <c r="M494" s="261" t="s">
        <v>28</v>
      </c>
      <c r="N494" s="262" t="s">
        <v>44</v>
      </c>
      <c r="O494" s="86"/>
      <c r="P494" s="215">
        <f>O494*H494</f>
        <v>0</v>
      </c>
      <c r="Q494" s="215">
        <v>0</v>
      </c>
      <c r="R494" s="215">
        <f>Q494*H494</f>
        <v>0</v>
      </c>
      <c r="S494" s="215">
        <v>0</v>
      </c>
      <c r="T494" s="216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17" t="s">
        <v>489</v>
      </c>
      <c r="AT494" s="217" t="s">
        <v>351</v>
      </c>
      <c r="AU494" s="217" t="s">
        <v>82</v>
      </c>
      <c r="AY494" s="19" t="s">
        <v>113</v>
      </c>
      <c r="BE494" s="218">
        <f>IF(N494="základní",J494,0)</f>
        <v>0</v>
      </c>
      <c r="BF494" s="218">
        <f>IF(N494="snížená",J494,0)</f>
        <v>0</v>
      </c>
      <c r="BG494" s="218">
        <f>IF(N494="zákl. přenesená",J494,0)</f>
        <v>0</v>
      </c>
      <c r="BH494" s="218">
        <f>IF(N494="sníž. přenesená",J494,0)</f>
        <v>0</v>
      </c>
      <c r="BI494" s="218">
        <f>IF(N494="nulová",J494,0)</f>
        <v>0</v>
      </c>
      <c r="BJ494" s="19" t="s">
        <v>78</v>
      </c>
      <c r="BK494" s="218">
        <f>ROUND(I494*H494,2)</f>
        <v>0</v>
      </c>
      <c r="BL494" s="19" t="s">
        <v>167</v>
      </c>
      <c r="BM494" s="217" t="s">
        <v>1042</v>
      </c>
    </row>
    <row r="495" spans="1:51" s="13" customFormat="1" ht="12">
      <c r="A495" s="13"/>
      <c r="B495" s="224"/>
      <c r="C495" s="225"/>
      <c r="D495" s="226" t="s">
        <v>125</v>
      </c>
      <c r="E495" s="225"/>
      <c r="F495" s="228" t="s">
        <v>1043</v>
      </c>
      <c r="G495" s="225"/>
      <c r="H495" s="229">
        <v>4</v>
      </c>
      <c r="I495" s="230"/>
      <c r="J495" s="225"/>
      <c r="K495" s="225"/>
      <c r="L495" s="231"/>
      <c r="M495" s="232"/>
      <c r="N495" s="233"/>
      <c r="O495" s="233"/>
      <c r="P495" s="233"/>
      <c r="Q495" s="233"/>
      <c r="R495" s="233"/>
      <c r="S495" s="233"/>
      <c r="T495" s="234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5" t="s">
        <v>125</v>
      </c>
      <c r="AU495" s="235" t="s">
        <v>82</v>
      </c>
      <c r="AV495" s="13" t="s">
        <v>82</v>
      </c>
      <c r="AW495" s="13" t="s">
        <v>4</v>
      </c>
      <c r="AX495" s="13" t="s">
        <v>78</v>
      </c>
      <c r="AY495" s="235" t="s">
        <v>113</v>
      </c>
    </row>
    <row r="496" spans="1:65" s="2" customFormat="1" ht="33" customHeight="1">
      <c r="A496" s="40"/>
      <c r="B496" s="41"/>
      <c r="C496" s="206" t="s">
        <v>1044</v>
      </c>
      <c r="D496" s="206" t="s">
        <v>116</v>
      </c>
      <c r="E496" s="207" t="s">
        <v>1045</v>
      </c>
      <c r="F496" s="208" t="s">
        <v>1046</v>
      </c>
      <c r="G496" s="209" t="s">
        <v>166</v>
      </c>
      <c r="H496" s="210">
        <v>36.922</v>
      </c>
      <c r="I496" s="211"/>
      <c r="J496" s="212">
        <f>ROUND(I496*H496,2)</f>
        <v>0</v>
      </c>
      <c r="K496" s="208" t="s">
        <v>120</v>
      </c>
      <c r="L496" s="46"/>
      <c r="M496" s="213" t="s">
        <v>28</v>
      </c>
      <c r="N496" s="214" t="s">
        <v>44</v>
      </c>
      <c r="O496" s="86"/>
      <c r="P496" s="215">
        <f>O496*H496</f>
        <v>0</v>
      </c>
      <c r="Q496" s="215">
        <v>0.0002012</v>
      </c>
      <c r="R496" s="215">
        <f>Q496*H496</f>
        <v>0.0074287063999999995</v>
      </c>
      <c r="S496" s="215">
        <v>0</v>
      </c>
      <c r="T496" s="216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17" t="s">
        <v>167</v>
      </c>
      <c r="AT496" s="217" t="s">
        <v>116</v>
      </c>
      <c r="AU496" s="217" t="s">
        <v>82</v>
      </c>
      <c r="AY496" s="19" t="s">
        <v>113</v>
      </c>
      <c r="BE496" s="218">
        <f>IF(N496="základní",J496,0)</f>
        <v>0</v>
      </c>
      <c r="BF496" s="218">
        <f>IF(N496="snížená",J496,0)</f>
        <v>0</v>
      </c>
      <c r="BG496" s="218">
        <f>IF(N496="zákl. přenesená",J496,0)</f>
        <v>0</v>
      </c>
      <c r="BH496" s="218">
        <f>IF(N496="sníž. přenesená",J496,0)</f>
        <v>0</v>
      </c>
      <c r="BI496" s="218">
        <f>IF(N496="nulová",J496,0)</f>
        <v>0</v>
      </c>
      <c r="BJ496" s="19" t="s">
        <v>78</v>
      </c>
      <c r="BK496" s="218">
        <f>ROUND(I496*H496,2)</f>
        <v>0</v>
      </c>
      <c r="BL496" s="19" t="s">
        <v>167</v>
      </c>
      <c r="BM496" s="217" t="s">
        <v>1047</v>
      </c>
    </row>
    <row r="497" spans="1:47" s="2" customFormat="1" ht="12">
      <c r="A497" s="40"/>
      <c r="B497" s="41"/>
      <c r="C497" s="42"/>
      <c r="D497" s="219" t="s">
        <v>123</v>
      </c>
      <c r="E497" s="42"/>
      <c r="F497" s="220" t="s">
        <v>1048</v>
      </c>
      <c r="G497" s="42"/>
      <c r="H497" s="42"/>
      <c r="I497" s="221"/>
      <c r="J497" s="42"/>
      <c r="K497" s="42"/>
      <c r="L497" s="46"/>
      <c r="M497" s="222"/>
      <c r="N497" s="223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123</v>
      </c>
      <c r="AU497" s="19" t="s">
        <v>82</v>
      </c>
    </row>
    <row r="498" spans="1:65" s="2" customFormat="1" ht="37.8" customHeight="1">
      <c r="A498" s="40"/>
      <c r="B498" s="41"/>
      <c r="C498" s="206" t="s">
        <v>1049</v>
      </c>
      <c r="D498" s="206" t="s">
        <v>116</v>
      </c>
      <c r="E498" s="207" t="s">
        <v>1050</v>
      </c>
      <c r="F498" s="208" t="s">
        <v>1051</v>
      </c>
      <c r="G498" s="209" t="s">
        <v>166</v>
      </c>
      <c r="H498" s="210">
        <v>36.922</v>
      </c>
      <c r="I498" s="211"/>
      <c r="J498" s="212">
        <f>ROUND(I498*H498,2)</f>
        <v>0</v>
      </c>
      <c r="K498" s="208" t="s">
        <v>120</v>
      </c>
      <c r="L498" s="46"/>
      <c r="M498" s="213" t="s">
        <v>28</v>
      </c>
      <c r="N498" s="214" t="s">
        <v>44</v>
      </c>
      <c r="O498" s="86"/>
      <c r="P498" s="215">
        <f>O498*H498</f>
        <v>0</v>
      </c>
      <c r="Q498" s="215">
        <v>0.0002584</v>
      </c>
      <c r="R498" s="215">
        <f>Q498*H498</f>
        <v>0.0095406448</v>
      </c>
      <c r="S498" s="215">
        <v>0</v>
      </c>
      <c r="T498" s="216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17" t="s">
        <v>167</v>
      </c>
      <c r="AT498" s="217" t="s">
        <v>116</v>
      </c>
      <c r="AU498" s="217" t="s">
        <v>82</v>
      </c>
      <c r="AY498" s="19" t="s">
        <v>113</v>
      </c>
      <c r="BE498" s="218">
        <f>IF(N498="základní",J498,0)</f>
        <v>0</v>
      </c>
      <c r="BF498" s="218">
        <f>IF(N498="snížená",J498,0)</f>
        <v>0</v>
      </c>
      <c r="BG498" s="218">
        <f>IF(N498="zákl. přenesená",J498,0)</f>
        <v>0</v>
      </c>
      <c r="BH498" s="218">
        <f>IF(N498="sníž. přenesená",J498,0)</f>
        <v>0</v>
      </c>
      <c r="BI498" s="218">
        <f>IF(N498="nulová",J498,0)</f>
        <v>0</v>
      </c>
      <c r="BJ498" s="19" t="s">
        <v>78</v>
      </c>
      <c r="BK498" s="218">
        <f>ROUND(I498*H498,2)</f>
        <v>0</v>
      </c>
      <c r="BL498" s="19" t="s">
        <v>167</v>
      </c>
      <c r="BM498" s="217" t="s">
        <v>1052</v>
      </c>
    </row>
    <row r="499" spans="1:47" s="2" customFormat="1" ht="12">
      <c r="A499" s="40"/>
      <c r="B499" s="41"/>
      <c r="C499" s="42"/>
      <c r="D499" s="219" t="s">
        <v>123</v>
      </c>
      <c r="E499" s="42"/>
      <c r="F499" s="220" t="s">
        <v>1053</v>
      </c>
      <c r="G499" s="42"/>
      <c r="H499" s="42"/>
      <c r="I499" s="221"/>
      <c r="J499" s="42"/>
      <c r="K499" s="42"/>
      <c r="L499" s="46"/>
      <c r="M499" s="248"/>
      <c r="N499" s="249"/>
      <c r="O499" s="250"/>
      <c r="P499" s="250"/>
      <c r="Q499" s="250"/>
      <c r="R499" s="250"/>
      <c r="S499" s="250"/>
      <c r="T499" s="251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123</v>
      </c>
      <c r="AU499" s="19" t="s">
        <v>82</v>
      </c>
    </row>
    <row r="500" spans="1:31" s="2" customFormat="1" ht="6.95" customHeight="1">
      <c r="A500" s="40"/>
      <c r="B500" s="61"/>
      <c r="C500" s="62"/>
      <c r="D500" s="62"/>
      <c r="E500" s="62"/>
      <c r="F500" s="62"/>
      <c r="G500" s="62"/>
      <c r="H500" s="62"/>
      <c r="I500" s="62"/>
      <c r="J500" s="62"/>
      <c r="K500" s="62"/>
      <c r="L500" s="46"/>
      <c r="M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</row>
  </sheetData>
  <sheetProtection password="FEE5" sheet="1" objects="1" scenarios="1" formatColumns="0" formatRows="0" autoFilter="0"/>
  <autoFilter ref="C110:K499"/>
  <mergeCells count="9">
    <mergeCell ref="E7:H7"/>
    <mergeCell ref="E9:H9"/>
    <mergeCell ref="E18:H18"/>
    <mergeCell ref="E27:H27"/>
    <mergeCell ref="E48:H48"/>
    <mergeCell ref="E50:H50"/>
    <mergeCell ref="E101:H101"/>
    <mergeCell ref="E103:H103"/>
    <mergeCell ref="L2:V2"/>
  </mergeCells>
  <hyperlinks>
    <hyperlink ref="F115" r:id="rId1" display="https://podminky.urs.cz/item/CS_URS_2023_02/310278842"/>
    <hyperlink ref="F118" r:id="rId2" display="https://podminky.urs.cz/item/CS_URS_2023_02/310237281"/>
    <hyperlink ref="F121" r:id="rId3" display="https://podminky.urs.cz/item/CS_URS_2023_02/310237241"/>
    <hyperlink ref="F126" r:id="rId4" display="https://podminky.urs.cz/item/CS_URS_2023_02/310237241"/>
    <hyperlink ref="F129" r:id="rId5" display="https://podminky.urs.cz/item/CS_URS_2023_02/317121151"/>
    <hyperlink ref="F134" r:id="rId6" display="https://podminky.urs.cz/item/CS_URS_2023_02/413232221"/>
    <hyperlink ref="F137" r:id="rId7" display="https://podminky.urs.cz/item/CS_URS_2023_02/413941135"/>
    <hyperlink ref="F147" r:id="rId8" display="https://podminky.urs.cz/item/CS_URS_2023_02/389381001"/>
    <hyperlink ref="F151" r:id="rId9" display="https://podminky.urs.cz/item/CS_URS_2023_02/417351115"/>
    <hyperlink ref="F154" r:id="rId10" display="https://podminky.urs.cz/item/CS_URS_2023_02/417351116"/>
    <hyperlink ref="F156" r:id="rId11" display="https://podminky.urs.cz/item/CS_URS_2023_02/417362021"/>
    <hyperlink ref="F161" r:id="rId12" display="https://podminky.urs.cz/item/CS_URS_2023_02/430321515"/>
    <hyperlink ref="F164" r:id="rId13" display="https://podminky.urs.cz/item/CS_URS_2023_02/430361821"/>
    <hyperlink ref="F167" r:id="rId14" display="https://podminky.urs.cz/item/CS_URS_2023_02/434311115"/>
    <hyperlink ref="F170" r:id="rId15" display="https://podminky.urs.cz/item/CS_URS_2023_02/434351141"/>
    <hyperlink ref="F175" r:id="rId16" display="https://podminky.urs.cz/item/CS_URS_2023_02/434351142"/>
    <hyperlink ref="F179" r:id="rId17" display="https://podminky.urs.cz/item/CS_URS_2023_02/622143004"/>
    <hyperlink ref="F186" r:id="rId18" display="https://podminky.urs.cz/item/CS_URS_2023_02/622143005"/>
    <hyperlink ref="F196" r:id="rId19" display="https://podminky.urs.cz/item/CS_URS_2023_02/629991012"/>
    <hyperlink ref="F202" r:id="rId20" display="https://podminky.urs.cz/item/CS_URS_2023_02/612321131"/>
    <hyperlink ref="F206" r:id="rId21" display="https://podminky.urs.cz/item/CS_URS_2023_02/612331121"/>
    <hyperlink ref="F210" r:id="rId22" display="https://podminky.urs.cz/item/CS_URS_2023_02/622325319"/>
    <hyperlink ref="F213" r:id="rId23" display="https://podminky.urs.cz/item/CS_URS_2023_02/783823131"/>
    <hyperlink ref="F215" r:id="rId24" display="https://podminky.urs.cz/item/CS_URS_2023_02/783827121"/>
    <hyperlink ref="F218" r:id="rId25" display="https://podminky.urs.cz/item/CS_URS_2023_02/622143004.1"/>
    <hyperlink ref="F224" r:id="rId26" display="https://podminky.urs.cz/item/CS_URS_2023_02/622215124"/>
    <hyperlink ref="F227" r:id="rId27" display="https://podminky.urs.cz/item/CS_URS_2023_02/622215121"/>
    <hyperlink ref="F231" r:id="rId28" display="https://podminky.urs.cz/item/CS_URS_2023_02/622212001"/>
    <hyperlink ref="F236" r:id="rId29" display="https://podminky.urs.cz/item/CS_URS_2023_02/622212001.1"/>
    <hyperlink ref="F242" r:id="rId30" display="https://podminky.urs.cz/item/CS_URS_2023_02/622151001"/>
    <hyperlink ref="F247" r:id="rId31" display="https://podminky.urs.cz/item/CS_URS_2023_02/622531002"/>
    <hyperlink ref="F250" r:id="rId32" display="https://podminky.urs.cz/item/CS_URS_2023_02/751614121R"/>
    <hyperlink ref="F253" r:id="rId33" display="https://podminky.urs.cz/item/CS_URS_2023_02/953943211"/>
    <hyperlink ref="F258" r:id="rId34" display="https://podminky.urs.cz/item/CS_URS_2023_02/941111111"/>
    <hyperlink ref="F262" r:id="rId35" display="https://podminky.urs.cz/item/CS_URS_2023_02/941111211"/>
    <hyperlink ref="F269" r:id="rId36" display="https://podminky.urs.cz/item/CS_URS_2023_02/941111811"/>
    <hyperlink ref="F272" r:id="rId37" display="https://podminky.urs.cz/item/CS_URS_2023_02/949101111"/>
    <hyperlink ref="F275" r:id="rId38" display="https://podminky.urs.cz/item/CS_URS_2023_02/993111111"/>
    <hyperlink ref="F278" r:id="rId39" display="https://podminky.urs.cz/item/CS_URS_2023_02/993111119"/>
    <hyperlink ref="F282" r:id="rId40" display="https://podminky.urs.cz/item/CS_URS_2023_02/998017003"/>
    <hyperlink ref="F286" r:id="rId41" display="https://podminky.urs.cz/item/CS_URS_2023_02/713111121"/>
    <hyperlink ref="F291" r:id="rId42" display="https://podminky.urs.cz/item/CS_URS_2023_02/713111111"/>
    <hyperlink ref="F296" r:id="rId43" display="https://podminky.urs.cz/item/CS_URS_2023_02/632481215"/>
    <hyperlink ref="F299" r:id="rId44" display="https://podminky.urs.cz/item/CS_URS_2023_02/998713103"/>
    <hyperlink ref="F302" r:id="rId45" display="https://podminky.urs.cz/item/CS_URS_2023_02/741110402"/>
    <hyperlink ref="F308" r:id="rId46" display="https://podminky.urs.cz/item/CS_URS_2023_02/762511224"/>
    <hyperlink ref="F313" r:id="rId47" display="https://podminky.urs.cz/item/CS_URS_2023_02/998762103"/>
    <hyperlink ref="F316" r:id="rId48" display="https://podminky.urs.cz/item/CS_URS_2023_02/998763303"/>
    <hyperlink ref="F319" r:id="rId49" display="https://podminky.urs.cz/item/CS_URS_2023_02/763131411"/>
    <hyperlink ref="F324" r:id="rId50" display="https://podminky.urs.cz/item/CS_URS_2023_02/763131714"/>
    <hyperlink ref="F327" r:id="rId51" display="https://podminky.urs.cz/item/CS_URS_2023_02/763111417"/>
    <hyperlink ref="F333" r:id="rId52" display="https://podminky.urs.cz/item/CS_URS_2023_02/763111717"/>
    <hyperlink ref="F335" r:id="rId53" display="https://podminky.urs.cz/item/CS_URS_2023_02/763181311"/>
    <hyperlink ref="F338" r:id="rId54" display="https://podminky.urs.cz/item/CS_URS_2023_02/763181411"/>
    <hyperlink ref="F340" r:id="rId55" display="https://podminky.urs.cz/item/CS_URS_2023_02/783317101"/>
    <hyperlink ref="F349" r:id="rId56" display="https://podminky.urs.cz/item/CS_URS_2023_02/763131751"/>
    <hyperlink ref="F361" r:id="rId57" display="https://podminky.urs.cz/item/CS_URS_2023_02/764216605"/>
    <hyperlink ref="F364" r:id="rId58" display="https://podminky.urs.cz/item/CS_URS_2023_02/764216665"/>
    <hyperlink ref="F366" r:id="rId59" display="https://podminky.urs.cz/item/CS_URS_2023_02/998764103"/>
    <hyperlink ref="F369" r:id="rId60" display="https://podminky.urs.cz/item/CS_URS_2023_02/765192001"/>
    <hyperlink ref="F373" r:id="rId61" display="https://podminky.urs.cz/item/CS_URS_2023_02/766694116"/>
    <hyperlink ref="F378" r:id="rId62" display="https://podminky.urs.cz/item/CS_URS_2023_02/998766103"/>
    <hyperlink ref="F381" r:id="rId63" display="https://podminky.urs.cz/item/CS_URS_2023_02/766660162"/>
    <hyperlink ref="F384" r:id="rId64" display="https://podminky.urs.cz/item/CS_URS_2023_02/766660728"/>
    <hyperlink ref="F387" r:id="rId65" display="https://podminky.urs.cz/item/CS_URS_2023_02/766660729"/>
    <hyperlink ref="F391" r:id="rId66" display="https://podminky.urs.cz/item/CS_URS_2023_02/766622131"/>
    <hyperlink ref="F396" r:id="rId67" display="https://podminky.urs.cz/item/CS_URS_2023_02/766629651"/>
    <hyperlink ref="F406" r:id="rId68" display="https://podminky.urs.cz/item/CS_URS_2023_02/727111003"/>
    <hyperlink ref="F409" r:id="rId69" display="https://podminky.urs.cz/item/CS_URS_2023_02/767995111"/>
    <hyperlink ref="F417" r:id="rId70" display="https://podminky.urs.cz/item/CS_URS_2023_02/977171232"/>
    <hyperlink ref="F427" r:id="rId71" display="https://podminky.urs.cz/item/CS_URS_2023_02/762085112"/>
    <hyperlink ref="F436" r:id="rId72" display="https://podminky.urs.cz/item/CS_URS_2023_02/783314101"/>
    <hyperlink ref="F440" r:id="rId73" display="https://podminky.urs.cz/item/CS_URS_2023_02/998767103"/>
    <hyperlink ref="F443" r:id="rId74" display="https://podminky.urs.cz/item/CS_URS_2023_02/771111011"/>
    <hyperlink ref="F446" r:id="rId75" display="https://podminky.urs.cz/item/CS_URS_2023_02/771121011"/>
    <hyperlink ref="F448" r:id="rId76" display="https://podminky.urs.cz/item/CS_URS_2023_02/771574414"/>
    <hyperlink ref="F454" r:id="rId77" display="https://podminky.urs.cz/item/CS_URS_2023_02/771474111"/>
    <hyperlink ref="F459" r:id="rId78" display="https://podminky.urs.cz/item/CS_URS_2023_02/771591115"/>
    <hyperlink ref="F461" r:id="rId79" display="https://podminky.urs.cz/item/CS_URS_2023_02/771591117"/>
    <hyperlink ref="F463" r:id="rId80" display="https://podminky.urs.cz/item/CS_URS_2023_02/771591184"/>
    <hyperlink ref="F467" r:id="rId81" display="https://podminky.urs.cz/item/CS_URS_2023_02/998771103"/>
    <hyperlink ref="F470" r:id="rId82" display="https://podminky.urs.cz/item/CS_URS_2023_02/784111001"/>
    <hyperlink ref="F474" r:id="rId83" display="https://podminky.urs.cz/item/CS_URS_2023_02/784161001"/>
    <hyperlink ref="F479" r:id="rId84" display="https://podminky.urs.cz/item/CS_URS_2023_02/784171001"/>
    <hyperlink ref="F483" r:id="rId85" display="https://podminky.urs.cz/item/CS_URS_2023_02/784171101"/>
    <hyperlink ref="F488" r:id="rId86" display="https://podminky.urs.cz/item/CS_URS_2023_02/784171121"/>
    <hyperlink ref="F497" r:id="rId87" display="https://podminky.urs.cz/item/CS_URS_2023_02/784181101"/>
    <hyperlink ref="F499" r:id="rId88" display="https://podminky.urs.cz/item/CS_URS_2023_02/7842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Vítěztví Mariánské Lázně, odborná učebna v podkroví etapa 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1054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28</v>
      </c>
      <c r="G11" s="40"/>
      <c r="H11" s="40"/>
      <c r="I11" s="134" t="s">
        <v>20</v>
      </c>
      <c r="J11" s="138" t="s">
        <v>28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4. 10. 2023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29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27</v>
      </c>
      <c r="J20" s="138" t="s">
        <v>28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29</v>
      </c>
      <c r="J21" s="138" t="s">
        <v>28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27</v>
      </c>
      <c r="J23" s="138" t="s">
        <v>28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36</v>
      </c>
      <c r="F24" s="40"/>
      <c r="G24" s="40"/>
      <c r="H24" s="40"/>
      <c r="I24" s="134" t="s">
        <v>29</v>
      </c>
      <c r="J24" s="138" t="s">
        <v>28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38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ROUND((SUM(BE85:BE143)),2)</f>
        <v>0</v>
      </c>
      <c r="G33" s="40"/>
      <c r="H33" s="40"/>
      <c r="I33" s="150">
        <v>0.21</v>
      </c>
      <c r="J33" s="149">
        <f>ROUND(((SUM(BE85:BE143))*I33),2)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ROUND((SUM(BF85:BF143)),2)</f>
        <v>0</v>
      </c>
      <c r="G34" s="40"/>
      <c r="H34" s="40"/>
      <c r="I34" s="150">
        <v>0.15</v>
      </c>
      <c r="J34" s="149">
        <f>ROUND(((SUM(BF85:BF143))*I34),2)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ROUND((SUM(BG85:BG143)),2)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ROUND((SUM(BH85:BH143)),2)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ROUND((SUM(BI85:BI143)),2)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Vítěztví Mariánské Lázně, odborná učebna v podkroví etapa 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7 - Vedlejší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 xml:space="preserve"> </v>
      </c>
      <c r="G52" s="42"/>
      <c r="H52" s="42"/>
      <c r="I52" s="34" t="s">
        <v>24</v>
      </c>
      <c r="J52" s="74" t="str">
        <f>IF(J12="","",J12)</f>
        <v>4. 10. 2023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 xml:space="preserve"> </v>
      </c>
      <c r="G54" s="42"/>
      <c r="H54" s="42"/>
      <c r="I54" s="34" t="s">
        <v>32</v>
      </c>
      <c r="J54" s="38" t="str">
        <f>E21</f>
        <v>Studio PROKON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Ing. Tomáš Hrdlička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92</v>
      </c>
      <c r="D57" s="164"/>
      <c r="E57" s="164"/>
      <c r="F57" s="164"/>
      <c r="G57" s="164"/>
      <c r="H57" s="164"/>
      <c r="I57" s="164"/>
      <c r="J57" s="165" t="s">
        <v>93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94</v>
      </c>
    </row>
    <row r="60" spans="1:31" s="9" customFormat="1" ht="24.95" customHeight="1">
      <c r="A60" s="9"/>
      <c r="B60" s="167"/>
      <c r="C60" s="168"/>
      <c r="D60" s="169" t="s">
        <v>1055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1056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1057</v>
      </c>
      <c r="E62" s="176"/>
      <c r="F62" s="176"/>
      <c r="G62" s="176"/>
      <c r="H62" s="176"/>
      <c r="I62" s="176"/>
      <c r="J62" s="177">
        <f>J90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1058</v>
      </c>
      <c r="E63" s="176"/>
      <c r="F63" s="176"/>
      <c r="G63" s="176"/>
      <c r="H63" s="176"/>
      <c r="I63" s="176"/>
      <c r="J63" s="177">
        <f>J126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1059</v>
      </c>
      <c r="E64" s="176"/>
      <c r="F64" s="176"/>
      <c r="G64" s="176"/>
      <c r="H64" s="176"/>
      <c r="I64" s="176"/>
      <c r="J64" s="177">
        <f>J133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1060</v>
      </c>
      <c r="E65" s="176"/>
      <c r="F65" s="176"/>
      <c r="G65" s="176"/>
      <c r="H65" s="176"/>
      <c r="I65" s="176"/>
      <c r="J65" s="177">
        <f>J136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98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ZŠ Vítěztví Mariánské Lázně, odborná učebna v podkroví etapa I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89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7 - Vedlejší náklady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22</v>
      </c>
      <c r="D79" s="42"/>
      <c r="E79" s="42"/>
      <c r="F79" s="29" t="str">
        <f>F12</f>
        <v xml:space="preserve"> </v>
      </c>
      <c r="G79" s="42"/>
      <c r="H79" s="42"/>
      <c r="I79" s="34" t="s">
        <v>24</v>
      </c>
      <c r="J79" s="74" t="str">
        <f>IF(J12="","",J12)</f>
        <v>4. 10. 2023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26</v>
      </c>
      <c r="D81" s="42"/>
      <c r="E81" s="42"/>
      <c r="F81" s="29" t="str">
        <f>E15</f>
        <v xml:space="preserve"> </v>
      </c>
      <c r="G81" s="42"/>
      <c r="H81" s="42"/>
      <c r="I81" s="34" t="s">
        <v>32</v>
      </c>
      <c r="J81" s="38" t="str">
        <f>E21</f>
        <v>Studio PROKON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30</v>
      </c>
      <c r="D82" s="42"/>
      <c r="E82" s="42"/>
      <c r="F82" s="29" t="str">
        <f>IF(E18="","",E18)</f>
        <v>Vyplň údaj</v>
      </c>
      <c r="G82" s="42"/>
      <c r="H82" s="42"/>
      <c r="I82" s="34" t="s">
        <v>35</v>
      </c>
      <c r="J82" s="38" t="str">
        <f>E24</f>
        <v>Ing. Tomáš Hrdlička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99</v>
      </c>
      <c r="D84" s="182" t="s">
        <v>58</v>
      </c>
      <c r="E84" s="182" t="s">
        <v>54</v>
      </c>
      <c r="F84" s="182" t="s">
        <v>55</v>
      </c>
      <c r="G84" s="182" t="s">
        <v>100</v>
      </c>
      <c r="H84" s="182" t="s">
        <v>101</v>
      </c>
      <c r="I84" s="182" t="s">
        <v>102</v>
      </c>
      <c r="J84" s="182" t="s">
        <v>93</v>
      </c>
      <c r="K84" s="183" t="s">
        <v>103</v>
      </c>
      <c r="L84" s="184"/>
      <c r="M84" s="94" t="s">
        <v>28</v>
      </c>
      <c r="N84" s="95" t="s">
        <v>43</v>
      </c>
      <c r="O84" s="95" t="s">
        <v>104</v>
      </c>
      <c r="P84" s="95" t="s">
        <v>105</v>
      </c>
      <c r="Q84" s="95" t="s">
        <v>106</v>
      </c>
      <c r="R84" s="95" t="s">
        <v>107</v>
      </c>
      <c r="S84" s="95" t="s">
        <v>108</v>
      </c>
      <c r="T84" s="96" t="s">
        <v>109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110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</f>
        <v>0</v>
      </c>
      <c r="Q85" s="98"/>
      <c r="R85" s="187">
        <f>R86</f>
        <v>0</v>
      </c>
      <c r="S85" s="98"/>
      <c r="T85" s="188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72</v>
      </c>
      <c r="AU85" s="19" t="s">
        <v>94</v>
      </c>
      <c r="BK85" s="189">
        <f>BK86</f>
        <v>0</v>
      </c>
    </row>
    <row r="86" spans="1:63" s="12" customFormat="1" ht="25.9" customHeight="1">
      <c r="A86" s="12"/>
      <c r="B86" s="190"/>
      <c r="C86" s="191"/>
      <c r="D86" s="192" t="s">
        <v>72</v>
      </c>
      <c r="E86" s="193" t="s">
        <v>1061</v>
      </c>
      <c r="F86" s="193" t="s">
        <v>1062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P87+P90+P126+P133+P136</f>
        <v>0</v>
      </c>
      <c r="Q86" s="198"/>
      <c r="R86" s="199">
        <f>R87+R90+R126+R133+R136</f>
        <v>0</v>
      </c>
      <c r="S86" s="198"/>
      <c r="T86" s="200">
        <f>T87+T90+T126+T133+T136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146</v>
      </c>
      <c r="AT86" s="202" t="s">
        <v>72</v>
      </c>
      <c r="AU86" s="202" t="s">
        <v>73</v>
      </c>
      <c r="AY86" s="201" t="s">
        <v>113</v>
      </c>
      <c r="BK86" s="203">
        <f>BK87+BK90+BK126+BK133+BK136</f>
        <v>0</v>
      </c>
    </row>
    <row r="87" spans="1:63" s="12" customFormat="1" ht="22.8" customHeight="1">
      <c r="A87" s="12"/>
      <c r="B87" s="190"/>
      <c r="C87" s="191"/>
      <c r="D87" s="192" t="s">
        <v>72</v>
      </c>
      <c r="E87" s="204" t="s">
        <v>1063</v>
      </c>
      <c r="F87" s="204" t="s">
        <v>1064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SUM(P88:P89)</f>
        <v>0</v>
      </c>
      <c r="Q87" s="198"/>
      <c r="R87" s="199">
        <f>SUM(R88:R89)</f>
        <v>0</v>
      </c>
      <c r="S87" s="198"/>
      <c r="T87" s="200">
        <f>SUM(T88:T89)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146</v>
      </c>
      <c r="AT87" s="202" t="s">
        <v>72</v>
      </c>
      <c r="AU87" s="202" t="s">
        <v>78</v>
      </c>
      <c r="AY87" s="201" t="s">
        <v>113</v>
      </c>
      <c r="BK87" s="203">
        <f>SUM(BK88:BK89)</f>
        <v>0</v>
      </c>
    </row>
    <row r="88" spans="1:65" s="2" customFormat="1" ht="16.5" customHeight="1">
      <c r="A88" s="40"/>
      <c r="B88" s="41"/>
      <c r="C88" s="206" t="s">
        <v>78</v>
      </c>
      <c r="D88" s="206" t="s">
        <v>116</v>
      </c>
      <c r="E88" s="207" t="s">
        <v>1065</v>
      </c>
      <c r="F88" s="208" t="s">
        <v>1066</v>
      </c>
      <c r="G88" s="209" t="s">
        <v>198</v>
      </c>
      <c r="H88" s="210">
        <v>1</v>
      </c>
      <c r="I88" s="211"/>
      <c r="J88" s="212">
        <f>ROUND(I88*H88,2)</f>
        <v>0</v>
      </c>
      <c r="K88" s="208" t="s">
        <v>120</v>
      </c>
      <c r="L88" s="46"/>
      <c r="M88" s="213" t="s">
        <v>28</v>
      </c>
      <c r="N88" s="214" t="s">
        <v>44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1067</v>
      </c>
      <c r="AT88" s="217" t="s">
        <v>116</v>
      </c>
      <c r="AU88" s="217" t="s">
        <v>82</v>
      </c>
      <c r="AY88" s="19" t="s">
        <v>113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78</v>
      </c>
      <c r="BK88" s="218">
        <f>ROUND(I88*H88,2)</f>
        <v>0</v>
      </c>
      <c r="BL88" s="19" t="s">
        <v>1067</v>
      </c>
      <c r="BM88" s="217" t="s">
        <v>1068</v>
      </c>
    </row>
    <row r="89" spans="1:47" s="2" customFormat="1" ht="12">
      <c r="A89" s="40"/>
      <c r="B89" s="41"/>
      <c r="C89" s="42"/>
      <c r="D89" s="219" t="s">
        <v>123</v>
      </c>
      <c r="E89" s="42"/>
      <c r="F89" s="220" t="s">
        <v>1069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123</v>
      </c>
      <c r="AU89" s="19" t="s">
        <v>82</v>
      </c>
    </row>
    <row r="90" spans="1:63" s="12" customFormat="1" ht="22.8" customHeight="1">
      <c r="A90" s="12"/>
      <c r="B90" s="190"/>
      <c r="C90" s="191"/>
      <c r="D90" s="192" t="s">
        <v>72</v>
      </c>
      <c r="E90" s="204" t="s">
        <v>1070</v>
      </c>
      <c r="F90" s="204" t="s">
        <v>1071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SUM(P91:P125)</f>
        <v>0</v>
      </c>
      <c r="Q90" s="198"/>
      <c r="R90" s="199">
        <f>SUM(R91:R125)</f>
        <v>0</v>
      </c>
      <c r="S90" s="198"/>
      <c r="T90" s="200">
        <f>SUM(T91:T125)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146</v>
      </c>
      <c r="AT90" s="202" t="s">
        <v>72</v>
      </c>
      <c r="AU90" s="202" t="s">
        <v>78</v>
      </c>
      <c r="AY90" s="201" t="s">
        <v>113</v>
      </c>
      <c r="BK90" s="203">
        <f>SUM(BK91:BK125)</f>
        <v>0</v>
      </c>
    </row>
    <row r="91" spans="1:65" s="2" customFormat="1" ht="16.5" customHeight="1">
      <c r="A91" s="40"/>
      <c r="B91" s="41"/>
      <c r="C91" s="206" t="s">
        <v>82</v>
      </c>
      <c r="D91" s="206" t="s">
        <v>116</v>
      </c>
      <c r="E91" s="207" t="s">
        <v>1072</v>
      </c>
      <c r="F91" s="208" t="s">
        <v>1073</v>
      </c>
      <c r="G91" s="209" t="s">
        <v>198</v>
      </c>
      <c r="H91" s="210">
        <v>1</v>
      </c>
      <c r="I91" s="211"/>
      <c r="J91" s="212">
        <f>ROUND(I91*H91,2)</f>
        <v>0</v>
      </c>
      <c r="K91" s="208" t="s">
        <v>120</v>
      </c>
      <c r="L91" s="46"/>
      <c r="M91" s="213" t="s">
        <v>28</v>
      </c>
      <c r="N91" s="214" t="s">
        <v>44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1067</v>
      </c>
      <c r="AT91" s="217" t="s">
        <v>116</v>
      </c>
      <c r="AU91" s="217" t="s">
        <v>82</v>
      </c>
      <c r="AY91" s="19" t="s">
        <v>113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78</v>
      </c>
      <c r="BK91" s="218">
        <f>ROUND(I91*H91,2)</f>
        <v>0</v>
      </c>
      <c r="BL91" s="19" t="s">
        <v>1067</v>
      </c>
      <c r="BM91" s="217" t="s">
        <v>1074</v>
      </c>
    </row>
    <row r="92" spans="1:47" s="2" customFormat="1" ht="12">
      <c r="A92" s="40"/>
      <c r="B92" s="41"/>
      <c r="C92" s="42"/>
      <c r="D92" s="219" t="s">
        <v>123</v>
      </c>
      <c r="E92" s="42"/>
      <c r="F92" s="220" t="s">
        <v>1075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123</v>
      </c>
      <c r="AU92" s="19" t="s">
        <v>82</v>
      </c>
    </row>
    <row r="93" spans="1:65" s="2" customFormat="1" ht="16.5" customHeight="1">
      <c r="A93" s="40"/>
      <c r="B93" s="41"/>
      <c r="C93" s="206" t="s">
        <v>133</v>
      </c>
      <c r="D93" s="206" t="s">
        <v>116</v>
      </c>
      <c r="E93" s="207" t="s">
        <v>1076</v>
      </c>
      <c r="F93" s="208" t="s">
        <v>1077</v>
      </c>
      <c r="G93" s="209" t="s">
        <v>198</v>
      </c>
      <c r="H93" s="210">
        <v>1</v>
      </c>
      <c r="I93" s="211"/>
      <c r="J93" s="212">
        <f>ROUND(I93*H93,2)</f>
        <v>0</v>
      </c>
      <c r="K93" s="208" t="s">
        <v>120</v>
      </c>
      <c r="L93" s="46"/>
      <c r="M93" s="213" t="s">
        <v>28</v>
      </c>
      <c r="N93" s="214" t="s">
        <v>44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1067</v>
      </c>
      <c r="AT93" s="217" t="s">
        <v>116</v>
      </c>
      <c r="AU93" s="217" t="s">
        <v>82</v>
      </c>
      <c r="AY93" s="19" t="s">
        <v>113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78</v>
      </c>
      <c r="BK93" s="218">
        <f>ROUND(I93*H93,2)</f>
        <v>0</v>
      </c>
      <c r="BL93" s="19" t="s">
        <v>1067</v>
      </c>
      <c r="BM93" s="217" t="s">
        <v>1078</v>
      </c>
    </row>
    <row r="94" spans="1:47" s="2" customFormat="1" ht="12">
      <c r="A94" s="40"/>
      <c r="B94" s="41"/>
      <c r="C94" s="42"/>
      <c r="D94" s="219" t="s">
        <v>123</v>
      </c>
      <c r="E94" s="42"/>
      <c r="F94" s="220" t="s">
        <v>1079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123</v>
      </c>
      <c r="AU94" s="19" t="s">
        <v>82</v>
      </c>
    </row>
    <row r="95" spans="1:65" s="2" customFormat="1" ht="16.5" customHeight="1">
      <c r="A95" s="40"/>
      <c r="B95" s="41"/>
      <c r="C95" s="206" t="s">
        <v>121</v>
      </c>
      <c r="D95" s="206" t="s">
        <v>116</v>
      </c>
      <c r="E95" s="207" t="s">
        <v>1080</v>
      </c>
      <c r="F95" s="208" t="s">
        <v>1081</v>
      </c>
      <c r="G95" s="209" t="s">
        <v>198</v>
      </c>
      <c r="H95" s="210">
        <v>1</v>
      </c>
      <c r="I95" s="211"/>
      <c r="J95" s="212">
        <f>ROUND(I95*H95,2)</f>
        <v>0</v>
      </c>
      <c r="K95" s="208" t="s">
        <v>120</v>
      </c>
      <c r="L95" s="46"/>
      <c r="M95" s="213" t="s">
        <v>28</v>
      </c>
      <c r="N95" s="214" t="s">
        <v>44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1067</v>
      </c>
      <c r="AT95" s="217" t="s">
        <v>116</v>
      </c>
      <c r="AU95" s="217" t="s">
        <v>82</v>
      </c>
      <c r="AY95" s="19" t="s">
        <v>113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78</v>
      </c>
      <c r="BK95" s="218">
        <f>ROUND(I95*H95,2)</f>
        <v>0</v>
      </c>
      <c r="BL95" s="19" t="s">
        <v>1067</v>
      </c>
      <c r="BM95" s="217" t="s">
        <v>1082</v>
      </c>
    </row>
    <row r="96" spans="1:47" s="2" customFormat="1" ht="12">
      <c r="A96" s="40"/>
      <c r="B96" s="41"/>
      <c r="C96" s="42"/>
      <c r="D96" s="219" t="s">
        <v>123</v>
      </c>
      <c r="E96" s="42"/>
      <c r="F96" s="220" t="s">
        <v>1083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123</v>
      </c>
      <c r="AU96" s="19" t="s">
        <v>82</v>
      </c>
    </row>
    <row r="97" spans="1:47" s="2" customFormat="1" ht="12">
      <c r="A97" s="40"/>
      <c r="B97" s="41"/>
      <c r="C97" s="42"/>
      <c r="D97" s="226" t="s">
        <v>217</v>
      </c>
      <c r="E97" s="42"/>
      <c r="F97" s="247" t="s">
        <v>1084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217</v>
      </c>
      <c r="AU97" s="19" t="s">
        <v>82</v>
      </c>
    </row>
    <row r="98" spans="1:65" s="2" customFormat="1" ht="16.5" customHeight="1">
      <c r="A98" s="40"/>
      <c r="B98" s="41"/>
      <c r="C98" s="206" t="s">
        <v>146</v>
      </c>
      <c r="D98" s="206" t="s">
        <v>116</v>
      </c>
      <c r="E98" s="207" t="s">
        <v>1085</v>
      </c>
      <c r="F98" s="208" t="s">
        <v>1086</v>
      </c>
      <c r="G98" s="209" t="s">
        <v>198</v>
      </c>
      <c r="H98" s="210">
        <v>1</v>
      </c>
      <c r="I98" s="211"/>
      <c r="J98" s="212">
        <f>ROUND(I98*H98,2)</f>
        <v>0</v>
      </c>
      <c r="K98" s="208" t="s">
        <v>120</v>
      </c>
      <c r="L98" s="46"/>
      <c r="M98" s="213" t="s">
        <v>28</v>
      </c>
      <c r="N98" s="214" t="s">
        <v>44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1067</v>
      </c>
      <c r="AT98" s="217" t="s">
        <v>116</v>
      </c>
      <c r="AU98" s="217" t="s">
        <v>82</v>
      </c>
      <c r="AY98" s="19" t="s">
        <v>113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78</v>
      </c>
      <c r="BK98" s="218">
        <f>ROUND(I98*H98,2)</f>
        <v>0</v>
      </c>
      <c r="BL98" s="19" t="s">
        <v>1067</v>
      </c>
      <c r="BM98" s="217" t="s">
        <v>1087</v>
      </c>
    </row>
    <row r="99" spans="1:47" s="2" customFormat="1" ht="12">
      <c r="A99" s="40"/>
      <c r="B99" s="41"/>
      <c r="C99" s="42"/>
      <c r="D99" s="219" t="s">
        <v>123</v>
      </c>
      <c r="E99" s="42"/>
      <c r="F99" s="220" t="s">
        <v>1088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123</v>
      </c>
      <c r="AU99" s="19" t="s">
        <v>82</v>
      </c>
    </row>
    <row r="100" spans="1:47" s="2" customFormat="1" ht="12">
      <c r="A100" s="40"/>
      <c r="B100" s="41"/>
      <c r="C100" s="42"/>
      <c r="D100" s="226" t="s">
        <v>217</v>
      </c>
      <c r="E100" s="42"/>
      <c r="F100" s="247" t="s">
        <v>1089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217</v>
      </c>
      <c r="AU100" s="19" t="s">
        <v>82</v>
      </c>
    </row>
    <row r="101" spans="1:65" s="2" customFormat="1" ht="16.5" customHeight="1">
      <c r="A101" s="40"/>
      <c r="B101" s="41"/>
      <c r="C101" s="206" t="s">
        <v>152</v>
      </c>
      <c r="D101" s="206" t="s">
        <v>116</v>
      </c>
      <c r="E101" s="207" t="s">
        <v>1090</v>
      </c>
      <c r="F101" s="208" t="s">
        <v>1091</v>
      </c>
      <c r="G101" s="209" t="s">
        <v>198</v>
      </c>
      <c r="H101" s="210">
        <v>1</v>
      </c>
      <c r="I101" s="211"/>
      <c r="J101" s="212">
        <f>ROUND(I101*H101,2)</f>
        <v>0</v>
      </c>
      <c r="K101" s="208" t="s">
        <v>120</v>
      </c>
      <c r="L101" s="46"/>
      <c r="M101" s="213" t="s">
        <v>28</v>
      </c>
      <c r="N101" s="214" t="s">
        <v>44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1067</v>
      </c>
      <c r="AT101" s="217" t="s">
        <v>116</v>
      </c>
      <c r="AU101" s="217" t="s">
        <v>82</v>
      </c>
      <c r="AY101" s="19" t="s">
        <v>113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78</v>
      </c>
      <c r="BK101" s="218">
        <f>ROUND(I101*H101,2)</f>
        <v>0</v>
      </c>
      <c r="BL101" s="19" t="s">
        <v>1067</v>
      </c>
      <c r="BM101" s="217" t="s">
        <v>1092</v>
      </c>
    </row>
    <row r="102" spans="1:47" s="2" customFormat="1" ht="12">
      <c r="A102" s="40"/>
      <c r="B102" s="41"/>
      <c r="C102" s="42"/>
      <c r="D102" s="219" t="s">
        <v>123</v>
      </c>
      <c r="E102" s="42"/>
      <c r="F102" s="220" t="s">
        <v>1093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123</v>
      </c>
      <c r="AU102" s="19" t="s">
        <v>82</v>
      </c>
    </row>
    <row r="103" spans="1:47" s="2" customFormat="1" ht="12">
      <c r="A103" s="40"/>
      <c r="B103" s="41"/>
      <c r="C103" s="42"/>
      <c r="D103" s="226" t="s">
        <v>217</v>
      </c>
      <c r="E103" s="42"/>
      <c r="F103" s="247" t="s">
        <v>1094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217</v>
      </c>
      <c r="AU103" s="19" t="s">
        <v>82</v>
      </c>
    </row>
    <row r="104" spans="1:65" s="2" customFormat="1" ht="16.5" customHeight="1">
      <c r="A104" s="40"/>
      <c r="B104" s="41"/>
      <c r="C104" s="206" t="s">
        <v>85</v>
      </c>
      <c r="D104" s="206" t="s">
        <v>116</v>
      </c>
      <c r="E104" s="207" t="s">
        <v>1095</v>
      </c>
      <c r="F104" s="208" t="s">
        <v>1096</v>
      </c>
      <c r="G104" s="209" t="s">
        <v>198</v>
      </c>
      <c r="H104" s="210">
        <v>1</v>
      </c>
      <c r="I104" s="211"/>
      <c r="J104" s="212">
        <f>ROUND(I104*H104,2)</f>
        <v>0</v>
      </c>
      <c r="K104" s="208" t="s">
        <v>120</v>
      </c>
      <c r="L104" s="46"/>
      <c r="M104" s="213" t="s">
        <v>28</v>
      </c>
      <c r="N104" s="214" t="s">
        <v>44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1067</v>
      </c>
      <c r="AT104" s="217" t="s">
        <v>116</v>
      </c>
      <c r="AU104" s="217" t="s">
        <v>82</v>
      </c>
      <c r="AY104" s="19" t="s">
        <v>113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78</v>
      </c>
      <c r="BK104" s="218">
        <f>ROUND(I104*H104,2)</f>
        <v>0</v>
      </c>
      <c r="BL104" s="19" t="s">
        <v>1067</v>
      </c>
      <c r="BM104" s="217" t="s">
        <v>1097</v>
      </c>
    </row>
    <row r="105" spans="1:47" s="2" customFormat="1" ht="12">
      <c r="A105" s="40"/>
      <c r="B105" s="41"/>
      <c r="C105" s="42"/>
      <c r="D105" s="219" t="s">
        <v>123</v>
      </c>
      <c r="E105" s="42"/>
      <c r="F105" s="220" t="s">
        <v>1098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123</v>
      </c>
      <c r="AU105" s="19" t="s">
        <v>82</v>
      </c>
    </row>
    <row r="106" spans="1:47" s="2" customFormat="1" ht="12">
      <c r="A106" s="40"/>
      <c r="B106" s="41"/>
      <c r="C106" s="42"/>
      <c r="D106" s="226" t="s">
        <v>217</v>
      </c>
      <c r="E106" s="42"/>
      <c r="F106" s="247" t="s">
        <v>1099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217</v>
      </c>
      <c r="AU106" s="19" t="s">
        <v>82</v>
      </c>
    </row>
    <row r="107" spans="1:65" s="2" customFormat="1" ht="16.5" customHeight="1">
      <c r="A107" s="40"/>
      <c r="B107" s="41"/>
      <c r="C107" s="206" t="s">
        <v>163</v>
      </c>
      <c r="D107" s="206" t="s">
        <v>116</v>
      </c>
      <c r="E107" s="207" t="s">
        <v>1100</v>
      </c>
      <c r="F107" s="208" t="s">
        <v>1101</v>
      </c>
      <c r="G107" s="209" t="s">
        <v>1102</v>
      </c>
      <c r="H107" s="210">
        <v>1</v>
      </c>
      <c r="I107" s="211"/>
      <c r="J107" s="212">
        <f>ROUND(I107*H107,2)</f>
        <v>0</v>
      </c>
      <c r="K107" s="208" t="s">
        <v>120</v>
      </c>
      <c r="L107" s="46"/>
      <c r="M107" s="213" t="s">
        <v>28</v>
      </c>
      <c r="N107" s="214" t="s">
        <v>44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1067</v>
      </c>
      <c r="AT107" s="217" t="s">
        <v>116</v>
      </c>
      <c r="AU107" s="217" t="s">
        <v>82</v>
      </c>
      <c r="AY107" s="19" t="s">
        <v>113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78</v>
      </c>
      <c r="BK107" s="218">
        <f>ROUND(I107*H107,2)</f>
        <v>0</v>
      </c>
      <c r="BL107" s="19" t="s">
        <v>1067</v>
      </c>
      <c r="BM107" s="217" t="s">
        <v>1103</v>
      </c>
    </row>
    <row r="108" spans="1:47" s="2" customFormat="1" ht="12">
      <c r="A108" s="40"/>
      <c r="B108" s="41"/>
      <c r="C108" s="42"/>
      <c r="D108" s="219" t="s">
        <v>123</v>
      </c>
      <c r="E108" s="42"/>
      <c r="F108" s="220" t="s">
        <v>1104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123</v>
      </c>
      <c r="AU108" s="19" t="s">
        <v>82</v>
      </c>
    </row>
    <row r="109" spans="1:65" s="2" customFormat="1" ht="16.5" customHeight="1">
      <c r="A109" s="40"/>
      <c r="B109" s="41"/>
      <c r="C109" s="206" t="s">
        <v>171</v>
      </c>
      <c r="D109" s="206" t="s">
        <v>116</v>
      </c>
      <c r="E109" s="207" t="s">
        <v>1105</v>
      </c>
      <c r="F109" s="208" t="s">
        <v>1106</v>
      </c>
      <c r="G109" s="209" t="s">
        <v>198</v>
      </c>
      <c r="H109" s="210">
        <v>1</v>
      </c>
      <c r="I109" s="211"/>
      <c r="J109" s="212">
        <f>ROUND(I109*H109,2)</f>
        <v>0</v>
      </c>
      <c r="K109" s="208" t="s">
        <v>120</v>
      </c>
      <c r="L109" s="46"/>
      <c r="M109" s="213" t="s">
        <v>28</v>
      </c>
      <c r="N109" s="214" t="s">
        <v>44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1067</v>
      </c>
      <c r="AT109" s="217" t="s">
        <v>116</v>
      </c>
      <c r="AU109" s="217" t="s">
        <v>82</v>
      </c>
      <c r="AY109" s="19" t="s">
        <v>113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78</v>
      </c>
      <c r="BK109" s="218">
        <f>ROUND(I109*H109,2)</f>
        <v>0</v>
      </c>
      <c r="BL109" s="19" t="s">
        <v>1067</v>
      </c>
      <c r="BM109" s="217" t="s">
        <v>1107</v>
      </c>
    </row>
    <row r="110" spans="1:47" s="2" customFormat="1" ht="12">
      <c r="A110" s="40"/>
      <c r="B110" s="41"/>
      <c r="C110" s="42"/>
      <c r="D110" s="219" t="s">
        <v>123</v>
      </c>
      <c r="E110" s="42"/>
      <c r="F110" s="220" t="s">
        <v>1108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123</v>
      </c>
      <c r="AU110" s="19" t="s">
        <v>82</v>
      </c>
    </row>
    <row r="111" spans="1:47" s="2" customFormat="1" ht="12">
      <c r="A111" s="40"/>
      <c r="B111" s="41"/>
      <c r="C111" s="42"/>
      <c r="D111" s="226" t="s">
        <v>217</v>
      </c>
      <c r="E111" s="42"/>
      <c r="F111" s="247" t="s">
        <v>1109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217</v>
      </c>
      <c r="AU111" s="19" t="s">
        <v>82</v>
      </c>
    </row>
    <row r="112" spans="1:65" s="2" customFormat="1" ht="16.5" customHeight="1">
      <c r="A112" s="40"/>
      <c r="B112" s="41"/>
      <c r="C112" s="206" t="s">
        <v>177</v>
      </c>
      <c r="D112" s="206" t="s">
        <v>116</v>
      </c>
      <c r="E112" s="207" t="s">
        <v>1110</v>
      </c>
      <c r="F112" s="208" t="s">
        <v>1111</v>
      </c>
      <c r="G112" s="209" t="s">
        <v>1102</v>
      </c>
      <c r="H112" s="210">
        <v>1</v>
      </c>
      <c r="I112" s="211"/>
      <c r="J112" s="212">
        <f>ROUND(I112*H112,2)</f>
        <v>0</v>
      </c>
      <c r="K112" s="208" t="s">
        <v>120</v>
      </c>
      <c r="L112" s="46"/>
      <c r="M112" s="213" t="s">
        <v>28</v>
      </c>
      <c r="N112" s="214" t="s">
        <v>44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1067</v>
      </c>
      <c r="AT112" s="217" t="s">
        <v>116</v>
      </c>
      <c r="AU112" s="217" t="s">
        <v>82</v>
      </c>
      <c r="AY112" s="19" t="s">
        <v>113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78</v>
      </c>
      <c r="BK112" s="218">
        <f>ROUND(I112*H112,2)</f>
        <v>0</v>
      </c>
      <c r="BL112" s="19" t="s">
        <v>1067</v>
      </c>
      <c r="BM112" s="217" t="s">
        <v>1112</v>
      </c>
    </row>
    <row r="113" spans="1:47" s="2" customFormat="1" ht="12">
      <c r="A113" s="40"/>
      <c r="B113" s="41"/>
      <c r="C113" s="42"/>
      <c r="D113" s="219" t="s">
        <v>123</v>
      </c>
      <c r="E113" s="42"/>
      <c r="F113" s="220" t="s">
        <v>1113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123</v>
      </c>
      <c r="AU113" s="19" t="s">
        <v>82</v>
      </c>
    </row>
    <row r="114" spans="1:47" s="2" customFormat="1" ht="12">
      <c r="A114" s="40"/>
      <c r="B114" s="41"/>
      <c r="C114" s="42"/>
      <c r="D114" s="226" t="s">
        <v>217</v>
      </c>
      <c r="E114" s="42"/>
      <c r="F114" s="247" t="s">
        <v>1114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217</v>
      </c>
      <c r="AU114" s="19" t="s">
        <v>82</v>
      </c>
    </row>
    <row r="115" spans="1:65" s="2" customFormat="1" ht="24.15" customHeight="1">
      <c r="A115" s="40"/>
      <c r="B115" s="41"/>
      <c r="C115" s="206" t="s">
        <v>184</v>
      </c>
      <c r="D115" s="206" t="s">
        <v>116</v>
      </c>
      <c r="E115" s="207" t="s">
        <v>1115</v>
      </c>
      <c r="F115" s="208" t="s">
        <v>1116</v>
      </c>
      <c r="G115" s="209" t="s">
        <v>198</v>
      </c>
      <c r="H115" s="210">
        <v>1</v>
      </c>
      <c r="I115" s="211"/>
      <c r="J115" s="212">
        <f>ROUND(I115*H115,2)</f>
        <v>0</v>
      </c>
      <c r="K115" s="208" t="s">
        <v>120</v>
      </c>
      <c r="L115" s="46"/>
      <c r="M115" s="213" t="s">
        <v>28</v>
      </c>
      <c r="N115" s="214" t="s">
        <v>44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1067</v>
      </c>
      <c r="AT115" s="217" t="s">
        <v>116</v>
      </c>
      <c r="AU115" s="217" t="s">
        <v>82</v>
      </c>
      <c r="AY115" s="19" t="s">
        <v>113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78</v>
      </c>
      <c r="BK115" s="218">
        <f>ROUND(I115*H115,2)</f>
        <v>0</v>
      </c>
      <c r="BL115" s="19" t="s">
        <v>1067</v>
      </c>
      <c r="BM115" s="217" t="s">
        <v>1117</v>
      </c>
    </row>
    <row r="116" spans="1:47" s="2" customFormat="1" ht="12">
      <c r="A116" s="40"/>
      <c r="B116" s="41"/>
      <c r="C116" s="42"/>
      <c r="D116" s="219" t="s">
        <v>123</v>
      </c>
      <c r="E116" s="42"/>
      <c r="F116" s="220" t="s">
        <v>1118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123</v>
      </c>
      <c r="AU116" s="19" t="s">
        <v>82</v>
      </c>
    </row>
    <row r="117" spans="1:47" s="2" customFormat="1" ht="12">
      <c r="A117" s="40"/>
      <c r="B117" s="41"/>
      <c r="C117" s="42"/>
      <c r="D117" s="226" t="s">
        <v>217</v>
      </c>
      <c r="E117" s="42"/>
      <c r="F117" s="247" t="s">
        <v>1119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217</v>
      </c>
      <c r="AU117" s="19" t="s">
        <v>82</v>
      </c>
    </row>
    <row r="118" spans="1:65" s="2" customFormat="1" ht="16.5" customHeight="1">
      <c r="A118" s="40"/>
      <c r="B118" s="41"/>
      <c r="C118" s="206" t="s">
        <v>190</v>
      </c>
      <c r="D118" s="206" t="s">
        <v>116</v>
      </c>
      <c r="E118" s="207" t="s">
        <v>1120</v>
      </c>
      <c r="F118" s="208" t="s">
        <v>1121</v>
      </c>
      <c r="G118" s="209" t="s">
        <v>198</v>
      </c>
      <c r="H118" s="210">
        <v>1</v>
      </c>
      <c r="I118" s="211"/>
      <c r="J118" s="212">
        <f>ROUND(I118*H118,2)</f>
        <v>0</v>
      </c>
      <c r="K118" s="208" t="s">
        <v>120</v>
      </c>
      <c r="L118" s="46"/>
      <c r="M118" s="213" t="s">
        <v>28</v>
      </c>
      <c r="N118" s="214" t="s">
        <v>44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1067</v>
      </c>
      <c r="AT118" s="217" t="s">
        <v>116</v>
      </c>
      <c r="AU118" s="217" t="s">
        <v>82</v>
      </c>
      <c r="AY118" s="19" t="s">
        <v>113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78</v>
      </c>
      <c r="BK118" s="218">
        <f>ROUND(I118*H118,2)</f>
        <v>0</v>
      </c>
      <c r="BL118" s="19" t="s">
        <v>1067</v>
      </c>
      <c r="BM118" s="217" t="s">
        <v>1122</v>
      </c>
    </row>
    <row r="119" spans="1:47" s="2" customFormat="1" ht="12">
      <c r="A119" s="40"/>
      <c r="B119" s="41"/>
      <c r="C119" s="42"/>
      <c r="D119" s="219" t="s">
        <v>123</v>
      </c>
      <c r="E119" s="42"/>
      <c r="F119" s="220" t="s">
        <v>1123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123</v>
      </c>
      <c r="AU119" s="19" t="s">
        <v>82</v>
      </c>
    </row>
    <row r="120" spans="1:65" s="2" customFormat="1" ht="16.5" customHeight="1">
      <c r="A120" s="40"/>
      <c r="B120" s="41"/>
      <c r="C120" s="206" t="s">
        <v>195</v>
      </c>
      <c r="D120" s="206" t="s">
        <v>116</v>
      </c>
      <c r="E120" s="207" t="s">
        <v>1124</v>
      </c>
      <c r="F120" s="208" t="s">
        <v>1125</v>
      </c>
      <c r="G120" s="209" t="s">
        <v>198</v>
      </c>
      <c r="H120" s="210">
        <v>1</v>
      </c>
      <c r="I120" s="211"/>
      <c r="J120" s="212">
        <f>ROUND(I120*H120,2)</f>
        <v>0</v>
      </c>
      <c r="K120" s="208" t="s">
        <v>120</v>
      </c>
      <c r="L120" s="46"/>
      <c r="M120" s="213" t="s">
        <v>28</v>
      </c>
      <c r="N120" s="214" t="s">
        <v>44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1067</v>
      </c>
      <c r="AT120" s="217" t="s">
        <v>116</v>
      </c>
      <c r="AU120" s="217" t="s">
        <v>82</v>
      </c>
      <c r="AY120" s="19" t="s">
        <v>113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78</v>
      </c>
      <c r="BK120" s="218">
        <f>ROUND(I120*H120,2)</f>
        <v>0</v>
      </c>
      <c r="BL120" s="19" t="s">
        <v>1067</v>
      </c>
      <c r="BM120" s="217" t="s">
        <v>1126</v>
      </c>
    </row>
    <row r="121" spans="1:47" s="2" customFormat="1" ht="12">
      <c r="A121" s="40"/>
      <c r="B121" s="41"/>
      <c r="C121" s="42"/>
      <c r="D121" s="219" t="s">
        <v>123</v>
      </c>
      <c r="E121" s="42"/>
      <c r="F121" s="220" t="s">
        <v>1127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123</v>
      </c>
      <c r="AU121" s="19" t="s">
        <v>82</v>
      </c>
    </row>
    <row r="122" spans="1:65" s="2" customFormat="1" ht="16.5" customHeight="1">
      <c r="A122" s="40"/>
      <c r="B122" s="41"/>
      <c r="C122" s="206" t="s">
        <v>201</v>
      </c>
      <c r="D122" s="206" t="s">
        <v>116</v>
      </c>
      <c r="E122" s="207" t="s">
        <v>1128</v>
      </c>
      <c r="F122" s="208" t="s">
        <v>1129</v>
      </c>
      <c r="G122" s="209" t="s">
        <v>198</v>
      </c>
      <c r="H122" s="210">
        <v>1</v>
      </c>
      <c r="I122" s="211"/>
      <c r="J122" s="212">
        <f>ROUND(I122*H122,2)</f>
        <v>0</v>
      </c>
      <c r="K122" s="208" t="s">
        <v>120</v>
      </c>
      <c r="L122" s="46"/>
      <c r="M122" s="213" t="s">
        <v>28</v>
      </c>
      <c r="N122" s="214" t="s">
        <v>44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1067</v>
      </c>
      <c r="AT122" s="217" t="s">
        <v>116</v>
      </c>
      <c r="AU122" s="217" t="s">
        <v>82</v>
      </c>
      <c r="AY122" s="19" t="s">
        <v>113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78</v>
      </c>
      <c r="BK122" s="218">
        <f>ROUND(I122*H122,2)</f>
        <v>0</v>
      </c>
      <c r="BL122" s="19" t="s">
        <v>1067</v>
      </c>
      <c r="BM122" s="217" t="s">
        <v>1130</v>
      </c>
    </row>
    <row r="123" spans="1:47" s="2" customFormat="1" ht="12">
      <c r="A123" s="40"/>
      <c r="B123" s="41"/>
      <c r="C123" s="42"/>
      <c r="D123" s="219" t="s">
        <v>123</v>
      </c>
      <c r="E123" s="42"/>
      <c r="F123" s="220" t="s">
        <v>1131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123</v>
      </c>
      <c r="AU123" s="19" t="s">
        <v>82</v>
      </c>
    </row>
    <row r="124" spans="1:65" s="2" customFormat="1" ht="16.5" customHeight="1">
      <c r="A124" s="40"/>
      <c r="B124" s="41"/>
      <c r="C124" s="206" t="s">
        <v>8</v>
      </c>
      <c r="D124" s="206" t="s">
        <v>116</v>
      </c>
      <c r="E124" s="207" t="s">
        <v>1132</v>
      </c>
      <c r="F124" s="208" t="s">
        <v>1133</v>
      </c>
      <c r="G124" s="209" t="s">
        <v>1102</v>
      </c>
      <c r="H124" s="210">
        <v>1</v>
      </c>
      <c r="I124" s="211"/>
      <c r="J124" s="212">
        <f>ROUND(I124*H124,2)</f>
        <v>0</v>
      </c>
      <c r="K124" s="208" t="s">
        <v>120</v>
      </c>
      <c r="L124" s="46"/>
      <c r="M124" s="213" t="s">
        <v>28</v>
      </c>
      <c r="N124" s="214" t="s">
        <v>44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1067</v>
      </c>
      <c r="AT124" s="217" t="s">
        <v>116</v>
      </c>
      <c r="AU124" s="217" t="s">
        <v>82</v>
      </c>
      <c r="AY124" s="19" t="s">
        <v>113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78</v>
      </c>
      <c r="BK124" s="218">
        <f>ROUND(I124*H124,2)</f>
        <v>0</v>
      </c>
      <c r="BL124" s="19" t="s">
        <v>1067</v>
      </c>
      <c r="BM124" s="217" t="s">
        <v>1134</v>
      </c>
    </row>
    <row r="125" spans="1:47" s="2" customFormat="1" ht="12">
      <c r="A125" s="40"/>
      <c r="B125" s="41"/>
      <c r="C125" s="42"/>
      <c r="D125" s="219" t="s">
        <v>123</v>
      </c>
      <c r="E125" s="42"/>
      <c r="F125" s="220" t="s">
        <v>1135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123</v>
      </c>
      <c r="AU125" s="19" t="s">
        <v>82</v>
      </c>
    </row>
    <row r="126" spans="1:63" s="12" customFormat="1" ht="22.8" customHeight="1">
      <c r="A126" s="12"/>
      <c r="B126" s="190"/>
      <c r="C126" s="191"/>
      <c r="D126" s="192" t="s">
        <v>72</v>
      </c>
      <c r="E126" s="204" t="s">
        <v>1136</v>
      </c>
      <c r="F126" s="204" t="s">
        <v>1137</v>
      </c>
      <c r="G126" s="191"/>
      <c r="H126" s="191"/>
      <c r="I126" s="194"/>
      <c r="J126" s="205">
        <f>BK126</f>
        <v>0</v>
      </c>
      <c r="K126" s="191"/>
      <c r="L126" s="196"/>
      <c r="M126" s="197"/>
      <c r="N126" s="198"/>
      <c r="O126" s="198"/>
      <c r="P126" s="199">
        <f>SUM(P127:P132)</f>
        <v>0</v>
      </c>
      <c r="Q126" s="198"/>
      <c r="R126" s="199">
        <f>SUM(R127:R132)</f>
        <v>0</v>
      </c>
      <c r="S126" s="198"/>
      <c r="T126" s="200">
        <f>SUM(T127:T132)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1" t="s">
        <v>146</v>
      </c>
      <c r="AT126" s="202" t="s">
        <v>72</v>
      </c>
      <c r="AU126" s="202" t="s">
        <v>78</v>
      </c>
      <c r="AY126" s="201" t="s">
        <v>113</v>
      </c>
      <c r="BK126" s="203">
        <f>SUM(BK127:BK132)</f>
        <v>0</v>
      </c>
    </row>
    <row r="127" spans="1:65" s="2" customFormat="1" ht="16.5" customHeight="1">
      <c r="A127" s="40"/>
      <c r="B127" s="41"/>
      <c r="C127" s="206" t="s">
        <v>167</v>
      </c>
      <c r="D127" s="206" t="s">
        <v>116</v>
      </c>
      <c r="E127" s="207" t="s">
        <v>1138</v>
      </c>
      <c r="F127" s="208" t="s">
        <v>1139</v>
      </c>
      <c r="G127" s="209" t="s">
        <v>214</v>
      </c>
      <c r="H127" s="210">
        <v>20</v>
      </c>
      <c r="I127" s="211"/>
      <c r="J127" s="212">
        <f>ROUND(I127*H127,2)</f>
        <v>0</v>
      </c>
      <c r="K127" s="208" t="s">
        <v>120</v>
      </c>
      <c r="L127" s="46"/>
      <c r="M127" s="213" t="s">
        <v>28</v>
      </c>
      <c r="N127" s="214" t="s">
        <v>44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1067</v>
      </c>
      <c r="AT127" s="217" t="s">
        <v>116</v>
      </c>
      <c r="AU127" s="217" t="s">
        <v>82</v>
      </c>
      <c r="AY127" s="19" t="s">
        <v>113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78</v>
      </c>
      <c r="BK127" s="218">
        <f>ROUND(I127*H127,2)</f>
        <v>0</v>
      </c>
      <c r="BL127" s="19" t="s">
        <v>1067</v>
      </c>
      <c r="BM127" s="217" t="s">
        <v>1140</v>
      </c>
    </row>
    <row r="128" spans="1:47" s="2" customFormat="1" ht="12">
      <c r="A128" s="40"/>
      <c r="B128" s="41"/>
      <c r="C128" s="42"/>
      <c r="D128" s="219" t="s">
        <v>123</v>
      </c>
      <c r="E128" s="42"/>
      <c r="F128" s="220" t="s">
        <v>1141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123</v>
      </c>
      <c r="AU128" s="19" t="s">
        <v>82</v>
      </c>
    </row>
    <row r="129" spans="1:65" s="2" customFormat="1" ht="16.5" customHeight="1">
      <c r="A129" s="40"/>
      <c r="B129" s="41"/>
      <c r="C129" s="206" t="s">
        <v>220</v>
      </c>
      <c r="D129" s="206" t="s">
        <v>116</v>
      </c>
      <c r="E129" s="207" t="s">
        <v>1142</v>
      </c>
      <c r="F129" s="208" t="s">
        <v>1143</v>
      </c>
      <c r="G129" s="209" t="s">
        <v>214</v>
      </c>
      <c r="H129" s="210">
        <v>20</v>
      </c>
      <c r="I129" s="211"/>
      <c r="J129" s="212">
        <f>ROUND(I129*H129,2)</f>
        <v>0</v>
      </c>
      <c r="K129" s="208" t="s">
        <v>120</v>
      </c>
      <c r="L129" s="46"/>
      <c r="M129" s="213" t="s">
        <v>28</v>
      </c>
      <c r="N129" s="214" t="s">
        <v>44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1067</v>
      </c>
      <c r="AT129" s="217" t="s">
        <v>116</v>
      </c>
      <c r="AU129" s="217" t="s">
        <v>82</v>
      </c>
      <c r="AY129" s="19" t="s">
        <v>113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78</v>
      </c>
      <c r="BK129" s="218">
        <f>ROUND(I129*H129,2)</f>
        <v>0</v>
      </c>
      <c r="BL129" s="19" t="s">
        <v>1067</v>
      </c>
      <c r="BM129" s="217" t="s">
        <v>1144</v>
      </c>
    </row>
    <row r="130" spans="1:47" s="2" customFormat="1" ht="12">
      <c r="A130" s="40"/>
      <c r="B130" s="41"/>
      <c r="C130" s="42"/>
      <c r="D130" s="219" t="s">
        <v>123</v>
      </c>
      <c r="E130" s="42"/>
      <c r="F130" s="220" t="s">
        <v>1145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123</v>
      </c>
      <c r="AU130" s="19" t="s">
        <v>82</v>
      </c>
    </row>
    <row r="131" spans="1:65" s="2" customFormat="1" ht="16.5" customHeight="1">
      <c r="A131" s="40"/>
      <c r="B131" s="41"/>
      <c r="C131" s="206" t="s">
        <v>226</v>
      </c>
      <c r="D131" s="206" t="s">
        <v>116</v>
      </c>
      <c r="E131" s="207" t="s">
        <v>1146</v>
      </c>
      <c r="F131" s="208" t="s">
        <v>1147</v>
      </c>
      <c r="G131" s="209" t="s">
        <v>214</v>
      </c>
      <c r="H131" s="210">
        <v>20</v>
      </c>
      <c r="I131" s="211"/>
      <c r="J131" s="212">
        <f>ROUND(I131*H131,2)</f>
        <v>0</v>
      </c>
      <c r="K131" s="208" t="s">
        <v>120</v>
      </c>
      <c r="L131" s="46"/>
      <c r="M131" s="213" t="s">
        <v>28</v>
      </c>
      <c r="N131" s="214" t="s">
        <v>44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1067</v>
      </c>
      <c r="AT131" s="217" t="s">
        <v>116</v>
      </c>
      <c r="AU131" s="217" t="s">
        <v>82</v>
      </c>
      <c r="AY131" s="19" t="s">
        <v>113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78</v>
      </c>
      <c r="BK131" s="218">
        <f>ROUND(I131*H131,2)</f>
        <v>0</v>
      </c>
      <c r="BL131" s="19" t="s">
        <v>1067</v>
      </c>
      <c r="BM131" s="217" t="s">
        <v>1148</v>
      </c>
    </row>
    <row r="132" spans="1:47" s="2" customFormat="1" ht="12">
      <c r="A132" s="40"/>
      <c r="B132" s="41"/>
      <c r="C132" s="42"/>
      <c r="D132" s="219" t="s">
        <v>123</v>
      </c>
      <c r="E132" s="42"/>
      <c r="F132" s="220" t="s">
        <v>1149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123</v>
      </c>
      <c r="AU132" s="19" t="s">
        <v>82</v>
      </c>
    </row>
    <row r="133" spans="1:63" s="12" customFormat="1" ht="22.8" customHeight="1">
      <c r="A133" s="12"/>
      <c r="B133" s="190"/>
      <c r="C133" s="191"/>
      <c r="D133" s="192" t="s">
        <v>72</v>
      </c>
      <c r="E133" s="204" t="s">
        <v>1150</v>
      </c>
      <c r="F133" s="204" t="s">
        <v>1151</v>
      </c>
      <c r="G133" s="191"/>
      <c r="H133" s="191"/>
      <c r="I133" s="194"/>
      <c r="J133" s="205">
        <f>BK133</f>
        <v>0</v>
      </c>
      <c r="K133" s="191"/>
      <c r="L133" s="196"/>
      <c r="M133" s="197"/>
      <c r="N133" s="198"/>
      <c r="O133" s="198"/>
      <c r="P133" s="199">
        <f>SUM(P134:P135)</f>
        <v>0</v>
      </c>
      <c r="Q133" s="198"/>
      <c r="R133" s="199">
        <f>SUM(R134:R135)</f>
        <v>0</v>
      </c>
      <c r="S133" s="198"/>
      <c r="T133" s="200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1" t="s">
        <v>146</v>
      </c>
      <c r="AT133" s="202" t="s">
        <v>72</v>
      </c>
      <c r="AU133" s="202" t="s">
        <v>78</v>
      </c>
      <c r="AY133" s="201" t="s">
        <v>113</v>
      </c>
      <c r="BK133" s="203">
        <f>SUM(BK134:BK135)</f>
        <v>0</v>
      </c>
    </row>
    <row r="134" spans="1:65" s="2" customFormat="1" ht="16.5" customHeight="1">
      <c r="A134" s="40"/>
      <c r="B134" s="41"/>
      <c r="C134" s="206" t="s">
        <v>234</v>
      </c>
      <c r="D134" s="206" t="s">
        <v>116</v>
      </c>
      <c r="E134" s="207" t="s">
        <v>1152</v>
      </c>
      <c r="F134" s="208" t="s">
        <v>1153</v>
      </c>
      <c r="G134" s="209" t="s">
        <v>198</v>
      </c>
      <c r="H134" s="210">
        <v>1</v>
      </c>
      <c r="I134" s="211"/>
      <c r="J134" s="212">
        <f>ROUND(I134*H134,2)</f>
        <v>0</v>
      </c>
      <c r="K134" s="208" t="s">
        <v>120</v>
      </c>
      <c r="L134" s="46"/>
      <c r="M134" s="213" t="s">
        <v>28</v>
      </c>
      <c r="N134" s="214" t="s">
        <v>44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1067</v>
      </c>
      <c r="AT134" s="217" t="s">
        <v>116</v>
      </c>
      <c r="AU134" s="217" t="s">
        <v>82</v>
      </c>
      <c r="AY134" s="19" t="s">
        <v>113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78</v>
      </c>
      <c r="BK134" s="218">
        <f>ROUND(I134*H134,2)</f>
        <v>0</v>
      </c>
      <c r="BL134" s="19" t="s">
        <v>1067</v>
      </c>
      <c r="BM134" s="217" t="s">
        <v>1154</v>
      </c>
    </row>
    <row r="135" spans="1:47" s="2" customFormat="1" ht="12">
      <c r="A135" s="40"/>
      <c r="B135" s="41"/>
      <c r="C135" s="42"/>
      <c r="D135" s="219" t="s">
        <v>123</v>
      </c>
      <c r="E135" s="42"/>
      <c r="F135" s="220" t="s">
        <v>1155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123</v>
      </c>
      <c r="AU135" s="19" t="s">
        <v>82</v>
      </c>
    </row>
    <row r="136" spans="1:63" s="12" customFormat="1" ht="22.8" customHeight="1">
      <c r="A136" s="12"/>
      <c r="B136" s="190"/>
      <c r="C136" s="191"/>
      <c r="D136" s="192" t="s">
        <v>72</v>
      </c>
      <c r="E136" s="204" t="s">
        <v>1156</v>
      </c>
      <c r="F136" s="204" t="s">
        <v>1157</v>
      </c>
      <c r="G136" s="191"/>
      <c r="H136" s="191"/>
      <c r="I136" s="194"/>
      <c r="J136" s="205">
        <f>BK136</f>
        <v>0</v>
      </c>
      <c r="K136" s="191"/>
      <c r="L136" s="196"/>
      <c r="M136" s="197"/>
      <c r="N136" s="198"/>
      <c r="O136" s="198"/>
      <c r="P136" s="199">
        <f>SUM(P137:P143)</f>
        <v>0</v>
      </c>
      <c r="Q136" s="198"/>
      <c r="R136" s="199">
        <f>SUM(R137:R143)</f>
        <v>0</v>
      </c>
      <c r="S136" s="198"/>
      <c r="T136" s="200">
        <f>SUM(T137:T143)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1" t="s">
        <v>146</v>
      </c>
      <c r="AT136" s="202" t="s">
        <v>72</v>
      </c>
      <c r="AU136" s="202" t="s">
        <v>78</v>
      </c>
      <c r="AY136" s="201" t="s">
        <v>113</v>
      </c>
      <c r="BK136" s="203">
        <f>SUM(BK137:BK143)</f>
        <v>0</v>
      </c>
    </row>
    <row r="137" spans="1:65" s="2" customFormat="1" ht="16.5" customHeight="1">
      <c r="A137" s="40"/>
      <c r="B137" s="41"/>
      <c r="C137" s="206" t="s">
        <v>240</v>
      </c>
      <c r="D137" s="206" t="s">
        <v>116</v>
      </c>
      <c r="E137" s="207" t="s">
        <v>1158</v>
      </c>
      <c r="F137" s="208" t="s">
        <v>1159</v>
      </c>
      <c r="G137" s="209" t="s">
        <v>198</v>
      </c>
      <c r="H137" s="210">
        <v>1</v>
      </c>
      <c r="I137" s="211"/>
      <c r="J137" s="212">
        <f>ROUND(I137*H137,2)</f>
        <v>0</v>
      </c>
      <c r="K137" s="208" t="s">
        <v>120</v>
      </c>
      <c r="L137" s="46"/>
      <c r="M137" s="213" t="s">
        <v>28</v>
      </c>
      <c r="N137" s="214" t="s">
        <v>44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1067</v>
      </c>
      <c r="AT137" s="217" t="s">
        <v>116</v>
      </c>
      <c r="AU137" s="217" t="s">
        <v>82</v>
      </c>
      <c r="AY137" s="19" t="s">
        <v>113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78</v>
      </c>
      <c r="BK137" s="218">
        <f>ROUND(I137*H137,2)</f>
        <v>0</v>
      </c>
      <c r="BL137" s="19" t="s">
        <v>1067</v>
      </c>
      <c r="BM137" s="217" t="s">
        <v>1160</v>
      </c>
    </row>
    <row r="138" spans="1:47" s="2" customFormat="1" ht="12">
      <c r="A138" s="40"/>
      <c r="B138" s="41"/>
      <c r="C138" s="42"/>
      <c r="D138" s="219" t="s">
        <v>123</v>
      </c>
      <c r="E138" s="42"/>
      <c r="F138" s="220" t="s">
        <v>1161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123</v>
      </c>
      <c r="AU138" s="19" t="s">
        <v>82</v>
      </c>
    </row>
    <row r="139" spans="1:47" s="2" customFormat="1" ht="12">
      <c r="A139" s="40"/>
      <c r="B139" s="41"/>
      <c r="C139" s="42"/>
      <c r="D139" s="226" t="s">
        <v>217</v>
      </c>
      <c r="E139" s="42"/>
      <c r="F139" s="247" t="s">
        <v>1162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217</v>
      </c>
      <c r="AU139" s="19" t="s">
        <v>82</v>
      </c>
    </row>
    <row r="140" spans="1:65" s="2" customFormat="1" ht="16.5" customHeight="1">
      <c r="A140" s="40"/>
      <c r="B140" s="41"/>
      <c r="C140" s="206" t="s">
        <v>7</v>
      </c>
      <c r="D140" s="206" t="s">
        <v>116</v>
      </c>
      <c r="E140" s="207" t="s">
        <v>1163</v>
      </c>
      <c r="F140" s="208" t="s">
        <v>1164</v>
      </c>
      <c r="G140" s="209" t="s">
        <v>214</v>
      </c>
      <c r="H140" s="210">
        <v>15</v>
      </c>
      <c r="I140" s="211"/>
      <c r="J140" s="212">
        <f>ROUND(I140*H140,2)</f>
        <v>0</v>
      </c>
      <c r="K140" s="208" t="s">
        <v>120</v>
      </c>
      <c r="L140" s="46"/>
      <c r="M140" s="213" t="s">
        <v>28</v>
      </c>
      <c r="N140" s="214" t="s">
        <v>44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1067</v>
      </c>
      <c r="AT140" s="217" t="s">
        <v>116</v>
      </c>
      <c r="AU140" s="217" t="s">
        <v>82</v>
      </c>
      <c r="AY140" s="19" t="s">
        <v>113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78</v>
      </c>
      <c r="BK140" s="218">
        <f>ROUND(I140*H140,2)</f>
        <v>0</v>
      </c>
      <c r="BL140" s="19" t="s">
        <v>1067</v>
      </c>
      <c r="BM140" s="217" t="s">
        <v>1165</v>
      </c>
    </row>
    <row r="141" spans="1:47" s="2" customFormat="1" ht="12">
      <c r="A141" s="40"/>
      <c r="B141" s="41"/>
      <c r="C141" s="42"/>
      <c r="D141" s="219" t="s">
        <v>123</v>
      </c>
      <c r="E141" s="42"/>
      <c r="F141" s="220" t="s">
        <v>1166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123</v>
      </c>
      <c r="AU141" s="19" t="s">
        <v>82</v>
      </c>
    </row>
    <row r="142" spans="1:65" s="2" customFormat="1" ht="16.5" customHeight="1">
      <c r="A142" s="40"/>
      <c r="B142" s="41"/>
      <c r="C142" s="206" t="s">
        <v>251</v>
      </c>
      <c r="D142" s="206" t="s">
        <v>116</v>
      </c>
      <c r="E142" s="207" t="s">
        <v>1167</v>
      </c>
      <c r="F142" s="208" t="s">
        <v>1168</v>
      </c>
      <c r="G142" s="209" t="s">
        <v>198</v>
      </c>
      <c r="H142" s="210">
        <v>1</v>
      </c>
      <c r="I142" s="211"/>
      <c r="J142" s="212">
        <f>ROUND(I142*H142,2)</f>
        <v>0</v>
      </c>
      <c r="K142" s="208" t="s">
        <v>120</v>
      </c>
      <c r="L142" s="46"/>
      <c r="M142" s="213" t="s">
        <v>28</v>
      </c>
      <c r="N142" s="214" t="s">
        <v>44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1067</v>
      </c>
      <c r="AT142" s="217" t="s">
        <v>116</v>
      </c>
      <c r="AU142" s="217" t="s">
        <v>82</v>
      </c>
      <c r="AY142" s="19" t="s">
        <v>113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78</v>
      </c>
      <c r="BK142" s="218">
        <f>ROUND(I142*H142,2)</f>
        <v>0</v>
      </c>
      <c r="BL142" s="19" t="s">
        <v>1067</v>
      </c>
      <c r="BM142" s="217" t="s">
        <v>1169</v>
      </c>
    </row>
    <row r="143" spans="1:47" s="2" customFormat="1" ht="12">
      <c r="A143" s="40"/>
      <c r="B143" s="41"/>
      <c r="C143" s="42"/>
      <c r="D143" s="219" t="s">
        <v>123</v>
      </c>
      <c r="E143" s="42"/>
      <c r="F143" s="220" t="s">
        <v>1170</v>
      </c>
      <c r="G143" s="42"/>
      <c r="H143" s="42"/>
      <c r="I143" s="221"/>
      <c r="J143" s="42"/>
      <c r="K143" s="42"/>
      <c r="L143" s="46"/>
      <c r="M143" s="248"/>
      <c r="N143" s="249"/>
      <c r="O143" s="250"/>
      <c r="P143" s="250"/>
      <c r="Q143" s="250"/>
      <c r="R143" s="250"/>
      <c r="S143" s="250"/>
      <c r="T143" s="251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123</v>
      </c>
      <c r="AU143" s="19" t="s">
        <v>82</v>
      </c>
    </row>
    <row r="144" spans="1:31" s="2" customFormat="1" ht="6.95" customHeight="1">
      <c r="A144" s="40"/>
      <c r="B144" s="61"/>
      <c r="C144" s="62"/>
      <c r="D144" s="62"/>
      <c r="E144" s="62"/>
      <c r="F144" s="62"/>
      <c r="G144" s="62"/>
      <c r="H144" s="62"/>
      <c r="I144" s="62"/>
      <c r="J144" s="62"/>
      <c r="K144" s="62"/>
      <c r="L144" s="46"/>
      <c r="M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</row>
  </sheetData>
  <sheetProtection password="FEE5" sheet="1" objects="1" scenarios="1" formatColumns="0" formatRows="0" autoFilter="0"/>
  <autoFilter ref="C84:K14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2/013254000"/>
    <hyperlink ref="F92" r:id="rId2" display="https://podminky.urs.cz/item/CS_URS_2023_02/031103000"/>
    <hyperlink ref="F94" r:id="rId3" display="https://podminky.urs.cz/item/CS_URS_2023_02/032103000"/>
    <hyperlink ref="F96" r:id="rId4" display="https://podminky.urs.cz/item/CS_URS_2023_02/032403000"/>
    <hyperlink ref="F99" r:id="rId5" display="https://podminky.urs.cz/item/CS_URS_2023_02/032503000"/>
    <hyperlink ref="F102" r:id="rId6" display="https://podminky.urs.cz/item/CS_URS_2023_02/032803000"/>
    <hyperlink ref="F105" r:id="rId7" display="https://podminky.urs.cz/item/CS_URS_2023_02/032903000"/>
    <hyperlink ref="F108" r:id="rId8" display="https://podminky.urs.cz/item/CS_URS_2023_02/033002000"/>
    <hyperlink ref="F110" r:id="rId9" display="https://podminky.urs.cz/item/CS_URS_2023_02/033203000"/>
    <hyperlink ref="F113" r:id="rId10" display="https://podminky.urs.cz/item/CS_URS_2023_02/034103000"/>
    <hyperlink ref="F116" r:id="rId11" display="https://podminky.urs.cz/item/CS_URS_2023_02/034203000"/>
    <hyperlink ref="F119" r:id="rId12" display="https://podminky.urs.cz/item/CS_URS_2023_02/034303000"/>
    <hyperlink ref="F121" r:id="rId13" display="https://podminky.urs.cz/item/CS_URS_2023_02/034403000"/>
    <hyperlink ref="F123" r:id="rId14" display="https://podminky.urs.cz/item/CS_URS_2023_02/034603000"/>
    <hyperlink ref="F125" r:id="rId15" display="https://podminky.urs.cz/item/CS_URS_2023_02/039002000"/>
    <hyperlink ref="F128" r:id="rId16" display="https://podminky.urs.cz/item/CS_URS_2023_02/045002000"/>
    <hyperlink ref="F130" r:id="rId17" display="https://podminky.urs.cz/item/CS_URS_2023_02/049103000"/>
    <hyperlink ref="F132" r:id="rId18" display="https://podminky.urs.cz/item/CS_URS_2023_02/049303000"/>
    <hyperlink ref="F135" r:id="rId19" display="https://podminky.urs.cz/item/CS_URS_2023_02/081002000"/>
    <hyperlink ref="F138" r:id="rId20" display="https://podminky.urs.cz/item/CS_URS_2023_02/034503000"/>
    <hyperlink ref="F141" r:id="rId21" display="https://podminky.urs.cz/item/CS_URS_2023_02/092203000"/>
    <hyperlink ref="F143" r:id="rId22" display="https://podminky.urs.cz/item/CS_URS_2023_02/09410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0"/>
      <c r="C3" s="131"/>
      <c r="D3" s="131"/>
      <c r="E3" s="131"/>
      <c r="F3" s="131"/>
      <c r="G3" s="131"/>
      <c r="H3" s="22"/>
    </row>
    <row r="4" spans="2:8" s="1" customFormat="1" ht="24.95" customHeight="1">
      <c r="B4" s="22"/>
      <c r="C4" s="132" t="s">
        <v>1171</v>
      </c>
      <c r="H4" s="22"/>
    </row>
    <row r="5" spans="2:8" s="1" customFormat="1" ht="12" customHeight="1">
      <c r="B5" s="22"/>
      <c r="C5" s="286" t="s">
        <v>13</v>
      </c>
      <c r="D5" s="142" t="s">
        <v>14</v>
      </c>
      <c r="E5" s="1"/>
      <c r="F5" s="1"/>
      <c r="H5" s="22"/>
    </row>
    <row r="6" spans="2:8" s="1" customFormat="1" ht="36.95" customHeight="1">
      <c r="B6" s="22"/>
      <c r="C6" s="287" t="s">
        <v>16</v>
      </c>
      <c r="D6" s="288" t="s">
        <v>17</v>
      </c>
      <c r="E6" s="1"/>
      <c r="F6" s="1"/>
      <c r="H6" s="22"/>
    </row>
    <row r="7" spans="2:8" s="1" customFormat="1" ht="16.5" customHeight="1">
      <c r="B7" s="22"/>
      <c r="C7" s="134" t="s">
        <v>24</v>
      </c>
      <c r="D7" s="139" t="str">
        <f>'Rekapitulace stavby'!AN8</f>
        <v>4. 10. 2023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79"/>
      <c r="B9" s="289"/>
      <c r="C9" s="290" t="s">
        <v>54</v>
      </c>
      <c r="D9" s="291" t="s">
        <v>55</v>
      </c>
      <c r="E9" s="291" t="s">
        <v>100</v>
      </c>
      <c r="F9" s="292" t="s">
        <v>1172</v>
      </c>
      <c r="G9" s="179"/>
      <c r="H9" s="289"/>
    </row>
    <row r="10" spans="1:8" s="2" customFormat="1" ht="26.4" customHeight="1">
      <c r="A10" s="40"/>
      <c r="B10" s="46"/>
      <c r="C10" s="293" t="s">
        <v>1173</v>
      </c>
      <c r="D10" s="293" t="s">
        <v>79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294" t="s">
        <v>257</v>
      </c>
      <c r="D11" s="295" t="s">
        <v>258</v>
      </c>
      <c r="E11" s="296" t="s">
        <v>166</v>
      </c>
      <c r="F11" s="297">
        <v>1.818</v>
      </c>
      <c r="G11" s="40"/>
      <c r="H11" s="46"/>
    </row>
    <row r="12" spans="1:8" s="2" customFormat="1" ht="16.8" customHeight="1">
      <c r="A12" s="40"/>
      <c r="B12" s="46"/>
      <c r="C12" s="298" t="s">
        <v>28</v>
      </c>
      <c r="D12" s="298" t="s">
        <v>1174</v>
      </c>
      <c r="E12" s="19" t="s">
        <v>28</v>
      </c>
      <c r="F12" s="299">
        <v>1.818</v>
      </c>
      <c r="G12" s="40"/>
      <c r="H12" s="46"/>
    </row>
    <row r="13" spans="1:8" s="2" customFormat="1" ht="16.8" customHeight="1">
      <c r="A13" s="40"/>
      <c r="B13" s="46"/>
      <c r="C13" s="294" t="s">
        <v>1175</v>
      </c>
      <c r="D13" s="295" t="s">
        <v>1176</v>
      </c>
      <c r="E13" s="296" t="s">
        <v>166</v>
      </c>
      <c r="F13" s="297">
        <v>0</v>
      </c>
      <c r="G13" s="40"/>
      <c r="H13" s="46"/>
    </row>
    <row r="14" spans="1:8" s="2" customFormat="1" ht="16.8" customHeight="1">
      <c r="A14" s="40"/>
      <c r="B14" s="46"/>
      <c r="C14" s="298" t="s">
        <v>28</v>
      </c>
      <c r="D14" s="298" t="s">
        <v>1177</v>
      </c>
      <c r="E14" s="19" t="s">
        <v>28</v>
      </c>
      <c r="F14" s="299">
        <v>0</v>
      </c>
      <c r="G14" s="40"/>
      <c r="H14" s="46"/>
    </row>
    <row r="15" spans="1:8" s="2" customFormat="1" ht="16.8" customHeight="1">
      <c r="A15" s="40"/>
      <c r="B15" s="46"/>
      <c r="C15" s="294" t="s">
        <v>1178</v>
      </c>
      <c r="D15" s="295" t="s">
        <v>1179</v>
      </c>
      <c r="E15" s="296" t="s">
        <v>166</v>
      </c>
      <c r="F15" s="297">
        <v>0</v>
      </c>
      <c r="G15" s="40"/>
      <c r="H15" s="46"/>
    </row>
    <row r="16" spans="1:8" s="2" customFormat="1" ht="16.8" customHeight="1">
      <c r="A16" s="40"/>
      <c r="B16" s="46"/>
      <c r="C16" s="294" t="s">
        <v>1180</v>
      </c>
      <c r="D16" s="295" t="s">
        <v>1181</v>
      </c>
      <c r="E16" s="296" t="s">
        <v>166</v>
      </c>
      <c r="F16" s="297">
        <v>0</v>
      </c>
      <c r="G16" s="40"/>
      <c r="H16" s="46"/>
    </row>
    <row r="17" spans="1:8" s="2" customFormat="1" ht="16.8" customHeight="1">
      <c r="A17" s="40"/>
      <c r="B17" s="46"/>
      <c r="C17" s="294" t="s">
        <v>260</v>
      </c>
      <c r="D17" s="295" t="s">
        <v>1182</v>
      </c>
      <c r="E17" s="296" t="s">
        <v>166</v>
      </c>
      <c r="F17" s="297">
        <v>6.43</v>
      </c>
      <c r="G17" s="40"/>
      <c r="H17" s="46"/>
    </row>
    <row r="18" spans="1:8" s="2" customFormat="1" ht="16.8" customHeight="1">
      <c r="A18" s="40"/>
      <c r="B18" s="46"/>
      <c r="C18" s="298" t="s">
        <v>28</v>
      </c>
      <c r="D18" s="298" t="s">
        <v>1183</v>
      </c>
      <c r="E18" s="19" t="s">
        <v>28</v>
      </c>
      <c r="F18" s="299">
        <v>6.43</v>
      </c>
      <c r="G18" s="40"/>
      <c r="H18" s="46"/>
    </row>
    <row r="19" spans="1:8" s="2" customFormat="1" ht="16.8" customHeight="1">
      <c r="A19" s="40"/>
      <c r="B19" s="46"/>
      <c r="C19" s="294" t="s">
        <v>1184</v>
      </c>
      <c r="D19" s="295" t="s">
        <v>1185</v>
      </c>
      <c r="E19" s="296" t="s">
        <v>166</v>
      </c>
      <c r="F19" s="297">
        <v>0</v>
      </c>
      <c r="G19" s="40"/>
      <c r="H19" s="46"/>
    </row>
    <row r="20" spans="1:8" s="2" customFormat="1" ht="16.8" customHeight="1">
      <c r="A20" s="40"/>
      <c r="B20" s="46"/>
      <c r="C20" s="294" t="s">
        <v>1186</v>
      </c>
      <c r="D20" s="295" t="s">
        <v>1187</v>
      </c>
      <c r="E20" s="296" t="s">
        <v>166</v>
      </c>
      <c r="F20" s="297">
        <v>6.43</v>
      </c>
      <c r="G20" s="40"/>
      <c r="H20" s="46"/>
    </row>
    <row r="21" spans="1:8" s="2" customFormat="1" ht="16.8" customHeight="1">
      <c r="A21" s="40"/>
      <c r="B21" s="46"/>
      <c r="C21" s="298" t="s">
        <v>28</v>
      </c>
      <c r="D21" s="298" t="s">
        <v>1183</v>
      </c>
      <c r="E21" s="19" t="s">
        <v>28</v>
      </c>
      <c r="F21" s="299">
        <v>6.43</v>
      </c>
      <c r="G21" s="40"/>
      <c r="H21" s="46"/>
    </row>
    <row r="22" spans="1:8" s="2" customFormat="1" ht="16.8" customHeight="1">
      <c r="A22" s="40"/>
      <c r="B22" s="46"/>
      <c r="C22" s="294" t="s">
        <v>1188</v>
      </c>
      <c r="D22" s="295" t="s">
        <v>1189</v>
      </c>
      <c r="E22" s="296" t="s">
        <v>166</v>
      </c>
      <c r="F22" s="297">
        <v>0</v>
      </c>
      <c r="G22" s="40"/>
      <c r="H22" s="46"/>
    </row>
    <row r="23" spans="1:8" s="2" customFormat="1" ht="16.8" customHeight="1">
      <c r="A23" s="40"/>
      <c r="B23" s="46"/>
      <c r="C23" s="294" t="s">
        <v>1190</v>
      </c>
      <c r="D23" s="295" t="s">
        <v>1191</v>
      </c>
      <c r="E23" s="296" t="s">
        <v>166</v>
      </c>
      <c r="F23" s="297">
        <v>0</v>
      </c>
      <c r="G23" s="40"/>
      <c r="H23" s="46"/>
    </row>
    <row r="24" spans="1:8" s="2" customFormat="1" ht="16.8" customHeight="1">
      <c r="A24" s="40"/>
      <c r="B24" s="46"/>
      <c r="C24" s="294" t="s">
        <v>1192</v>
      </c>
      <c r="D24" s="295" t="s">
        <v>1193</v>
      </c>
      <c r="E24" s="296" t="s">
        <v>166</v>
      </c>
      <c r="F24" s="297">
        <v>0</v>
      </c>
      <c r="G24" s="40"/>
      <c r="H24" s="46"/>
    </row>
    <row r="25" spans="1:8" s="2" customFormat="1" ht="16.8" customHeight="1">
      <c r="A25" s="40"/>
      <c r="B25" s="46"/>
      <c r="C25" s="294" t="s">
        <v>1194</v>
      </c>
      <c r="D25" s="295" t="s">
        <v>1195</v>
      </c>
      <c r="E25" s="296" t="s">
        <v>166</v>
      </c>
      <c r="F25" s="297">
        <v>0</v>
      </c>
      <c r="G25" s="40"/>
      <c r="H25" s="46"/>
    </row>
    <row r="26" spans="1:8" s="2" customFormat="1" ht="16.8" customHeight="1">
      <c r="A26" s="40"/>
      <c r="B26" s="46"/>
      <c r="C26" s="294" t="s">
        <v>1196</v>
      </c>
      <c r="D26" s="295" t="s">
        <v>1197</v>
      </c>
      <c r="E26" s="296" t="s">
        <v>166</v>
      </c>
      <c r="F26" s="297">
        <v>0</v>
      </c>
      <c r="G26" s="40"/>
      <c r="H26" s="46"/>
    </row>
    <row r="27" spans="1:8" s="2" customFormat="1" ht="16.8" customHeight="1">
      <c r="A27" s="40"/>
      <c r="B27" s="46"/>
      <c r="C27" s="294" t="s">
        <v>263</v>
      </c>
      <c r="D27" s="295" t="s">
        <v>264</v>
      </c>
      <c r="E27" s="296" t="s">
        <v>265</v>
      </c>
      <c r="F27" s="297">
        <v>3</v>
      </c>
      <c r="G27" s="40"/>
      <c r="H27" s="46"/>
    </row>
    <row r="28" spans="1:8" s="2" customFormat="1" ht="16.8" customHeight="1">
      <c r="A28" s="40"/>
      <c r="B28" s="46"/>
      <c r="C28" s="298" t="s">
        <v>28</v>
      </c>
      <c r="D28" s="298" t="s">
        <v>1198</v>
      </c>
      <c r="E28" s="19" t="s">
        <v>28</v>
      </c>
      <c r="F28" s="299">
        <v>3</v>
      </c>
      <c r="G28" s="40"/>
      <c r="H28" s="46"/>
    </row>
    <row r="29" spans="1:8" s="2" customFormat="1" ht="16.8" customHeight="1">
      <c r="A29" s="40"/>
      <c r="B29" s="46"/>
      <c r="C29" s="294" t="s">
        <v>267</v>
      </c>
      <c r="D29" s="295" t="s">
        <v>268</v>
      </c>
      <c r="E29" s="296" t="s">
        <v>166</v>
      </c>
      <c r="F29" s="297">
        <v>15</v>
      </c>
      <c r="G29" s="40"/>
      <c r="H29" s="46"/>
    </row>
    <row r="30" spans="1:8" s="2" customFormat="1" ht="16.8" customHeight="1">
      <c r="A30" s="40"/>
      <c r="B30" s="46"/>
      <c r="C30" s="298" t="s">
        <v>28</v>
      </c>
      <c r="D30" s="298" t="s">
        <v>1199</v>
      </c>
      <c r="E30" s="19" t="s">
        <v>28</v>
      </c>
      <c r="F30" s="299">
        <v>15</v>
      </c>
      <c r="G30" s="40"/>
      <c r="H30" s="46"/>
    </row>
    <row r="31" spans="1:8" s="2" customFormat="1" ht="16.8" customHeight="1">
      <c r="A31" s="40"/>
      <c r="B31" s="46"/>
      <c r="C31" s="294" t="s">
        <v>1200</v>
      </c>
      <c r="D31" s="295" t="s">
        <v>1201</v>
      </c>
      <c r="E31" s="296" t="s">
        <v>166</v>
      </c>
      <c r="F31" s="297">
        <v>4</v>
      </c>
      <c r="G31" s="40"/>
      <c r="H31" s="46"/>
    </row>
    <row r="32" spans="1:8" s="2" customFormat="1" ht="16.8" customHeight="1">
      <c r="A32" s="40"/>
      <c r="B32" s="46"/>
      <c r="C32" s="298" t="s">
        <v>28</v>
      </c>
      <c r="D32" s="298" t="s">
        <v>1202</v>
      </c>
      <c r="E32" s="19" t="s">
        <v>28</v>
      </c>
      <c r="F32" s="299">
        <v>0</v>
      </c>
      <c r="G32" s="40"/>
      <c r="H32" s="46"/>
    </row>
    <row r="33" spans="1:8" s="2" customFormat="1" ht="16.8" customHeight="1">
      <c r="A33" s="40"/>
      <c r="B33" s="46"/>
      <c r="C33" s="298" t="s">
        <v>28</v>
      </c>
      <c r="D33" s="298" t="s">
        <v>1203</v>
      </c>
      <c r="E33" s="19" t="s">
        <v>28</v>
      </c>
      <c r="F33" s="299">
        <v>4</v>
      </c>
      <c r="G33" s="40"/>
      <c r="H33" s="46"/>
    </row>
    <row r="34" spans="1:8" s="2" customFormat="1" ht="16.8" customHeight="1">
      <c r="A34" s="40"/>
      <c r="B34" s="46"/>
      <c r="C34" s="294" t="s">
        <v>269</v>
      </c>
      <c r="D34" s="295" t="s">
        <v>1204</v>
      </c>
      <c r="E34" s="296" t="s">
        <v>265</v>
      </c>
      <c r="F34" s="297">
        <v>1.8</v>
      </c>
      <c r="G34" s="40"/>
      <c r="H34" s="46"/>
    </row>
    <row r="35" spans="1:8" s="2" customFormat="1" ht="16.8" customHeight="1">
      <c r="A35" s="40"/>
      <c r="B35" s="46"/>
      <c r="C35" s="298" t="s">
        <v>28</v>
      </c>
      <c r="D35" s="298" t="s">
        <v>768</v>
      </c>
      <c r="E35" s="19" t="s">
        <v>28</v>
      </c>
      <c r="F35" s="299">
        <v>1.8</v>
      </c>
      <c r="G35" s="40"/>
      <c r="H35" s="46"/>
    </row>
    <row r="36" spans="1:8" s="2" customFormat="1" ht="16.8" customHeight="1">
      <c r="A36" s="40"/>
      <c r="B36" s="46"/>
      <c r="C36" s="294" t="s">
        <v>1205</v>
      </c>
      <c r="D36" s="295" t="s">
        <v>1206</v>
      </c>
      <c r="E36" s="296" t="s">
        <v>265</v>
      </c>
      <c r="F36" s="297">
        <v>0</v>
      </c>
      <c r="G36" s="40"/>
      <c r="H36" s="46"/>
    </row>
    <row r="37" spans="1:8" s="2" customFormat="1" ht="16.8" customHeight="1">
      <c r="A37" s="40"/>
      <c r="B37" s="46"/>
      <c r="C37" s="294" t="s">
        <v>1207</v>
      </c>
      <c r="D37" s="295" t="s">
        <v>1208</v>
      </c>
      <c r="E37" s="296" t="s">
        <v>166</v>
      </c>
      <c r="F37" s="297">
        <v>0</v>
      </c>
      <c r="G37" s="40"/>
      <c r="H37" s="46"/>
    </row>
    <row r="38" spans="1:8" s="2" customFormat="1" ht="16.8" customHeight="1">
      <c r="A38" s="40"/>
      <c r="B38" s="46"/>
      <c r="C38" s="298" t="s">
        <v>28</v>
      </c>
      <c r="D38" s="298" t="s">
        <v>1209</v>
      </c>
      <c r="E38" s="19" t="s">
        <v>28</v>
      </c>
      <c r="F38" s="299">
        <v>0</v>
      </c>
      <c r="G38" s="40"/>
      <c r="H38" s="46"/>
    </row>
    <row r="39" spans="1:8" s="2" customFormat="1" ht="16.8" customHeight="1">
      <c r="A39" s="40"/>
      <c r="B39" s="46"/>
      <c r="C39" s="298" t="s">
        <v>28</v>
      </c>
      <c r="D39" s="298" t="s">
        <v>1210</v>
      </c>
      <c r="E39" s="19" t="s">
        <v>28</v>
      </c>
      <c r="F39" s="299">
        <v>0</v>
      </c>
      <c r="G39" s="40"/>
      <c r="H39" s="46"/>
    </row>
    <row r="40" spans="1:8" s="2" customFormat="1" ht="16.8" customHeight="1">
      <c r="A40" s="40"/>
      <c r="B40" s="46"/>
      <c r="C40" s="298" t="s">
        <v>28</v>
      </c>
      <c r="D40" s="298" t="s">
        <v>1211</v>
      </c>
      <c r="E40" s="19" t="s">
        <v>28</v>
      </c>
      <c r="F40" s="299">
        <v>0</v>
      </c>
      <c r="G40" s="40"/>
      <c r="H40" s="46"/>
    </row>
    <row r="41" spans="1:8" s="2" customFormat="1" ht="16.8" customHeight="1">
      <c r="A41" s="40"/>
      <c r="B41" s="46"/>
      <c r="C41" s="298" t="s">
        <v>28</v>
      </c>
      <c r="D41" s="298" t="s">
        <v>127</v>
      </c>
      <c r="E41" s="19" t="s">
        <v>28</v>
      </c>
      <c r="F41" s="299">
        <v>0</v>
      </c>
      <c r="G41" s="40"/>
      <c r="H41" s="46"/>
    </row>
    <row r="42" spans="1:8" s="2" customFormat="1" ht="16.8" customHeight="1">
      <c r="A42" s="40"/>
      <c r="B42" s="46"/>
      <c r="C42" s="294" t="s">
        <v>272</v>
      </c>
      <c r="D42" s="295" t="s">
        <v>1212</v>
      </c>
      <c r="E42" s="296" t="s">
        <v>265</v>
      </c>
      <c r="F42" s="297">
        <v>10.4</v>
      </c>
      <c r="G42" s="40"/>
      <c r="H42" s="46"/>
    </row>
    <row r="43" spans="1:8" s="2" customFormat="1" ht="16.8" customHeight="1">
      <c r="A43" s="40"/>
      <c r="B43" s="46"/>
      <c r="C43" s="298" t="s">
        <v>28</v>
      </c>
      <c r="D43" s="298" t="s">
        <v>1213</v>
      </c>
      <c r="E43" s="19" t="s">
        <v>28</v>
      </c>
      <c r="F43" s="299">
        <v>0</v>
      </c>
      <c r="G43" s="40"/>
      <c r="H43" s="46"/>
    </row>
    <row r="44" spans="1:8" s="2" customFormat="1" ht="16.8" customHeight="1">
      <c r="A44" s="40"/>
      <c r="B44" s="46"/>
      <c r="C44" s="298" t="s">
        <v>28</v>
      </c>
      <c r="D44" s="298" t="s">
        <v>275</v>
      </c>
      <c r="E44" s="19" t="s">
        <v>28</v>
      </c>
      <c r="F44" s="299">
        <v>10.4</v>
      </c>
      <c r="G44" s="40"/>
      <c r="H44" s="46"/>
    </row>
    <row r="45" spans="1:8" s="2" customFormat="1" ht="16.8" customHeight="1">
      <c r="A45" s="40"/>
      <c r="B45" s="46"/>
      <c r="C45" s="298" t="s">
        <v>28</v>
      </c>
      <c r="D45" s="298" t="s">
        <v>1214</v>
      </c>
      <c r="E45" s="19" t="s">
        <v>28</v>
      </c>
      <c r="F45" s="299">
        <v>0</v>
      </c>
      <c r="G45" s="40"/>
      <c r="H45" s="46"/>
    </row>
    <row r="46" spans="1:8" s="2" customFormat="1" ht="16.8" customHeight="1">
      <c r="A46" s="40"/>
      <c r="B46" s="46"/>
      <c r="C46" s="298" t="s">
        <v>28</v>
      </c>
      <c r="D46" s="298" t="s">
        <v>1215</v>
      </c>
      <c r="E46" s="19" t="s">
        <v>28</v>
      </c>
      <c r="F46" s="299">
        <v>0</v>
      </c>
      <c r="G46" s="40"/>
      <c r="H46" s="46"/>
    </row>
    <row r="47" spans="1:8" s="2" customFormat="1" ht="16.8" customHeight="1">
      <c r="A47" s="40"/>
      <c r="B47" s="46"/>
      <c r="C47" s="298" t="s">
        <v>28</v>
      </c>
      <c r="D47" s="298" t="s">
        <v>1216</v>
      </c>
      <c r="E47" s="19" t="s">
        <v>28</v>
      </c>
      <c r="F47" s="299">
        <v>0</v>
      </c>
      <c r="G47" s="40"/>
      <c r="H47" s="46"/>
    </row>
    <row r="48" spans="1:8" s="2" customFormat="1" ht="16.8" customHeight="1">
      <c r="A48" s="40"/>
      <c r="B48" s="46"/>
      <c r="C48" s="298" t="s">
        <v>28</v>
      </c>
      <c r="D48" s="298" t="s">
        <v>127</v>
      </c>
      <c r="E48" s="19" t="s">
        <v>28</v>
      </c>
      <c r="F48" s="299">
        <v>10.4</v>
      </c>
      <c r="G48" s="40"/>
      <c r="H48" s="46"/>
    </row>
    <row r="49" spans="1:8" s="2" customFormat="1" ht="16.8" customHeight="1">
      <c r="A49" s="40"/>
      <c r="B49" s="46"/>
      <c r="C49" s="294" t="s">
        <v>275</v>
      </c>
      <c r="D49" s="295" t="s">
        <v>1217</v>
      </c>
      <c r="E49" s="296" t="s">
        <v>265</v>
      </c>
      <c r="F49" s="297">
        <v>10.4</v>
      </c>
      <c r="G49" s="40"/>
      <c r="H49" s="46"/>
    </row>
    <row r="50" spans="1:8" s="2" customFormat="1" ht="16.8" customHeight="1">
      <c r="A50" s="40"/>
      <c r="B50" s="46"/>
      <c r="C50" s="298" t="s">
        <v>28</v>
      </c>
      <c r="D50" s="298" t="s">
        <v>1218</v>
      </c>
      <c r="E50" s="19" t="s">
        <v>28</v>
      </c>
      <c r="F50" s="299">
        <v>5.2</v>
      </c>
      <c r="G50" s="40"/>
      <c r="H50" s="46"/>
    </row>
    <row r="51" spans="1:8" s="2" customFormat="1" ht="16.8" customHeight="1">
      <c r="A51" s="40"/>
      <c r="B51" s="46"/>
      <c r="C51" s="298" t="s">
        <v>28</v>
      </c>
      <c r="D51" s="298" t="s">
        <v>1218</v>
      </c>
      <c r="E51" s="19" t="s">
        <v>28</v>
      </c>
      <c r="F51" s="299">
        <v>5.2</v>
      </c>
      <c r="G51" s="40"/>
      <c r="H51" s="46"/>
    </row>
    <row r="52" spans="1:8" s="2" customFormat="1" ht="16.8" customHeight="1">
      <c r="A52" s="40"/>
      <c r="B52" s="46"/>
      <c r="C52" s="298" t="s">
        <v>28</v>
      </c>
      <c r="D52" s="298" t="s">
        <v>127</v>
      </c>
      <c r="E52" s="19" t="s">
        <v>28</v>
      </c>
      <c r="F52" s="299">
        <v>10.4</v>
      </c>
      <c r="G52" s="40"/>
      <c r="H52" s="46"/>
    </row>
    <row r="53" spans="1:8" s="2" customFormat="1" ht="16.8" customHeight="1">
      <c r="A53" s="40"/>
      <c r="B53" s="46"/>
      <c r="C53" s="294" t="s">
        <v>1219</v>
      </c>
      <c r="D53" s="295" t="s">
        <v>1220</v>
      </c>
      <c r="E53" s="296" t="s">
        <v>265</v>
      </c>
      <c r="F53" s="297">
        <v>0</v>
      </c>
      <c r="G53" s="40"/>
      <c r="H53" s="46"/>
    </row>
    <row r="54" spans="1:8" s="2" customFormat="1" ht="16.8" customHeight="1">
      <c r="A54" s="40"/>
      <c r="B54" s="46"/>
      <c r="C54" s="298" t="s">
        <v>28</v>
      </c>
      <c r="D54" s="298" t="s">
        <v>1221</v>
      </c>
      <c r="E54" s="19" t="s">
        <v>28</v>
      </c>
      <c r="F54" s="299">
        <v>0</v>
      </c>
      <c r="G54" s="40"/>
      <c r="H54" s="46"/>
    </row>
    <row r="55" spans="1:8" s="2" customFormat="1" ht="16.8" customHeight="1">
      <c r="A55" s="40"/>
      <c r="B55" s="46"/>
      <c r="C55" s="298" t="s">
        <v>28</v>
      </c>
      <c r="D55" s="298" t="s">
        <v>1222</v>
      </c>
      <c r="E55" s="19" t="s">
        <v>28</v>
      </c>
      <c r="F55" s="299">
        <v>0</v>
      </c>
      <c r="G55" s="40"/>
      <c r="H55" s="46"/>
    </row>
    <row r="56" spans="1:8" s="2" customFormat="1" ht="16.8" customHeight="1">
      <c r="A56" s="40"/>
      <c r="B56" s="46"/>
      <c r="C56" s="298" t="s">
        <v>28</v>
      </c>
      <c r="D56" s="298" t="s">
        <v>1223</v>
      </c>
      <c r="E56" s="19" t="s">
        <v>28</v>
      </c>
      <c r="F56" s="299">
        <v>0</v>
      </c>
      <c r="G56" s="40"/>
      <c r="H56" s="46"/>
    </row>
    <row r="57" spans="1:8" s="2" customFormat="1" ht="16.8" customHeight="1">
      <c r="A57" s="40"/>
      <c r="B57" s="46"/>
      <c r="C57" s="298" t="s">
        <v>28</v>
      </c>
      <c r="D57" s="298" t="s">
        <v>1224</v>
      </c>
      <c r="E57" s="19" t="s">
        <v>28</v>
      </c>
      <c r="F57" s="299">
        <v>0</v>
      </c>
      <c r="G57" s="40"/>
      <c r="H57" s="46"/>
    </row>
    <row r="58" spans="1:8" s="2" customFormat="1" ht="16.8" customHeight="1">
      <c r="A58" s="40"/>
      <c r="B58" s="46"/>
      <c r="C58" s="298" t="s">
        <v>28</v>
      </c>
      <c r="D58" s="298" t="s">
        <v>1225</v>
      </c>
      <c r="E58" s="19" t="s">
        <v>28</v>
      </c>
      <c r="F58" s="299">
        <v>0</v>
      </c>
      <c r="G58" s="40"/>
      <c r="H58" s="46"/>
    </row>
    <row r="59" spans="1:8" s="2" customFormat="1" ht="16.8" customHeight="1">
      <c r="A59" s="40"/>
      <c r="B59" s="46"/>
      <c r="C59" s="298" t="s">
        <v>28</v>
      </c>
      <c r="D59" s="298" t="s">
        <v>127</v>
      </c>
      <c r="E59" s="19" t="s">
        <v>28</v>
      </c>
      <c r="F59" s="299">
        <v>0</v>
      </c>
      <c r="G59" s="40"/>
      <c r="H59" s="46"/>
    </row>
    <row r="60" spans="1:8" s="2" customFormat="1" ht="16.8" customHeight="1">
      <c r="A60" s="40"/>
      <c r="B60" s="46"/>
      <c r="C60" s="294" t="s">
        <v>1222</v>
      </c>
      <c r="D60" s="295" t="s">
        <v>1226</v>
      </c>
      <c r="E60" s="296" t="s">
        <v>265</v>
      </c>
      <c r="F60" s="297">
        <v>0</v>
      </c>
      <c r="G60" s="40"/>
      <c r="H60" s="46"/>
    </row>
    <row r="61" spans="1:8" s="2" customFormat="1" ht="16.8" customHeight="1">
      <c r="A61" s="40"/>
      <c r="B61" s="46"/>
      <c r="C61" s="294" t="s">
        <v>278</v>
      </c>
      <c r="D61" s="295" t="s">
        <v>1227</v>
      </c>
      <c r="E61" s="296" t="s">
        <v>166</v>
      </c>
      <c r="F61" s="297">
        <v>2.358</v>
      </c>
      <c r="G61" s="40"/>
      <c r="H61" s="46"/>
    </row>
    <row r="62" spans="1:8" s="2" customFormat="1" ht="16.8" customHeight="1">
      <c r="A62" s="40"/>
      <c r="B62" s="46"/>
      <c r="C62" s="298" t="s">
        <v>28</v>
      </c>
      <c r="D62" s="298" t="s">
        <v>1228</v>
      </c>
      <c r="E62" s="19" t="s">
        <v>28</v>
      </c>
      <c r="F62" s="299">
        <v>2.358</v>
      </c>
      <c r="G62" s="40"/>
      <c r="H62" s="46"/>
    </row>
    <row r="63" spans="1:8" s="2" customFormat="1" ht="16.8" customHeight="1">
      <c r="A63" s="40"/>
      <c r="B63" s="46"/>
      <c r="C63" s="294" t="s">
        <v>1229</v>
      </c>
      <c r="D63" s="295" t="s">
        <v>1227</v>
      </c>
      <c r="E63" s="296" t="s">
        <v>166</v>
      </c>
      <c r="F63" s="297">
        <v>0</v>
      </c>
      <c r="G63" s="40"/>
      <c r="H63" s="46"/>
    </row>
    <row r="64" spans="1:8" s="2" customFormat="1" ht="16.8" customHeight="1">
      <c r="A64" s="40"/>
      <c r="B64" s="46"/>
      <c r="C64" s="298" t="s">
        <v>28</v>
      </c>
      <c r="D64" s="298" t="s">
        <v>28</v>
      </c>
      <c r="E64" s="19" t="s">
        <v>28</v>
      </c>
      <c r="F64" s="299">
        <v>0</v>
      </c>
      <c r="G64" s="40"/>
      <c r="H64" s="46"/>
    </row>
    <row r="65" spans="1:8" s="2" customFormat="1" ht="16.8" customHeight="1">
      <c r="A65" s="40"/>
      <c r="B65" s="46"/>
      <c r="C65" s="298" t="s">
        <v>28</v>
      </c>
      <c r="D65" s="298" t="s">
        <v>28</v>
      </c>
      <c r="E65" s="19" t="s">
        <v>28</v>
      </c>
      <c r="F65" s="299">
        <v>0</v>
      </c>
      <c r="G65" s="40"/>
      <c r="H65" s="46"/>
    </row>
    <row r="66" spans="1:8" s="2" customFormat="1" ht="16.8" customHeight="1">
      <c r="A66" s="40"/>
      <c r="B66" s="46"/>
      <c r="C66" s="298" t="s">
        <v>28</v>
      </c>
      <c r="D66" s="298" t="s">
        <v>28</v>
      </c>
      <c r="E66" s="19" t="s">
        <v>28</v>
      </c>
      <c r="F66" s="299">
        <v>0</v>
      </c>
      <c r="G66" s="40"/>
      <c r="H66" s="46"/>
    </row>
    <row r="67" spans="1:8" s="2" customFormat="1" ht="16.8" customHeight="1">
      <c r="A67" s="40"/>
      <c r="B67" s="46"/>
      <c r="C67" s="298" t="s">
        <v>28</v>
      </c>
      <c r="D67" s="298" t="s">
        <v>28</v>
      </c>
      <c r="E67" s="19" t="s">
        <v>28</v>
      </c>
      <c r="F67" s="299">
        <v>0</v>
      </c>
      <c r="G67" s="40"/>
      <c r="H67" s="46"/>
    </row>
    <row r="68" spans="1:8" s="2" customFormat="1" ht="16.8" customHeight="1">
      <c r="A68" s="40"/>
      <c r="B68" s="46"/>
      <c r="C68" s="298" t="s">
        <v>28</v>
      </c>
      <c r="D68" s="298" t="s">
        <v>28</v>
      </c>
      <c r="E68" s="19" t="s">
        <v>28</v>
      </c>
      <c r="F68" s="299">
        <v>0</v>
      </c>
      <c r="G68" s="40"/>
      <c r="H68" s="46"/>
    </row>
    <row r="69" spans="1:8" s="2" customFormat="1" ht="16.8" customHeight="1">
      <c r="A69" s="40"/>
      <c r="B69" s="46"/>
      <c r="C69" s="298" t="s">
        <v>28</v>
      </c>
      <c r="D69" s="298" t="s">
        <v>28</v>
      </c>
      <c r="E69" s="19" t="s">
        <v>28</v>
      </c>
      <c r="F69" s="299">
        <v>0</v>
      </c>
      <c r="G69" s="40"/>
      <c r="H69" s="46"/>
    </row>
    <row r="70" spans="1:8" s="2" customFormat="1" ht="16.8" customHeight="1">
      <c r="A70" s="40"/>
      <c r="B70" s="46"/>
      <c r="C70" s="298" t="s">
        <v>28</v>
      </c>
      <c r="D70" s="298" t="s">
        <v>28</v>
      </c>
      <c r="E70" s="19" t="s">
        <v>28</v>
      </c>
      <c r="F70" s="299">
        <v>0</v>
      </c>
      <c r="G70" s="40"/>
      <c r="H70" s="46"/>
    </row>
    <row r="71" spans="1:8" s="2" customFormat="1" ht="16.8" customHeight="1">
      <c r="A71" s="40"/>
      <c r="B71" s="46"/>
      <c r="C71" s="298" t="s">
        <v>28</v>
      </c>
      <c r="D71" s="298" t="s">
        <v>28</v>
      </c>
      <c r="E71" s="19" t="s">
        <v>28</v>
      </c>
      <c r="F71" s="299">
        <v>0</v>
      </c>
      <c r="G71" s="40"/>
      <c r="H71" s="46"/>
    </row>
    <row r="72" spans="1:8" s="2" customFormat="1" ht="16.8" customHeight="1">
      <c r="A72" s="40"/>
      <c r="B72" s="46"/>
      <c r="C72" s="298" t="s">
        <v>28</v>
      </c>
      <c r="D72" s="298" t="s">
        <v>73</v>
      </c>
      <c r="E72" s="19" t="s">
        <v>28</v>
      </c>
      <c r="F72" s="299">
        <v>0</v>
      </c>
      <c r="G72" s="40"/>
      <c r="H72" s="46"/>
    </row>
    <row r="73" spans="1:8" s="2" customFormat="1" ht="16.8" customHeight="1">
      <c r="A73" s="40"/>
      <c r="B73" s="46"/>
      <c r="C73" s="294" t="s">
        <v>1230</v>
      </c>
      <c r="D73" s="295" t="s">
        <v>1231</v>
      </c>
      <c r="E73" s="296" t="s">
        <v>166</v>
      </c>
      <c r="F73" s="297">
        <v>0</v>
      </c>
      <c r="G73" s="40"/>
      <c r="H73" s="46"/>
    </row>
    <row r="74" spans="1:8" s="2" customFormat="1" ht="16.8" customHeight="1">
      <c r="A74" s="40"/>
      <c r="B74" s="46"/>
      <c r="C74" s="294" t="s">
        <v>281</v>
      </c>
      <c r="D74" s="295" t="s">
        <v>282</v>
      </c>
      <c r="E74" s="296" t="s">
        <v>166</v>
      </c>
      <c r="F74" s="297">
        <v>17.76</v>
      </c>
      <c r="G74" s="40"/>
      <c r="H74" s="46"/>
    </row>
    <row r="75" spans="1:8" s="2" customFormat="1" ht="16.8" customHeight="1">
      <c r="A75" s="40"/>
      <c r="B75" s="46"/>
      <c r="C75" s="298" t="s">
        <v>28</v>
      </c>
      <c r="D75" s="298" t="s">
        <v>206</v>
      </c>
      <c r="E75" s="19" t="s">
        <v>28</v>
      </c>
      <c r="F75" s="299">
        <v>6</v>
      </c>
      <c r="G75" s="40"/>
      <c r="H75" s="46"/>
    </row>
    <row r="76" spans="1:8" s="2" customFormat="1" ht="16.8" customHeight="1">
      <c r="A76" s="40"/>
      <c r="B76" s="46"/>
      <c r="C76" s="298" t="s">
        <v>28</v>
      </c>
      <c r="D76" s="298" t="s">
        <v>1232</v>
      </c>
      <c r="E76" s="19" t="s">
        <v>28</v>
      </c>
      <c r="F76" s="299">
        <v>10</v>
      </c>
      <c r="G76" s="40"/>
      <c r="H76" s="46"/>
    </row>
    <row r="77" spans="1:8" s="2" customFormat="1" ht="16.8" customHeight="1">
      <c r="A77" s="40"/>
      <c r="B77" s="46"/>
      <c r="C77" s="298" t="s">
        <v>28</v>
      </c>
      <c r="D77" s="298" t="s">
        <v>1233</v>
      </c>
      <c r="E77" s="19" t="s">
        <v>28</v>
      </c>
      <c r="F77" s="299">
        <v>1.76</v>
      </c>
      <c r="G77" s="40"/>
      <c r="H77" s="46"/>
    </row>
    <row r="78" spans="1:8" s="2" customFormat="1" ht="16.8" customHeight="1">
      <c r="A78" s="40"/>
      <c r="B78" s="46"/>
      <c r="C78" s="298" t="s">
        <v>28</v>
      </c>
      <c r="D78" s="298" t="s">
        <v>127</v>
      </c>
      <c r="E78" s="19" t="s">
        <v>28</v>
      </c>
      <c r="F78" s="299">
        <v>17.76</v>
      </c>
      <c r="G78" s="40"/>
      <c r="H78" s="46"/>
    </row>
    <row r="79" spans="1:8" s="2" customFormat="1" ht="16.8" customHeight="1">
      <c r="A79" s="40"/>
      <c r="B79" s="46"/>
      <c r="C79" s="294" t="s">
        <v>1234</v>
      </c>
      <c r="D79" s="295" t="s">
        <v>282</v>
      </c>
      <c r="E79" s="296" t="s">
        <v>166</v>
      </c>
      <c r="F79" s="297">
        <v>24.366</v>
      </c>
      <c r="G79" s="40"/>
      <c r="H79" s="46"/>
    </row>
    <row r="80" spans="1:8" s="2" customFormat="1" ht="16.8" customHeight="1">
      <c r="A80" s="40"/>
      <c r="B80" s="46"/>
      <c r="C80" s="298" t="s">
        <v>28</v>
      </c>
      <c r="D80" s="298" t="s">
        <v>1235</v>
      </c>
      <c r="E80" s="19" t="s">
        <v>28</v>
      </c>
      <c r="F80" s="299">
        <v>0</v>
      </c>
      <c r="G80" s="40"/>
      <c r="H80" s="46"/>
    </row>
    <row r="81" spans="1:8" s="2" customFormat="1" ht="16.8" customHeight="1">
      <c r="A81" s="40"/>
      <c r="B81" s="46"/>
      <c r="C81" s="298" t="s">
        <v>28</v>
      </c>
      <c r="D81" s="298" t="s">
        <v>1236</v>
      </c>
      <c r="E81" s="19" t="s">
        <v>28</v>
      </c>
      <c r="F81" s="299">
        <v>28.6</v>
      </c>
      <c r="G81" s="40"/>
      <c r="H81" s="46"/>
    </row>
    <row r="82" spans="1:8" s="2" customFormat="1" ht="16.8" customHeight="1">
      <c r="A82" s="40"/>
      <c r="B82" s="46"/>
      <c r="C82" s="298" t="s">
        <v>28</v>
      </c>
      <c r="D82" s="298" t="s">
        <v>1237</v>
      </c>
      <c r="E82" s="19" t="s">
        <v>28</v>
      </c>
      <c r="F82" s="299">
        <v>-2.358</v>
      </c>
      <c r="G82" s="40"/>
      <c r="H82" s="46"/>
    </row>
    <row r="83" spans="1:8" s="2" customFormat="1" ht="16.8" customHeight="1">
      <c r="A83" s="40"/>
      <c r="B83" s="46"/>
      <c r="C83" s="298" t="s">
        <v>28</v>
      </c>
      <c r="D83" s="298" t="s">
        <v>1238</v>
      </c>
      <c r="E83" s="19" t="s">
        <v>28</v>
      </c>
      <c r="F83" s="299">
        <v>-3.636</v>
      </c>
      <c r="G83" s="40"/>
      <c r="H83" s="46"/>
    </row>
    <row r="84" spans="1:8" s="2" customFormat="1" ht="16.8" customHeight="1">
      <c r="A84" s="40"/>
      <c r="B84" s="46"/>
      <c r="C84" s="298" t="s">
        <v>28</v>
      </c>
      <c r="D84" s="298" t="s">
        <v>1233</v>
      </c>
      <c r="E84" s="19" t="s">
        <v>28</v>
      </c>
      <c r="F84" s="299">
        <v>1.76</v>
      </c>
      <c r="G84" s="40"/>
      <c r="H84" s="46"/>
    </row>
    <row r="85" spans="1:8" s="2" customFormat="1" ht="16.8" customHeight="1">
      <c r="A85" s="40"/>
      <c r="B85" s="46"/>
      <c r="C85" s="298" t="s">
        <v>28</v>
      </c>
      <c r="D85" s="298" t="s">
        <v>1239</v>
      </c>
      <c r="E85" s="19" t="s">
        <v>28</v>
      </c>
      <c r="F85" s="299">
        <v>24.366</v>
      </c>
      <c r="G85" s="40"/>
      <c r="H85" s="46"/>
    </row>
    <row r="86" spans="1:8" s="2" customFormat="1" ht="16.8" customHeight="1">
      <c r="A86" s="40"/>
      <c r="B86" s="46"/>
      <c r="C86" s="298" t="s">
        <v>28</v>
      </c>
      <c r="D86" s="298" t="s">
        <v>1240</v>
      </c>
      <c r="E86" s="19" t="s">
        <v>28</v>
      </c>
      <c r="F86" s="299">
        <v>0</v>
      </c>
      <c r="G86" s="40"/>
      <c r="H86" s="46"/>
    </row>
    <row r="87" spans="1:8" s="2" customFormat="1" ht="16.8" customHeight="1">
      <c r="A87" s="40"/>
      <c r="B87" s="46"/>
      <c r="C87" s="298" t="s">
        <v>28</v>
      </c>
      <c r="D87" s="298" t="s">
        <v>1241</v>
      </c>
      <c r="E87" s="19" t="s">
        <v>28</v>
      </c>
      <c r="F87" s="299">
        <v>0</v>
      </c>
      <c r="G87" s="40"/>
      <c r="H87" s="46"/>
    </row>
    <row r="88" spans="1:8" s="2" customFormat="1" ht="16.8" customHeight="1">
      <c r="A88" s="40"/>
      <c r="B88" s="46"/>
      <c r="C88" s="298" t="s">
        <v>28</v>
      </c>
      <c r="D88" s="298" t="s">
        <v>1242</v>
      </c>
      <c r="E88" s="19" t="s">
        <v>28</v>
      </c>
      <c r="F88" s="299">
        <v>0</v>
      </c>
      <c r="G88" s="40"/>
      <c r="H88" s="46"/>
    </row>
    <row r="89" spans="1:8" s="2" customFormat="1" ht="16.8" customHeight="1">
      <c r="A89" s="40"/>
      <c r="B89" s="46"/>
      <c r="C89" s="298" t="s">
        <v>28</v>
      </c>
      <c r="D89" s="298" t="s">
        <v>1243</v>
      </c>
      <c r="E89" s="19" t="s">
        <v>28</v>
      </c>
      <c r="F89" s="299">
        <v>0</v>
      </c>
      <c r="G89" s="40"/>
      <c r="H89" s="46"/>
    </row>
    <row r="90" spans="1:8" s="2" customFormat="1" ht="16.8" customHeight="1">
      <c r="A90" s="40"/>
      <c r="B90" s="46"/>
      <c r="C90" s="298" t="s">
        <v>28</v>
      </c>
      <c r="D90" s="298" t="s">
        <v>1244</v>
      </c>
      <c r="E90" s="19" t="s">
        <v>28</v>
      </c>
      <c r="F90" s="299">
        <v>0</v>
      </c>
      <c r="G90" s="40"/>
      <c r="H90" s="46"/>
    </row>
    <row r="91" spans="1:8" s="2" customFormat="1" ht="16.8" customHeight="1">
      <c r="A91" s="40"/>
      <c r="B91" s="46"/>
      <c r="C91" s="298" t="s">
        <v>28</v>
      </c>
      <c r="D91" s="298" t="s">
        <v>1245</v>
      </c>
      <c r="E91" s="19" t="s">
        <v>28</v>
      </c>
      <c r="F91" s="299">
        <v>0</v>
      </c>
      <c r="G91" s="40"/>
      <c r="H91" s="46"/>
    </row>
    <row r="92" spans="1:8" s="2" customFormat="1" ht="16.8" customHeight="1">
      <c r="A92" s="40"/>
      <c r="B92" s="46"/>
      <c r="C92" s="298" t="s">
        <v>28</v>
      </c>
      <c r="D92" s="298" t="s">
        <v>1239</v>
      </c>
      <c r="E92" s="19" t="s">
        <v>28</v>
      </c>
      <c r="F92" s="299">
        <v>0</v>
      </c>
      <c r="G92" s="40"/>
      <c r="H92" s="46"/>
    </row>
    <row r="93" spans="1:8" s="2" customFormat="1" ht="16.8" customHeight="1">
      <c r="A93" s="40"/>
      <c r="B93" s="46"/>
      <c r="C93" s="298" t="s">
        <v>28</v>
      </c>
      <c r="D93" s="298" t="s">
        <v>127</v>
      </c>
      <c r="E93" s="19" t="s">
        <v>28</v>
      </c>
      <c r="F93" s="299">
        <v>24.366</v>
      </c>
      <c r="G93" s="40"/>
      <c r="H93" s="46"/>
    </row>
    <row r="94" spans="1:8" s="2" customFormat="1" ht="16.8" customHeight="1">
      <c r="A94" s="40"/>
      <c r="B94" s="46"/>
      <c r="C94" s="294" t="s">
        <v>284</v>
      </c>
      <c r="D94" s="295" t="s">
        <v>1246</v>
      </c>
      <c r="E94" s="296" t="s">
        <v>265</v>
      </c>
      <c r="F94" s="297">
        <v>5.24</v>
      </c>
      <c r="G94" s="40"/>
      <c r="H94" s="46"/>
    </row>
    <row r="95" spans="1:8" s="2" customFormat="1" ht="16.8" customHeight="1">
      <c r="A95" s="40"/>
      <c r="B95" s="46"/>
      <c r="C95" s="298" t="s">
        <v>28</v>
      </c>
      <c r="D95" s="298" t="s">
        <v>1247</v>
      </c>
      <c r="E95" s="19" t="s">
        <v>28</v>
      </c>
      <c r="F95" s="299">
        <v>5.24</v>
      </c>
      <c r="G95" s="40"/>
      <c r="H95" s="46"/>
    </row>
    <row r="96" spans="1:8" s="2" customFormat="1" ht="16.8" customHeight="1">
      <c r="A96" s="40"/>
      <c r="B96" s="46"/>
      <c r="C96" s="294" t="s">
        <v>1248</v>
      </c>
      <c r="D96" s="295" t="s">
        <v>1249</v>
      </c>
      <c r="E96" s="296" t="s">
        <v>265</v>
      </c>
      <c r="F96" s="297">
        <v>0</v>
      </c>
      <c r="G96" s="40"/>
      <c r="H96" s="46"/>
    </row>
    <row r="97" spans="1:8" s="2" customFormat="1" ht="16.8" customHeight="1">
      <c r="A97" s="40"/>
      <c r="B97" s="46"/>
      <c r="C97" s="294" t="s">
        <v>287</v>
      </c>
      <c r="D97" s="295" t="s">
        <v>288</v>
      </c>
      <c r="E97" s="296" t="s">
        <v>166</v>
      </c>
      <c r="F97" s="297">
        <v>1.92</v>
      </c>
      <c r="G97" s="40"/>
      <c r="H97" s="46"/>
    </row>
    <row r="98" spans="1:8" s="2" customFormat="1" ht="16.8" customHeight="1">
      <c r="A98" s="40"/>
      <c r="B98" s="46"/>
      <c r="C98" s="298" t="s">
        <v>28</v>
      </c>
      <c r="D98" s="298" t="s">
        <v>1250</v>
      </c>
      <c r="E98" s="19" t="s">
        <v>28</v>
      </c>
      <c r="F98" s="299">
        <v>1.92</v>
      </c>
      <c r="G98" s="40"/>
      <c r="H98" s="46"/>
    </row>
    <row r="99" spans="1:8" s="2" customFormat="1" ht="16.8" customHeight="1">
      <c r="A99" s="40"/>
      <c r="B99" s="46"/>
      <c r="C99" s="294" t="s">
        <v>290</v>
      </c>
      <c r="D99" s="295" t="s">
        <v>291</v>
      </c>
      <c r="E99" s="296" t="s">
        <v>166</v>
      </c>
      <c r="F99" s="297">
        <v>6.288</v>
      </c>
      <c r="G99" s="40"/>
      <c r="H99" s="46"/>
    </row>
    <row r="100" spans="1:8" s="2" customFormat="1" ht="16.8" customHeight="1">
      <c r="A100" s="40"/>
      <c r="B100" s="46"/>
      <c r="C100" s="298" t="s">
        <v>28</v>
      </c>
      <c r="D100" s="298" t="s">
        <v>292</v>
      </c>
      <c r="E100" s="19" t="s">
        <v>28</v>
      </c>
      <c r="F100" s="299">
        <v>6.288</v>
      </c>
      <c r="G100" s="40"/>
      <c r="H100" s="46"/>
    </row>
    <row r="101" spans="1:8" s="2" customFormat="1" ht="16.8" customHeight="1">
      <c r="A101" s="40"/>
      <c r="B101" s="46"/>
      <c r="C101" s="294" t="s">
        <v>293</v>
      </c>
      <c r="D101" s="295" t="s">
        <v>294</v>
      </c>
      <c r="E101" s="296" t="s">
        <v>166</v>
      </c>
      <c r="F101" s="297">
        <v>145.075</v>
      </c>
      <c r="G101" s="40"/>
      <c r="H101" s="46"/>
    </row>
    <row r="102" spans="1:8" s="2" customFormat="1" ht="16.8" customHeight="1">
      <c r="A102" s="40"/>
      <c r="B102" s="46"/>
      <c r="C102" s="298" t="s">
        <v>28</v>
      </c>
      <c r="D102" s="298" t="s">
        <v>1251</v>
      </c>
      <c r="E102" s="19" t="s">
        <v>28</v>
      </c>
      <c r="F102" s="299">
        <v>98.07</v>
      </c>
      <c r="G102" s="40"/>
      <c r="H102" s="46"/>
    </row>
    <row r="103" spans="1:8" s="2" customFormat="1" ht="16.8" customHeight="1">
      <c r="A103" s="40"/>
      <c r="B103" s="46"/>
      <c r="C103" s="298" t="s">
        <v>28</v>
      </c>
      <c r="D103" s="298" t="s">
        <v>1252</v>
      </c>
      <c r="E103" s="19" t="s">
        <v>28</v>
      </c>
      <c r="F103" s="299">
        <v>47.005</v>
      </c>
      <c r="G103" s="40"/>
      <c r="H103" s="46"/>
    </row>
    <row r="104" spans="1:8" s="2" customFormat="1" ht="16.8" customHeight="1">
      <c r="A104" s="40"/>
      <c r="B104" s="46"/>
      <c r="C104" s="298" t="s">
        <v>28</v>
      </c>
      <c r="D104" s="298" t="s">
        <v>127</v>
      </c>
      <c r="E104" s="19" t="s">
        <v>28</v>
      </c>
      <c r="F104" s="299">
        <v>145.075</v>
      </c>
      <c r="G104" s="40"/>
      <c r="H104" s="46"/>
    </row>
    <row r="105" spans="1:8" s="2" customFormat="1" ht="26.4" customHeight="1">
      <c r="A105" s="40"/>
      <c r="B105" s="46"/>
      <c r="C105" s="293" t="s">
        <v>1253</v>
      </c>
      <c r="D105" s="293" t="s">
        <v>83</v>
      </c>
      <c r="E105" s="40"/>
      <c r="F105" s="40"/>
      <c r="G105" s="40"/>
      <c r="H105" s="46"/>
    </row>
    <row r="106" spans="1:8" s="2" customFormat="1" ht="16.8" customHeight="1">
      <c r="A106" s="40"/>
      <c r="B106" s="46"/>
      <c r="C106" s="294" t="s">
        <v>257</v>
      </c>
      <c r="D106" s="295" t="s">
        <v>258</v>
      </c>
      <c r="E106" s="296" t="s">
        <v>166</v>
      </c>
      <c r="F106" s="297">
        <v>1.818</v>
      </c>
      <c r="G106" s="40"/>
      <c r="H106" s="46"/>
    </row>
    <row r="107" spans="1:8" s="2" customFormat="1" ht="16.8" customHeight="1">
      <c r="A107" s="40"/>
      <c r="B107" s="46"/>
      <c r="C107" s="298" t="s">
        <v>28</v>
      </c>
      <c r="D107" s="298" t="s">
        <v>1174</v>
      </c>
      <c r="E107" s="19" t="s">
        <v>28</v>
      </c>
      <c r="F107" s="299">
        <v>1.818</v>
      </c>
      <c r="G107" s="40"/>
      <c r="H107" s="46"/>
    </row>
    <row r="108" spans="1:8" s="2" customFormat="1" ht="16.8" customHeight="1">
      <c r="A108" s="40"/>
      <c r="B108" s="46"/>
      <c r="C108" s="300" t="s">
        <v>1254</v>
      </c>
      <c r="D108" s="40"/>
      <c r="E108" s="40"/>
      <c r="F108" s="40"/>
      <c r="G108" s="40"/>
      <c r="H108" s="46"/>
    </row>
    <row r="109" spans="1:8" s="2" customFormat="1" ht="16.8" customHeight="1">
      <c r="A109" s="40"/>
      <c r="B109" s="46"/>
      <c r="C109" s="298" t="s">
        <v>699</v>
      </c>
      <c r="D109" s="298" t="s">
        <v>1255</v>
      </c>
      <c r="E109" s="19" t="s">
        <v>166</v>
      </c>
      <c r="F109" s="299">
        <v>14.662</v>
      </c>
      <c r="G109" s="40"/>
      <c r="H109" s="46"/>
    </row>
    <row r="110" spans="1:8" s="2" customFormat="1" ht="16.8" customHeight="1">
      <c r="A110" s="40"/>
      <c r="B110" s="46"/>
      <c r="C110" s="298" t="s">
        <v>1007</v>
      </c>
      <c r="D110" s="298" t="s">
        <v>1256</v>
      </c>
      <c r="E110" s="19" t="s">
        <v>180</v>
      </c>
      <c r="F110" s="299">
        <v>19.49</v>
      </c>
      <c r="G110" s="40"/>
      <c r="H110" s="46"/>
    </row>
    <row r="111" spans="1:8" s="2" customFormat="1" ht="16.8" customHeight="1">
      <c r="A111" s="40"/>
      <c r="B111" s="46"/>
      <c r="C111" s="298" t="s">
        <v>1033</v>
      </c>
      <c r="D111" s="298" t="s">
        <v>1257</v>
      </c>
      <c r="E111" s="19" t="s">
        <v>166</v>
      </c>
      <c r="F111" s="299">
        <v>3.636</v>
      </c>
      <c r="G111" s="40"/>
      <c r="H111" s="46"/>
    </row>
    <row r="112" spans="1:8" s="2" customFormat="1" ht="16.8" customHeight="1">
      <c r="A112" s="40"/>
      <c r="B112" s="46"/>
      <c r="C112" s="294" t="s">
        <v>260</v>
      </c>
      <c r="D112" s="295" t="s">
        <v>261</v>
      </c>
      <c r="E112" s="296" t="s">
        <v>166</v>
      </c>
      <c r="F112" s="297">
        <v>6.43</v>
      </c>
      <c r="G112" s="40"/>
      <c r="H112" s="46"/>
    </row>
    <row r="113" spans="1:8" s="2" customFormat="1" ht="16.8" customHeight="1">
      <c r="A113" s="40"/>
      <c r="B113" s="46"/>
      <c r="C113" s="298" t="s">
        <v>28</v>
      </c>
      <c r="D113" s="298" t="s">
        <v>1183</v>
      </c>
      <c r="E113" s="19" t="s">
        <v>28</v>
      </c>
      <c r="F113" s="299">
        <v>6.43</v>
      </c>
      <c r="G113" s="40"/>
      <c r="H113" s="46"/>
    </row>
    <row r="114" spans="1:8" s="2" customFormat="1" ht="16.8" customHeight="1">
      <c r="A114" s="40"/>
      <c r="B114" s="46"/>
      <c r="C114" s="300" t="s">
        <v>1254</v>
      </c>
      <c r="D114" s="40"/>
      <c r="E114" s="40"/>
      <c r="F114" s="40"/>
      <c r="G114" s="40"/>
      <c r="H114" s="46"/>
    </row>
    <row r="115" spans="1:8" s="2" customFormat="1" ht="16.8" customHeight="1">
      <c r="A115" s="40"/>
      <c r="B115" s="46"/>
      <c r="C115" s="298" t="s">
        <v>945</v>
      </c>
      <c r="D115" s="298" t="s">
        <v>1258</v>
      </c>
      <c r="E115" s="19" t="s">
        <v>166</v>
      </c>
      <c r="F115" s="299">
        <v>6.43</v>
      </c>
      <c r="G115" s="40"/>
      <c r="H115" s="46"/>
    </row>
    <row r="116" spans="1:8" s="2" customFormat="1" ht="16.8" customHeight="1">
      <c r="A116" s="40"/>
      <c r="B116" s="46"/>
      <c r="C116" s="298" t="s">
        <v>1024</v>
      </c>
      <c r="D116" s="298" t="s">
        <v>1259</v>
      </c>
      <c r="E116" s="19" t="s">
        <v>166</v>
      </c>
      <c r="F116" s="299">
        <v>6.43</v>
      </c>
      <c r="G116" s="40"/>
      <c r="H116" s="46"/>
    </row>
    <row r="117" spans="1:8" s="2" customFormat="1" ht="16.8" customHeight="1">
      <c r="A117" s="40"/>
      <c r="B117" s="46"/>
      <c r="C117" s="298" t="s">
        <v>965</v>
      </c>
      <c r="D117" s="298" t="s">
        <v>966</v>
      </c>
      <c r="E117" s="19" t="s">
        <v>166</v>
      </c>
      <c r="F117" s="299">
        <v>6.43</v>
      </c>
      <c r="G117" s="40"/>
      <c r="H117" s="46"/>
    </row>
    <row r="118" spans="1:8" s="2" customFormat="1" ht="16.8" customHeight="1">
      <c r="A118" s="40"/>
      <c r="B118" s="46"/>
      <c r="C118" s="294" t="s">
        <v>263</v>
      </c>
      <c r="D118" s="295" t="s">
        <v>264</v>
      </c>
      <c r="E118" s="296" t="s">
        <v>265</v>
      </c>
      <c r="F118" s="297">
        <v>2.44</v>
      </c>
      <c r="G118" s="40"/>
      <c r="H118" s="46"/>
    </row>
    <row r="119" spans="1:8" s="2" customFormat="1" ht="16.8" customHeight="1">
      <c r="A119" s="40"/>
      <c r="B119" s="46"/>
      <c r="C119" s="298" t="s">
        <v>28</v>
      </c>
      <c r="D119" s="298" t="s">
        <v>1260</v>
      </c>
      <c r="E119" s="19" t="s">
        <v>28</v>
      </c>
      <c r="F119" s="299">
        <v>2.44</v>
      </c>
      <c r="G119" s="40"/>
      <c r="H119" s="46"/>
    </row>
    <row r="120" spans="1:8" s="2" customFormat="1" ht="16.8" customHeight="1">
      <c r="A120" s="40"/>
      <c r="B120" s="46"/>
      <c r="C120" s="300" t="s">
        <v>1254</v>
      </c>
      <c r="D120" s="40"/>
      <c r="E120" s="40"/>
      <c r="F120" s="40"/>
      <c r="G120" s="40"/>
      <c r="H120" s="46"/>
    </row>
    <row r="121" spans="1:8" s="2" customFormat="1" ht="16.8" customHeight="1">
      <c r="A121" s="40"/>
      <c r="B121" s="46"/>
      <c r="C121" s="298" t="s">
        <v>403</v>
      </c>
      <c r="D121" s="298" t="s">
        <v>1261</v>
      </c>
      <c r="E121" s="19" t="s">
        <v>136</v>
      </c>
      <c r="F121" s="299">
        <v>0.146</v>
      </c>
      <c r="G121" s="40"/>
      <c r="H121" s="46"/>
    </row>
    <row r="122" spans="1:8" s="2" customFormat="1" ht="16.8" customHeight="1">
      <c r="A122" s="40"/>
      <c r="B122" s="46"/>
      <c r="C122" s="298" t="s">
        <v>413</v>
      </c>
      <c r="D122" s="298" t="s">
        <v>1262</v>
      </c>
      <c r="E122" s="19" t="s">
        <v>180</v>
      </c>
      <c r="F122" s="299">
        <v>2.44</v>
      </c>
      <c r="G122" s="40"/>
      <c r="H122" s="46"/>
    </row>
    <row r="123" spans="1:8" s="2" customFormat="1" ht="16.8" customHeight="1">
      <c r="A123" s="40"/>
      <c r="B123" s="46"/>
      <c r="C123" s="298" t="s">
        <v>417</v>
      </c>
      <c r="D123" s="298" t="s">
        <v>1263</v>
      </c>
      <c r="E123" s="19" t="s">
        <v>166</v>
      </c>
      <c r="F123" s="299">
        <v>0.939</v>
      </c>
      <c r="G123" s="40"/>
      <c r="H123" s="46"/>
    </row>
    <row r="124" spans="1:8" s="2" customFormat="1" ht="16.8" customHeight="1">
      <c r="A124" s="40"/>
      <c r="B124" s="46"/>
      <c r="C124" s="294" t="s">
        <v>267</v>
      </c>
      <c r="D124" s="295" t="s">
        <v>268</v>
      </c>
      <c r="E124" s="296" t="s">
        <v>166</v>
      </c>
      <c r="F124" s="297">
        <v>15</v>
      </c>
      <c r="G124" s="40"/>
      <c r="H124" s="46"/>
    </row>
    <row r="125" spans="1:8" s="2" customFormat="1" ht="16.8" customHeight="1">
      <c r="A125" s="40"/>
      <c r="B125" s="46"/>
      <c r="C125" s="298" t="s">
        <v>28</v>
      </c>
      <c r="D125" s="298" t="s">
        <v>1199</v>
      </c>
      <c r="E125" s="19" t="s">
        <v>28</v>
      </c>
      <c r="F125" s="299">
        <v>15</v>
      </c>
      <c r="G125" s="40"/>
      <c r="H125" s="46"/>
    </row>
    <row r="126" spans="1:8" s="2" customFormat="1" ht="16.8" customHeight="1">
      <c r="A126" s="40"/>
      <c r="B126" s="46"/>
      <c r="C126" s="300" t="s">
        <v>1254</v>
      </c>
      <c r="D126" s="40"/>
      <c r="E126" s="40"/>
      <c r="F126" s="40"/>
      <c r="G126" s="40"/>
      <c r="H126" s="46"/>
    </row>
    <row r="127" spans="1:8" s="2" customFormat="1" ht="12">
      <c r="A127" s="40"/>
      <c r="B127" s="46"/>
      <c r="C127" s="298" t="s">
        <v>573</v>
      </c>
      <c r="D127" s="298" t="s">
        <v>1264</v>
      </c>
      <c r="E127" s="19" t="s">
        <v>166</v>
      </c>
      <c r="F127" s="299">
        <v>15</v>
      </c>
      <c r="G127" s="40"/>
      <c r="H127" s="46"/>
    </row>
    <row r="128" spans="1:8" s="2" customFormat="1" ht="12">
      <c r="A128" s="40"/>
      <c r="B128" s="46"/>
      <c r="C128" s="298" t="s">
        <v>578</v>
      </c>
      <c r="D128" s="298" t="s">
        <v>1265</v>
      </c>
      <c r="E128" s="19" t="s">
        <v>166</v>
      </c>
      <c r="F128" s="299">
        <v>5030.745</v>
      </c>
      <c r="G128" s="40"/>
      <c r="H128" s="46"/>
    </row>
    <row r="129" spans="1:8" s="2" customFormat="1" ht="12">
      <c r="A129" s="40"/>
      <c r="B129" s="46"/>
      <c r="C129" s="298" t="s">
        <v>587</v>
      </c>
      <c r="D129" s="298" t="s">
        <v>1266</v>
      </c>
      <c r="E129" s="19" t="s">
        <v>166</v>
      </c>
      <c r="F129" s="299">
        <v>15</v>
      </c>
      <c r="G129" s="40"/>
      <c r="H129" s="46"/>
    </row>
    <row r="130" spans="1:8" s="2" customFormat="1" ht="16.8" customHeight="1">
      <c r="A130" s="40"/>
      <c r="B130" s="46"/>
      <c r="C130" s="298" t="s">
        <v>597</v>
      </c>
      <c r="D130" s="298" t="s">
        <v>1267</v>
      </c>
      <c r="E130" s="19" t="s">
        <v>166</v>
      </c>
      <c r="F130" s="299">
        <v>15</v>
      </c>
      <c r="G130" s="40"/>
      <c r="H130" s="46"/>
    </row>
    <row r="131" spans="1:8" s="2" customFormat="1" ht="16.8" customHeight="1">
      <c r="A131" s="40"/>
      <c r="B131" s="46"/>
      <c r="C131" s="298" t="s">
        <v>602</v>
      </c>
      <c r="D131" s="298" t="s">
        <v>1268</v>
      </c>
      <c r="E131" s="19" t="s">
        <v>166</v>
      </c>
      <c r="F131" s="299">
        <v>15</v>
      </c>
      <c r="G131" s="40"/>
      <c r="H131" s="46"/>
    </row>
    <row r="132" spans="1:8" s="2" customFormat="1" ht="16.8" customHeight="1">
      <c r="A132" s="40"/>
      <c r="B132" s="46"/>
      <c r="C132" s="294" t="s">
        <v>1200</v>
      </c>
      <c r="D132" s="295" t="s">
        <v>1201</v>
      </c>
      <c r="E132" s="296" t="s">
        <v>166</v>
      </c>
      <c r="F132" s="297">
        <v>4</v>
      </c>
      <c r="G132" s="40"/>
      <c r="H132" s="46"/>
    </row>
    <row r="133" spans="1:8" s="2" customFormat="1" ht="16.8" customHeight="1">
      <c r="A133" s="40"/>
      <c r="B133" s="46"/>
      <c r="C133" s="298" t="s">
        <v>28</v>
      </c>
      <c r="D133" s="298" t="s">
        <v>1202</v>
      </c>
      <c r="E133" s="19" t="s">
        <v>28</v>
      </c>
      <c r="F133" s="299">
        <v>0</v>
      </c>
      <c r="G133" s="40"/>
      <c r="H133" s="46"/>
    </row>
    <row r="134" spans="1:8" s="2" customFormat="1" ht="16.8" customHeight="1">
      <c r="A134" s="40"/>
      <c r="B134" s="46"/>
      <c r="C134" s="298" t="s">
        <v>28</v>
      </c>
      <c r="D134" s="298" t="s">
        <v>1203</v>
      </c>
      <c r="E134" s="19" t="s">
        <v>28</v>
      </c>
      <c r="F134" s="299">
        <v>4</v>
      </c>
      <c r="G134" s="40"/>
      <c r="H134" s="46"/>
    </row>
    <row r="135" spans="1:8" s="2" customFormat="1" ht="16.8" customHeight="1">
      <c r="A135" s="40"/>
      <c r="B135" s="46"/>
      <c r="C135" s="294" t="s">
        <v>269</v>
      </c>
      <c r="D135" s="295" t="s">
        <v>270</v>
      </c>
      <c r="E135" s="296" t="s">
        <v>265</v>
      </c>
      <c r="F135" s="297">
        <v>1.8</v>
      </c>
      <c r="G135" s="40"/>
      <c r="H135" s="46"/>
    </row>
    <row r="136" spans="1:8" s="2" customFormat="1" ht="16.8" customHeight="1">
      <c r="A136" s="40"/>
      <c r="B136" s="46"/>
      <c r="C136" s="298" t="s">
        <v>28</v>
      </c>
      <c r="D136" s="298" t="s">
        <v>768</v>
      </c>
      <c r="E136" s="19" t="s">
        <v>28</v>
      </c>
      <c r="F136" s="299">
        <v>1.8</v>
      </c>
      <c r="G136" s="40"/>
      <c r="H136" s="46"/>
    </row>
    <row r="137" spans="1:8" s="2" customFormat="1" ht="16.8" customHeight="1">
      <c r="A137" s="40"/>
      <c r="B137" s="46"/>
      <c r="C137" s="300" t="s">
        <v>1254</v>
      </c>
      <c r="D137" s="40"/>
      <c r="E137" s="40"/>
      <c r="F137" s="40"/>
      <c r="G137" s="40"/>
      <c r="H137" s="46"/>
    </row>
    <row r="138" spans="1:8" s="2" customFormat="1" ht="16.8" customHeight="1">
      <c r="A138" s="40"/>
      <c r="B138" s="46"/>
      <c r="C138" s="298" t="s">
        <v>430</v>
      </c>
      <c r="D138" s="298" t="s">
        <v>1269</v>
      </c>
      <c r="E138" s="19" t="s">
        <v>180</v>
      </c>
      <c r="F138" s="299">
        <v>7.04</v>
      </c>
      <c r="G138" s="40"/>
      <c r="H138" s="46"/>
    </row>
    <row r="139" spans="1:8" s="2" customFormat="1" ht="16.8" customHeight="1">
      <c r="A139" s="40"/>
      <c r="B139" s="46"/>
      <c r="C139" s="298" t="s">
        <v>490</v>
      </c>
      <c r="D139" s="298" t="s">
        <v>1269</v>
      </c>
      <c r="E139" s="19" t="s">
        <v>180</v>
      </c>
      <c r="F139" s="299">
        <v>7.04</v>
      </c>
      <c r="G139" s="40"/>
      <c r="H139" s="46"/>
    </row>
    <row r="140" spans="1:8" s="2" customFormat="1" ht="16.8" customHeight="1">
      <c r="A140" s="40"/>
      <c r="B140" s="46"/>
      <c r="C140" s="298" t="s">
        <v>536</v>
      </c>
      <c r="D140" s="298" t="s">
        <v>1270</v>
      </c>
      <c r="E140" s="19" t="s">
        <v>166</v>
      </c>
      <c r="F140" s="299">
        <v>28.6</v>
      </c>
      <c r="G140" s="40"/>
      <c r="H140" s="46"/>
    </row>
    <row r="141" spans="1:8" s="2" customFormat="1" ht="12">
      <c r="A141" s="40"/>
      <c r="B141" s="46"/>
      <c r="C141" s="298" t="s">
        <v>515</v>
      </c>
      <c r="D141" s="298" t="s">
        <v>1271</v>
      </c>
      <c r="E141" s="19" t="s">
        <v>180</v>
      </c>
      <c r="F141" s="299">
        <v>7.04</v>
      </c>
      <c r="G141" s="40"/>
      <c r="H141" s="46"/>
    </row>
    <row r="142" spans="1:8" s="2" customFormat="1" ht="16.8" customHeight="1">
      <c r="A142" s="40"/>
      <c r="B142" s="46"/>
      <c r="C142" s="298" t="s">
        <v>450</v>
      </c>
      <c r="D142" s="298" t="s">
        <v>451</v>
      </c>
      <c r="E142" s="19" t="s">
        <v>180</v>
      </c>
      <c r="F142" s="299">
        <v>7.744</v>
      </c>
      <c r="G142" s="40"/>
      <c r="H142" s="46"/>
    </row>
    <row r="143" spans="1:8" s="2" customFormat="1" ht="16.8" customHeight="1">
      <c r="A143" s="40"/>
      <c r="B143" s="46"/>
      <c r="C143" s="298" t="s">
        <v>855</v>
      </c>
      <c r="D143" s="298" t="s">
        <v>856</v>
      </c>
      <c r="E143" s="19" t="s">
        <v>180</v>
      </c>
      <c r="F143" s="299">
        <v>8.96</v>
      </c>
      <c r="G143" s="40"/>
      <c r="H143" s="46"/>
    </row>
    <row r="144" spans="1:8" s="2" customFormat="1" ht="16.8" customHeight="1">
      <c r="A144" s="40"/>
      <c r="B144" s="46"/>
      <c r="C144" s="294" t="s">
        <v>272</v>
      </c>
      <c r="D144" s="295" t="s">
        <v>273</v>
      </c>
      <c r="E144" s="296" t="s">
        <v>265</v>
      </c>
      <c r="F144" s="297">
        <v>10.4</v>
      </c>
      <c r="G144" s="40"/>
      <c r="H144" s="46"/>
    </row>
    <row r="145" spans="1:8" s="2" customFormat="1" ht="16.8" customHeight="1">
      <c r="A145" s="40"/>
      <c r="B145" s="46"/>
      <c r="C145" s="298" t="s">
        <v>28</v>
      </c>
      <c r="D145" s="298" t="s">
        <v>275</v>
      </c>
      <c r="E145" s="19" t="s">
        <v>28</v>
      </c>
      <c r="F145" s="299">
        <v>10.4</v>
      </c>
      <c r="G145" s="40"/>
      <c r="H145" s="46"/>
    </row>
    <row r="146" spans="1:8" s="2" customFormat="1" ht="16.8" customHeight="1">
      <c r="A146" s="40"/>
      <c r="B146" s="46"/>
      <c r="C146" s="298" t="s">
        <v>28</v>
      </c>
      <c r="D146" s="298" t="s">
        <v>127</v>
      </c>
      <c r="E146" s="19" t="s">
        <v>28</v>
      </c>
      <c r="F146" s="299">
        <v>10.4</v>
      </c>
      <c r="G146" s="40"/>
      <c r="H146" s="46"/>
    </row>
    <row r="147" spans="1:8" s="2" customFormat="1" ht="16.8" customHeight="1">
      <c r="A147" s="40"/>
      <c r="B147" s="46"/>
      <c r="C147" s="300" t="s">
        <v>1254</v>
      </c>
      <c r="D147" s="40"/>
      <c r="E147" s="40"/>
      <c r="F147" s="40"/>
      <c r="G147" s="40"/>
      <c r="H147" s="46"/>
    </row>
    <row r="148" spans="1:8" s="2" customFormat="1" ht="16.8" customHeight="1">
      <c r="A148" s="40"/>
      <c r="B148" s="46"/>
      <c r="C148" s="298" t="s">
        <v>734</v>
      </c>
      <c r="D148" s="298" t="s">
        <v>735</v>
      </c>
      <c r="E148" s="19" t="s">
        <v>265</v>
      </c>
      <c r="F148" s="299">
        <v>10.4</v>
      </c>
      <c r="G148" s="40"/>
      <c r="H148" s="46"/>
    </row>
    <row r="149" spans="1:8" s="2" customFormat="1" ht="16.8" customHeight="1">
      <c r="A149" s="40"/>
      <c r="B149" s="46"/>
      <c r="C149" s="298" t="s">
        <v>1007</v>
      </c>
      <c r="D149" s="298" t="s">
        <v>1256</v>
      </c>
      <c r="E149" s="19" t="s">
        <v>180</v>
      </c>
      <c r="F149" s="299">
        <v>19.49</v>
      </c>
      <c r="G149" s="40"/>
      <c r="H149" s="46"/>
    </row>
    <row r="150" spans="1:8" s="2" customFormat="1" ht="16.8" customHeight="1">
      <c r="A150" s="40"/>
      <c r="B150" s="46"/>
      <c r="C150" s="294" t="s">
        <v>275</v>
      </c>
      <c r="D150" s="295" t="s">
        <v>276</v>
      </c>
      <c r="E150" s="296" t="s">
        <v>265</v>
      </c>
      <c r="F150" s="297">
        <v>10.4</v>
      </c>
      <c r="G150" s="40"/>
      <c r="H150" s="46"/>
    </row>
    <row r="151" spans="1:8" s="2" customFormat="1" ht="16.8" customHeight="1">
      <c r="A151" s="40"/>
      <c r="B151" s="46"/>
      <c r="C151" s="298" t="s">
        <v>28</v>
      </c>
      <c r="D151" s="298" t="s">
        <v>1218</v>
      </c>
      <c r="E151" s="19" t="s">
        <v>28</v>
      </c>
      <c r="F151" s="299">
        <v>5.2</v>
      </c>
      <c r="G151" s="40"/>
      <c r="H151" s="46"/>
    </row>
    <row r="152" spans="1:8" s="2" customFormat="1" ht="16.8" customHeight="1">
      <c r="A152" s="40"/>
      <c r="B152" s="46"/>
      <c r="C152" s="298" t="s">
        <v>28</v>
      </c>
      <c r="D152" s="298" t="s">
        <v>1218</v>
      </c>
      <c r="E152" s="19" t="s">
        <v>28</v>
      </c>
      <c r="F152" s="299">
        <v>5.2</v>
      </c>
      <c r="G152" s="40"/>
      <c r="H152" s="46"/>
    </row>
    <row r="153" spans="1:8" s="2" customFormat="1" ht="16.8" customHeight="1">
      <c r="A153" s="40"/>
      <c r="B153" s="46"/>
      <c r="C153" s="298" t="s">
        <v>28</v>
      </c>
      <c r="D153" s="298" t="s">
        <v>127</v>
      </c>
      <c r="E153" s="19" t="s">
        <v>28</v>
      </c>
      <c r="F153" s="299">
        <v>10.4</v>
      </c>
      <c r="G153" s="40"/>
      <c r="H153" s="46"/>
    </row>
    <row r="154" spans="1:8" s="2" customFormat="1" ht="16.8" customHeight="1">
      <c r="A154" s="40"/>
      <c r="B154" s="46"/>
      <c r="C154" s="300" t="s">
        <v>1254</v>
      </c>
      <c r="D154" s="40"/>
      <c r="E154" s="40"/>
      <c r="F154" s="40"/>
      <c r="G154" s="40"/>
      <c r="H154" s="46"/>
    </row>
    <row r="155" spans="1:8" s="2" customFormat="1" ht="12">
      <c r="A155" s="40"/>
      <c r="B155" s="46"/>
      <c r="C155" s="298" t="s">
        <v>970</v>
      </c>
      <c r="D155" s="298" t="s">
        <v>1272</v>
      </c>
      <c r="E155" s="19" t="s">
        <v>180</v>
      </c>
      <c r="F155" s="299">
        <v>9.5</v>
      </c>
      <c r="G155" s="40"/>
      <c r="H155" s="46"/>
    </row>
    <row r="156" spans="1:8" s="2" customFormat="1" ht="16.8" customHeight="1">
      <c r="A156" s="40"/>
      <c r="B156" s="46"/>
      <c r="C156" s="294" t="s">
        <v>278</v>
      </c>
      <c r="D156" s="295" t="s">
        <v>279</v>
      </c>
      <c r="E156" s="296" t="s">
        <v>166</v>
      </c>
      <c r="F156" s="297">
        <v>2.358</v>
      </c>
      <c r="G156" s="40"/>
      <c r="H156" s="46"/>
    </row>
    <row r="157" spans="1:8" s="2" customFormat="1" ht="16.8" customHeight="1">
      <c r="A157" s="40"/>
      <c r="B157" s="46"/>
      <c r="C157" s="298" t="s">
        <v>28</v>
      </c>
      <c r="D157" s="298" t="s">
        <v>1228</v>
      </c>
      <c r="E157" s="19" t="s">
        <v>28</v>
      </c>
      <c r="F157" s="299">
        <v>2.358</v>
      </c>
      <c r="G157" s="40"/>
      <c r="H157" s="46"/>
    </row>
    <row r="158" spans="1:8" s="2" customFormat="1" ht="16.8" customHeight="1">
      <c r="A158" s="40"/>
      <c r="B158" s="46"/>
      <c r="C158" s="300" t="s">
        <v>1254</v>
      </c>
      <c r="D158" s="40"/>
      <c r="E158" s="40"/>
      <c r="F158" s="40"/>
      <c r="G158" s="40"/>
      <c r="H158" s="46"/>
    </row>
    <row r="159" spans="1:8" s="2" customFormat="1" ht="16.8" customHeight="1">
      <c r="A159" s="40"/>
      <c r="B159" s="46"/>
      <c r="C159" s="298" t="s">
        <v>454</v>
      </c>
      <c r="D159" s="298" t="s">
        <v>1273</v>
      </c>
      <c r="E159" s="19" t="s">
        <v>166</v>
      </c>
      <c r="F159" s="299">
        <v>2.358</v>
      </c>
      <c r="G159" s="40"/>
      <c r="H159" s="46"/>
    </row>
    <row r="160" spans="1:8" s="2" customFormat="1" ht="16.8" customHeight="1">
      <c r="A160" s="40"/>
      <c r="B160" s="46"/>
      <c r="C160" s="298" t="s">
        <v>840</v>
      </c>
      <c r="D160" s="298" t="s">
        <v>1274</v>
      </c>
      <c r="E160" s="19" t="s">
        <v>166</v>
      </c>
      <c r="F160" s="299">
        <v>2.358</v>
      </c>
      <c r="G160" s="40"/>
      <c r="H160" s="46"/>
    </row>
    <row r="161" spans="1:8" s="2" customFormat="1" ht="16.8" customHeight="1">
      <c r="A161" s="40"/>
      <c r="B161" s="46"/>
      <c r="C161" s="298" t="s">
        <v>845</v>
      </c>
      <c r="D161" s="298" t="s">
        <v>846</v>
      </c>
      <c r="E161" s="19" t="s">
        <v>166</v>
      </c>
      <c r="F161" s="299">
        <v>2.358</v>
      </c>
      <c r="G161" s="40"/>
      <c r="H161" s="46"/>
    </row>
    <row r="162" spans="1:8" s="2" customFormat="1" ht="16.8" customHeight="1">
      <c r="A162" s="40"/>
      <c r="B162" s="46"/>
      <c r="C162" s="294" t="s">
        <v>281</v>
      </c>
      <c r="D162" s="295" t="s">
        <v>282</v>
      </c>
      <c r="E162" s="296" t="s">
        <v>166</v>
      </c>
      <c r="F162" s="297">
        <v>16.034</v>
      </c>
      <c r="G162" s="40"/>
      <c r="H162" s="46"/>
    </row>
    <row r="163" spans="1:8" s="2" customFormat="1" ht="16.8" customHeight="1">
      <c r="A163" s="40"/>
      <c r="B163" s="46"/>
      <c r="C163" s="298" t="s">
        <v>28</v>
      </c>
      <c r="D163" s="298" t="s">
        <v>1275</v>
      </c>
      <c r="E163" s="19" t="s">
        <v>28</v>
      </c>
      <c r="F163" s="299">
        <v>10.632</v>
      </c>
      <c r="G163" s="40"/>
      <c r="H163" s="46"/>
    </row>
    <row r="164" spans="1:8" s="2" customFormat="1" ht="16.8" customHeight="1">
      <c r="A164" s="40"/>
      <c r="B164" s="46"/>
      <c r="C164" s="298" t="s">
        <v>28</v>
      </c>
      <c r="D164" s="298" t="s">
        <v>1276</v>
      </c>
      <c r="E164" s="19" t="s">
        <v>28</v>
      </c>
      <c r="F164" s="299">
        <v>6</v>
      </c>
      <c r="G164" s="40"/>
      <c r="H164" s="46"/>
    </row>
    <row r="165" spans="1:8" s="2" customFormat="1" ht="16.8" customHeight="1">
      <c r="A165" s="40"/>
      <c r="B165" s="46"/>
      <c r="C165" s="298" t="s">
        <v>28</v>
      </c>
      <c r="D165" s="298" t="s">
        <v>1277</v>
      </c>
      <c r="E165" s="19" t="s">
        <v>28</v>
      </c>
      <c r="F165" s="299">
        <v>-0.598</v>
      </c>
      <c r="G165" s="40"/>
      <c r="H165" s="46"/>
    </row>
    <row r="166" spans="1:8" s="2" customFormat="1" ht="16.8" customHeight="1">
      <c r="A166" s="40"/>
      <c r="B166" s="46"/>
      <c r="C166" s="298" t="s">
        <v>28</v>
      </c>
      <c r="D166" s="298" t="s">
        <v>127</v>
      </c>
      <c r="E166" s="19" t="s">
        <v>28</v>
      </c>
      <c r="F166" s="299">
        <v>16.034</v>
      </c>
      <c r="G166" s="40"/>
      <c r="H166" s="46"/>
    </row>
    <row r="167" spans="1:8" s="2" customFormat="1" ht="16.8" customHeight="1">
      <c r="A167" s="40"/>
      <c r="B167" s="46"/>
      <c r="C167" s="300" t="s">
        <v>1254</v>
      </c>
      <c r="D167" s="40"/>
      <c r="E167" s="40"/>
      <c r="F167" s="40"/>
      <c r="G167" s="40"/>
      <c r="H167" s="46"/>
    </row>
    <row r="168" spans="1:8" s="2" customFormat="1" ht="16.8" customHeight="1">
      <c r="A168" s="40"/>
      <c r="B168" s="46"/>
      <c r="C168" s="298" t="s">
        <v>461</v>
      </c>
      <c r="D168" s="298" t="s">
        <v>1278</v>
      </c>
      <c r="E168" s="19" t="s">
        <v>166</v>
      </c>
      <c r="F168" s="299">
        <v>16.034</v>
      </c>
      <c r="G168" s="40"/>
      <c r="H168" s="46"/>
    </row>
    <row r="169" spans="1:8" s="2" customFormat="1" ht="16.8" customHeight="1">
      <c r="A169" s="40"/>
      <c r="B169" s="46"/>
      <c r="C169" s="298" t="s">
        <v>466</v>
      </c>
      <c r="D169" s="298" t="s">
        <v>1279</v>
      </c>
      <c r="E169" s="19" t="s">
        <v>166</v>
      </c>
      <c r="F169" s="299">
        <v>16.034</v>
      </c>
      <c r="G169" s="40"/>
      <c r="H169" s="46"/>
    </row>
    <row r="170" spans="1:8" s="2" customFormat="1" ht="16.8" customHeight="1">
      <c r="A170" s="40"/>
      <c r="B170" s="46"/>
      <c r="C170" s="298" t="s">
        <v>1001</v>
      </c>
      <c r="D170" s="298" t="s">
        <v>1280</v>
      </c>
      <c r="E170" s="19" t="s">
        <v>166</v>
      </c>
      <c r="F170" s="299">
        <v>36.922</v>
      </c>
      <c r="G170" s="40"/>
      <c r="H170" s="46"/>
    </row>
    <row r="171" spans="1:8" s="2" customFormat="1" ht="16.8" customHeight="1">
      <c r="A171" s="40"/>
      <c r="B171" s="46"/>
      <c r="C171" s="298" t="s">
        <v>444</v>
      </c>
      <c r="D171" s="298" t="s">
        <v>445</v>
      </c>
      <c r="E171" s="19" t="s">
        <v>180</v>
      </c>
      <c r="F171" s="299">
        <v>21.165</v>
      </c>
      <c r="G171" s="40"/>
      <c r="H171" s="46"/>
    </row>
    <row r="172" spans="1:8" s="2" customFormat="1" ht="16.8" customHeight="1">
      <c r="A172" s="40"/>
      <c r="B172" s="46"/>
      <c r="C172" s="294" t="s">
        <v>284</v>
      </c>
      <c r="D172" s="295" t="s">
        <v>285</v>
      </c>
      <c r="E172" s="296" t="s">
        <v>265</v>
      </c>
      <c r="F172" s="297">
        <v>5.24</v>
      </c>
      <c r="G172" s="40"/>
      <c r="H172" s="46"/>
    </row>
    <row r="173" spans="1:8" s="2" customFormat="1" ht="16.8" customHeight="1">
      <c r="A173" s="40"/>
      <c r="B173" s="46"/>
      <c r="C173" s="298" t="s">
        <v>28</v>
      </c>
      <c r="D173" s="298" t="s">
        <v>1247</v>
      </c>
      <c r="E173" s="19" t="s">
        <v>28</v>
      </c>
      <c r="F173" s="299">
        <v>5.24</v>
      </c>
      <c r="G173" s="40"/>
      <c r="H173" s="46"/>
    </row>
    <row r="174" spans="1:8" s="2" customFormat="1" ht="16.8" customHeight="1">
      <c r="A174" s="40"/>
      <c r="B174" s="46"/>
      <c r="C174" s="300" t="s">
        <v>1254</v>
      </c>
      <c r="D174" s="40"/>
      <c r="E174" s="40"/>
      <c r="F174" s="40"/>
      <c r="G174" s="40"/>
      <c r="H174" s="46"/>
    </row>
    <row r="175" spans="1:8" s="2" customFormat="1" ht="16.8" customHeight="1">
      <c r="A175" s="40"/>
      <c r="B175" s="46"/>
      <c r="C175" s="298" t="s">
        <v>430</v>
      </c>
      <c r="D175" s="298" t="s">
        <v>1269</v>
      </c>
      <c r="E175" s="19" t="s">
        <v>180</v>
      </c>
      <c r="F175" s="299">
        <v>7.04</v>
      </c>
      <c r="G175" s="40"/>
      <c r="H175" s="46"/>
    </row>
    <row r="176" spans="1:8" s="2" customFormat="1" ht="16.8" customHeight="1">
      <c r="A176" s="40"/>
      <c r="B176" s="46"/>
      <c r="C176" s="298" t="s">
        <v>490</v>
      </c>
      <c r="D176" s="298" t="s">
        <v>1269</v>
      </c>
      <c r="E176" s="19" t="s">
        <v>180</v>
      </c>
      <c r="F176" s="299">
        <v>7.04</v>
      </c>
      <c r="G176" s="40"/>
      <c r="H176" s="46"/>
    </row>
    <row r="177" spans="1:8" s="2" customFormat="1" ht="12">
      <c r="A177" s="40"/>
      <c r="B177" s="46"/>
      <c r="C177" s="298" t="s">
        <v>515</v>
      </c>
      <c r="D177" s="298" t="s">
        <v>1271</v>
      </c>
      <c r="E177" s="19" t="s">
        <v>180</v>
      </c>
      <c r="F177" s="299">
        <v>7.04</v>
      </c>
      <c r="G177" s="40"/>
      <c r="H177" s="46"/>
    </row>
    <row r="178" spans="1:8" s="2" customFormat="1" ht="16.8" customHeight="1">
      <c r="A178" s="40"/>
      <c r="B178" s="46"/>
      <c r="C178" s="298" t="s">
        <v>450</v>
      </c>
      <c r="D178" s="298" t="s">
        <v>451</v>
      </c>
      <c r="E178" s="19" t="s">
        <v>180</v>
      </c>
      <c r="F178" s="299">
        <v>7.744</v>
      </c>
      <c r="G178" s="40"/>
      <c r="H178" s="46"/>
    </row>
    <row r="179" spans="1:8" s="2" customFormat="1" ht="16.8" customHeight="1">
      <c r="A179" s="40"/>
      <c r="B179" s="46"/>
      <c r="C179" s="298" t="s">
        <v>855</v>
      </c>
      <c r="D179" s="298" t="s">
        <v>856</v>
      </c>
      <c r="E179" s="19" t="s">
        <v>180</v>
      </c>
      <c r="F179" s="299">
        <v>8.96</v>
      </c>
      <c r="G179" s="40"/>
      <c r="H179" s="46"/>
    </row>
    <row r="180" spans="1:8" s="2" customFormat="1" ht="16.8" customHeight="1">
      <c r="A180" s="40"/>
      <c r="B180" s="46"/>
      <c r="C180" s="294" t="s">
        <v>287</v>
      </c>
      <c r="D180" s="295" t="s">
        <v>288</v>
      </c>
      <c r="E180" s="296" t="s">
        <v>166</v>
      </c>
      <c r="F180" s="297">
        <v>1.92</v>
      </c>
      <c r="G180" s="40"/>
      <c r="H180" s="46"/>
    </row>
    <row r="181" spans="1:8" s="2" customFormat="1" ht="16.8" customHeight="1">
      <c r="A181" s="40"/>
      <c r="B181" s="46"/>
      <c r="C181" s="298" t="s">
        <v>28</v>
      </c>
      <c r="D181" s="298" t="s">
        <v>1250</v>
      </c>
      <c r="E181" s="19" t="s">
        <v>28</v>
      </c>
      <c r="F181" s="299">
        <v>1.92</v>
      </c>
      <c r="G181" s="40"/>
      <c r="H181" s="46"/>
    </row>
    <row r="182" spans="1:8" s="2" customFormat="1" ht="16.8" customHeight="1">
      <c r="A182" s="40"/>
      <c r="B182" s="46"/>
      <c r="C182" s="300" t="s">
        <v>1254</v>
      </c>
      <c r="D182" s="40"/>
      <c r="E182" s="40"/>
      <c r="F182" s="40"/>
      <c r="G182" s="40"/>
      <c r="H182" s="46"/>
    </row>
    <row r="183" spans="1:8" s="2" customFormat="1" ht="12">
      <c r="A183" s="40"/>
      <c r="B183" s="46"/>
      <c r="C183" s="298" t="s">
        <v>525</v>
      </c>
      <c r="D183" s="298" t="s">
        <v>1271</v>
      </c>
      <c r="E183" s="19" t="s">
        <v>180</v>
      </c>
      <c r="F183" s="299">
        <v>1.92</v>
      </c>
      <c r="G183" s="40"/>
      <c r="H183" s="46"/>
    </row>
    <row r="184" spans="1:8" s="2" customFormat="1" ht="16.8" customHeight="1">
      <c r="A184" s="40"/>
      <c r="B184" s="46"/>
      <c r="C184" s="298" t="s">
        <v>790</v>
      </c>
      <c r="D184" s="298" t="s">
        <v>1281</v>
      </c>
      <c r="E184" s="19" t="s">
        <v>180</v>
      </c>
      <c r="F184" s="299">
        <v>1.92</v>
      </c>
      <c r="G184" s="40"/>
      <c r="H184" s="46"/>
    </row>
    <row r="185" spans="1:8" s="2" customFormat="1" ht="16.8" customHeight="1">
      <c r="A185" s="40"/>
      <c r="B185" s="46"/>
      <c r="C185" s="298" t="s">
        <v>855</v>
      </c>
      <c r="D185" s="298" t="s">
        <v>856</v>
      </c>
      <c r="E185" s="19" t="s">
        <v>180</v>
      </c>
      <c r="F185" s="299">
        <v>8.96</v>
      </c>
      <c r="G185" s="40"/>
      <c r="H185" s="46"/>
    </row>
    <row r="186" spans="1:8" s="2" customFormat="1" ht="16.8" customHeight="1">
      <c r="A186" s="40"/>
      <c r="B186" s="46"/>
      <c r="C186" s="294" t="s">
        <v>290</v>
      </c>
      <c r="D186" s="295" t="s">
        <v>291</v>
      </c>
      <c r="E186" s="296" t="s">
        <v>166</v>
      </c>
      <c r="F186" s="297">
        <v>6.288</v>
      </c>
      <c r="G186" s="40"/>
      <c r="H186" s="46"/>
    </row>
    <row r="187" spans="1:8" s="2" customFormat="1" ht="16.8" customHeight="1">
      <c r="A187" s="40"/>
      <c r="B187" s="46"/>
      <c r="C187" s="298" t="s">
        <v>28</v>
      </c>
      <c r="D187" s="298" t="s">
        <v>292</v>
      </c>
      <c r="E187" s="19" t="s">
        <v>28</v>
      </c>
      <c r="F187" s="299">
        <v>6.288</v>
      </c>
      <c r="G187" s="40"/>
      <c r="H187" s="46"/>
    </row>
    <row r="188" spans="1:8" s="2" customFormat="1" ht="16.8" customHeight="1">
      <c r="A188" s="40"/>
      <c r="B188" s="46"/>
      <c r="C188" s="300" t="s">
        <v>1254</v>
      </c>
      <c r="D188" s="40"/>
      <c r="E188" s="40"/>
      <c r="F188" s="40"/>
      <c r="G188" s="40"/>
      <c r="H188" s="46"/>
    </row>
    <row r="189" spans="1:8" s="2" customFormat="1" ht="16.8" customHeight="1">
      <c r="A189" s="40"/>
      <c r="B189" s="46"/>
      <c r="C189" s="298" t="s">
        <v>618</v>
      </c>
      <c r="D189" s="298" t="s">
        <v>1282</v>
      </c>
      <c r="E189" s="19" t="s">
        <v>166</v>
      </c>
      <c r="F189" s="299">
        <v>12.576</v>
      </c>
      <c r="G189" s="40"/>
      <c r="H189" s="46"/>
    </row>
    <row r="190" spans="1:8" s="2" customFormat="1" ht="16.8" customHeight="1">
      <c r="A190" s="40"/>
      <c r="B190" s="46"/>
      <c r="C190" s="298" t="s">
        <v>686</v>
      </c>
      <c r="D190" s="298" t="s">
        <v>1283</v>
      </c>
      <c r="E190" s="19" t="s">
        <v>166</v>
      </c>
      <c r="F190" s="299">
        <v>6.288</v>
      </c>
      <c r="G190" s="40"/>
      <c r="H190" s="46"/>
    </row>
    <row r="191" spans="1:8" s="2" customFormat="1" ht="16.8" customHeight="1">
      <c r="A191" s="40"/>
      <c r="B191" s="46"/>
      <c r="C191" s="298" t="s">
        <v>743</v>
      </c>
      <c r="D191" s="298" t="s">
        <v>1284</v>
      </c>
      <c r="E191" s="19" t="s">
        <v>166</v>
      </c>
      <c r="F191" s="299">
        <v>6.288</v>
      </c>
      <c r="G191" s="40"/>
      <c r="H191" s="46"/>
    </row>
    <row r="192" spans="1:8" s="2" customFormat="1" ht="16.8" customHeight="1">
      <c r="A192" s="40"/>
      <c r="B192" s="46"/>
      <c r="C192" s="298" t="s">
        <v>1001</v>
      </c>
      <c r="D192" s="298" t="s">
        <v>1280</v>
      </c>
      <c r="E192" s="19" t="s">
        <v>166</v>
      </c>
      <c r="F192" s="299">
        <v>36.922</v>
      </c>
      <c r="G192" s="40"/>
      <c r="H192" s="46"/>
    </row>
    <row r="193" spans="1:8" s="2" customFormat="1" ht="16.8" customHeight="1">
      <c r="A193" s="40"/>
      <c r="B193" s="46"/>
      <c r="C193" s="294" t="s">
        <v>293</v>
      </c>
      <c r="D193" s="295" t="s">
        <v>294</v>
      </c>
      <c r="E193" s="296" t="s">
        <v>166</v>
      </c>
      <c r="F193" s="297">
        <v>145.075</v>
      </c>
      <c r="G193" s="40"/>
      <c r="H193" s="46"/>
    </row>
    <row r="194" spans="1:8" s="2" customFormat="1" ht="16.8" customHeight="1">
      <c r="A194" s="40"/>
      <c r="B194" s="46"/>
      <c r="C194" s="298" t="s">
        <v>28</v>
      </c>
      <c r="D194" s="298" t="s">
        <v>1251</v>
      </c>
      <c r="E194" s="19" t="s">
        <v>28</v>
      </c>
      <c r="F194" s="299">
        <v>98.07</v>
      </c>
      <c r="G194" s="40"/>
      <c r="H194" s="46"/>
    </row>
    <row r="195" spans="1:8" s="2" customFormat="1" ht="16.8" customHeight="1">
      <c r="A195" s="40"/>
      <c r="B195" s="46"/>
      <c r="C195" s="298" t="s">
        <v>28</v>
      </c>
      <c r="D195" s="298" t="s">
        <v>1252</v>
      </c>
      <c r="E195" s="19" t="s">
        <v>28</v>
      </c>
      <c r="F195" s="299">
        <v>47.005</v>
      </c>
      <c r="G195" s="40"/>
      <c r="H195" s="46"/>
    </row>
    <row r="196" spans="1:8" s="2" customFormat="1" ht="16.8" customHeight="1">
      <c r="A196" s="40"/>
      <c r="B196" s="46"/>
      <c r="C196" s="298" t="s">
        <v>28</v>
      </c>
      <c r="D196" s="298" t="s">
        <v>127</v>
      </c>
      <c r="E196" s="19" t="s">
        <v>28</v>
      </c>
      <c r="F196" s="299">
        <v>145.075</v>
      </c>
      <c r="G196" s="40"/>
      <c r="H196" s="46"/>
    </row>
    <row r="197" spans="1:8" s="2" customFormat="1" ht="16.8" customHeight="1">
      <c r="A197" s="40"/>
      <c r="B197" s="46"/>
      <c r="C197" s="300" t="s">
        <v>1254</v>
      </c>
      <c r="D197" s="40"/>
      <c r="E197" s="40"/>
      <c r="F197" s="40"/>
      <c r="G197" s="40"/>
      <c r="H197" s="46"/>
    </row>
    <row r="198" spans="1:8" s="2" customFormat="1" ht="16.8" customHeight="1">
      <c r="A198" s="40"/>
      <c r="B198" s="46"/>
      <c r="C198" s="298" t="s">
        <v>639</v>
      </c>
      <c r="D198" s="298" t="s">
        <v>1285</v>
      </c>
      <c r="E198" s="19" t="s">
        <v>166</v>
      </c>
      <c r="F198" s="299">
        <v>145.075</v>
      </c>
      <c r="G198" s="40"/>
      <c r="H198" s="46"/>
    </row>
    <row r="199" spans="1:8" s="2" customFormat="1" ht="16.8" customHeight="1">
      <c r="A199" s="40"/>
      <c r="B199" s="46"/>
      <c r="C199" s="298" t="s">
        <v>629</v>
      </c>
      <c r="D199" s="298" t="s">
        <v>1286</v>
      </c>
      <c r="E199" s="19" t="s">
        <v>166</v>
      </c>
      <c r="F199" s="299">
        <v>145.075</v>
      </c>
      <c r="G199" s="40"/>
      <c r="H199" s="46"/>
    </row>
    <row r="200" spans="1:8" s="2" customFormat="1" ht="16.8" customHeight="1">
      <c r="A200" s="40"/>
      <c r="B200" s="46"/>
      <c r="C200" s="298" t="s">
        <v>662</v>
      </c>
      <c r="D200" s="298" t="s">
        <v>1287</v>
      </c>
      <c r="E200" s="19" t="s">
        <v>166</v>
      </c>
      <c r="F200" s="299">
        <v>290.15</v>
      </c>
      <c r="G200" s="40"/>
      <c r="H200" s="46"/>
    </row>
    <row r="201" spans="1:8" s="2" customFormat="1" ht="16.8" customHeight="1">
      <c r="A201" s="40"/>
      <c r="B201" s="46"/>
      <c r="C201" s="298" t="s">
        <v>668</v>
      </c>
      <c r="D201" s="298" t="s">
        <v>1288</v>
      </c>
      <c r="E201" s="19" t="s">
        <v>166</v>
      </c>
      <c r="F201" s="299">
        <v>145.075</v>
      </c>
      <c r="G201" s="40"/>
      <c r="H201" s="46"/>
    </row>
    <row r="202" spans="1:8" s="2" customFormat="1" ht="7.4" customHeight="1">
      <c r="A202" s="40"/>
      <c r="B202" s="158"/>
      <c r="C202" s="159"/>
      <c r="D202" s="159"/>
      <c r="E202" s="159"/>
      <c r="F202" s="159"/>
      <c r="G202" s="159"/>
      <c r="H202" s="46"/>
    </row>
    <row r="203" spans="1:8" s="2" customFormat="1" ht="12">
      <c r="A203" s="40"/>
      <c r="B203" s="40"/>
      <c r="C203" s="40"/>
      <c r="D203" s="40"/>
      <c r="E203" s="40"/>
      <c r="F203" s="40"/>
      <c r="G203" s="40"/>
      <c r="H203" s="40"/>
    </row>
  </sheetData>
  <sheetProtection password="FEE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1" customWidth="1"/>
    <col min="2" max="2" width="1.7109375" style="301" customWidth="1"/>
    <col min="3" max="4" width="5.00390625" style="301" customWidth="1"/>
    <col min="5" max="5" width="11.7109375" style="301" customWidth="1"/>
    <col min="6" max="6" width="9.140625" style="301" customWidth="1"/>
    <col min="7" max="7" width="5.00390625" style="301" customWidth="1"/>
    <col min="8" max="8" width="77.8515625" style="301" customWidth="1"/>
    <col min="9" max="10" width="20.00390625" style="301" customWidth="1"/>
    <col min="11" max="11" width="1.7109375" style="301" customWidth="1"/>
  </cols>
  <sheetData>
    <row r="1" s="1" customFormat="1" ht="37.5" customHeight="1"/>
    <row r="2" spans="2:11" s="1" customFormat="1" ht="7.5" customHeight="1">
      <c r="B2" s="302"/>
      <c r="C2" s="303"/>
      <c r="D2" s="303"/>
      <c r="E2" s="303"/>
      <c r="F2" s="303"/>
      <c r="G2" s="303"/>
      <c r="H2" s="303"/>
      <c r="I2" s="303"/>
      <c r="J2" s="303"/>
      <c r="K2" s="304"/>
    </row>
    <row r="3" spans="2:11" s="17" customFormat="1" ht="45" customHeight="1">
      <c r="B3" s="305"/>
      <c r="C3" s="306" t="s">
        <v>1289</v>
      </c>
      <c r="D3" s="306"/>
      <c r="E3" s="306"/>
      <c r="F3" s="306"/>
      <c r="G3" s="306"/>
      <c r="H3" s="306"/>
      <c r="I3" s="306"/>
      <c r="J3" s="306"/>
      <c r="K3" s="307"/>
    </row>
    <row r="4" spans="2:11" s="1" customFormat="1" ht="25.5" customHeight="1">
      <c r="B4" s="308"/>
      <c r="C4" s="309" t="s">
        <v>1290</v>
      </c>
      <c r="D4" s="309"/>
      <c r="E4" s="309"/>
      <c r="F4" s="309"/>
      <c r="G4" s="309"/>
      <c r="H4" s="309"/>
      <c r="I4" s="309"/>
      <c r="J4" s="309"/>
      <c r="K4" s="310"/>
    </row>
    <row r="5" spans="2:11" s="1" customFormat="1" ht="5.25" customHeight="1">
      <c r="B5" s="308"/>
      <c r="C5" s="311"/>
      <c r="D5" s="311"/>
      <c r="E5" s="311"/>
      <c r="F5" s="311"/>
      <c r="G5" s="311"/>
      <c r="H5" s="311"/>
      <c r="I5" s="311"/>
      <c r="J5" s="311"/>
      <c r="K5" s="310"/>
    </row>
    <row r="6" spans="2:11" s="1" customFormat="1" ht="15" customHeight="1">
      <c r="B6" s="308"/>
      <c r="C6" s="312" t="s">
        <v>1291</v>
      </c>
      <c r="D6" s="312"/>
      <c r="E6" s="312"/>
      <c r="F6" s="312"/>
      <c r="G6" s="312"/>
      <c r="H6" s="312"/>
      <c r="I6" s="312"/>
      <c r="J6" s="312"/>
      <c r="K6" s="310"/>
    </row>
    <row r="7" spans="2:11" s="1" customFormat="1" ht="15" customHeight="1">
      <c r="B7" s="313"/>
      <c r="C7" s="312" t="s">
        <v>1292</v>
      </c>
      <c r="D7" s="312"/>
      <c r="E7" s="312"/>
      <c r="F7" s="312"/>
      <c r="G7" s="312"/>
      <c r="H7" s="312"/>
      <c r="I7" s="312"/>
      <c r="J7" s="312"/>
      <c r="K7" s="310"/>
    </row>
    <row r="8" spans="2:11" s="1" customFormat="1" ht="12.75" customHeight="1">
      <c r="B8" s="313"/>
      <c r="C8" s="312"/>
      <c r="D8" s="312"/>
      <c r="E8" s="312"/>
      <c r="F8" s="312"/>
      <c r="G8" s="312"/>
      <c r="H8" s="312"/>
      <c r="I8" s="312"/>
      <c r="J8" s="312"/>
      <c r="K8" s="310"/>
    </row>
    <row r="9" spans="2:11" s="1" customFormat="1" ht="15" customHeight="1">
      <c r="B9" s="313"/>
      <c r="C9" s="312" t="s">
        <v>1293</v>
      </c>
      <c r="D9" s="312"/>
      <c r="E9" s="312"/>
      <c r="F9" s="312"/>
      <c r="G9" s="312"/>
      <c r="H9" s="312"/>
      <c r="I9" s="312"/>
      <c r="J9" s="312"/>
      <c r="K9" s="310"/>
    </row>
    <row r="10" spans="2:11" s="1" customFormat="1" ht="15" customHeight="1">
      <c r="B10" s="313"/>
      <c r="C10" s="312"/>
      <c r="D10" s="312" t="s">
        <v>1294</v>
      </c>
      <c r="E10" s="312"/>
      <c r="F10" s="312"/>
      <c r="G10" s="312"/>
      <c r="H10" s="312"/>
      <c r="I10" s="312"/>
      <c r="J10" s="312"/>
      <c r="K10" s="310"/>
    </row>
    <row r="11" spans="2:11" s="1" customFormat="1" ht="15" customHeight="1">
      <c r="B11" s="313"/>
      <c r="C11" s="314"/>
      <c r="D11" s="312" t="s">
        <v>1295</v>
      </c>
      <c r="E11" s="312"/>
      <c r="F11" s="312"/>
      <c r="G11" s="312"/>
      <c r="H11" s="312"/>
      <c r="I11" s="312"/>
      <c r="J11" s="312"/>
      <c r="K11" s="310"/>
    </row>
    <row r="12" spans="2:11" s="1" customFormat="1" ht="15" customHeight="1">
      <c r="B12" s="313"/>
      <c r="C12" s="314"/>
      <c r="D12" s="312"/>
      <c r="E12" s="312"/>
      <c r="F12" s="312"/>
      <c r="G12" s="312"/>
      <c r="H12" s="312"/>
      <c r="I12" s="312"/>
      <c r="J12" s="312"/>
      <c r="K12" s="310"/>
    </row>
    <row r="13" spans="2:11" s="1" customFormat="1" ht="15" customHeight="1">
      <c r="B13" s="313"/>
      <c r="C13" s="314"/>
      <c r="D13" s="315" t="s">
        <v>1296</v>
      </c>
      <c r="E13" s="312"/>
      <c r="F13" s="312"/>
      <c r="G13" s="312"/>
      <c r="H13" s="312"/>
      <c r="I13" s="312"/>
      <c r="J13" s="312"/>
      <c r="K13" s="310"/>
    </row>
    <row r="14" spans="2:11" s="1" customFormat="1" ht="12.75" customHeight="1">
      <c r="B14" s="313"/>
      <c r="C14" s="314"/>
      <c r="D14" s="314"/>
      <c r="E14" s="314"/>
      <c r="F14" s="314"/>
      <c r="G14" s="314"/>
      <c r="H14" s="314"/>
      <c r="I14" s="314"/>
      <c r="J14" s="314"/>
      <c r="K14" s="310"/>
    </row>
    <row r="15" spans="2:11" s="1" customFormat="1" ht="15" customHeight="1">
      <c r="B15" s="313"/>
      <c r="C15" s="314"/>
      <c r="D15" s="312" t="s">
        <v>1297</v>
      </c>
      <c r="E15" s="312"/>
      <c r="F15" s="312"/>
      <c r="G15" s="312"/>
      <c r="H15" s="312"/>
      <c r="I15" s="312"/>
      <c r="J15" s="312"/>
      <c r="K15" s="310"/>
    </row>
    <row r="16" spans="2:11" s="1" customFormat="1" ht="15" customHeight="1">
      <c r="B16" s="313"/>
      <c r="C16" s="314"/>
      <c r="D16" s="312" t="s">
        <v>1298</v>
      </c>
      <c r="E16" s="312"/>
      <c r="F16" s="312"/>
      <c r="G16" s="312"/>
      <c r="H16" s="312"/>
      <c r="I16" s="312"/>
      <c r="J16" s="312"/>
      <c r="K16" s="310"/>
    </row>
    <row r="17" spans="2:11" s="1" customFormat="1" ht="15" customHeight="1">
      <c r="B17" s="313"/>
      <c r="C17" s="314"/>
      <c r="D17" s="312" t="s">
        <v>1299</v>
      </c>
      <c r="E17" s="312"/>
      <c r="F17" s="312"/>
      <c r="G17" s="312"/>
      <c r="H17" s="312"/>
      <c r="I17" s="312"/>
      <c r="J17" s="312"/>
      <c r="K17" s="310"/>
    </row>
    <row r="18" spans="2:11" s="1" customFormat="1" ht="15" customHeight="1">
      <c r="B18" s="313"/>
      <c r="C18" s="314"/>
      <c r="D18" s="314"/>
      <c r="E18" s="316" t="s">
        <v>80</v>
      </c>
      <c r="F18" s="312" t="s">
        <v>1300</v>
      </c>
      <c r="G18" s="312"/>
      <c r="H18" s="312"/>
      <c r="I18" s="312"/>
      <c r="J18" s="312"/>
      <c r="K18" s="310"/>
    </row>
    <row r="19" spans="2:11" s="1" customFormat="1" ht="15" customHeight="1">
      <c r="B19" s="313"/>
      <c r="C19" s="314"/>
      <c r="D19" s="314"/>
      <c r="E19" s="316" t="s">
        <v>1301</v>
      </c>
      <c r="F19" s="312" t="s">
        <v>1302</v>
      </c>
      <c r="G19" s="312"/>
      <c r="H19" s="312"/>
      <c r="I19" s="312"/>
      <c r="J19" s="312"/>
      <c r="K19" s="310"/>
    </row>
    <row r="20" spans="2:11" s="1" customFormat="1" ht="15" customHeight="1">
      <c r="B20" s="313"/>
      <c r="C20" s="314"/>
      <c r="D20" s="314"/>
      <c r="E20" s="316" t="s">
        <v>1303</v>
      </c>
      <c r="F20" s="312" t="s">
        <v>1304</v>
      </c>
      <c r="G20" s="312"/>
      <c r="H20" s="312"/>
      <c r="I20" s="312"/>
      <c r="J20" s="312"/>
      <c r="K20" s="310"/>
    </row>
    <row r="21" spans="2:11" s="1" customFormat="1" ht="15" customHeight="1">
      <c r="B21" s="313"/>
      <c r="C21" s="314"/>
      <c r="D21" s="314"/>
      <c r="E21" s="316" t="s">
        <v>1305</v>
      </c>
      <c r="F21" s="312" t="s">
        <v>1306</v>
      </c>
      <c r="G21" s="312"/>
      <c r="H21" s="312"/>
      <c r="I21" s="312"/>
      <c r="J21" s="312"/>
      <c r="K21" s="310"/>
    </row>
    <row r="22" spans="2:11" s="1" customFormat="1" ht="15" customHeight="1">
      <c r="B22" s="313"/>
      <c r="C22" s="314"/>
      <c r="D22" s="314"/>
      <c r="E22" s="316" t="s">
        <v>1307</v>
      </c>
      <c r="F22" s="312" t="s">
        <v>1308</v>
      </c>
      <c r="G22" s="312"/>
      <c r="H22" s="312"/>
      <c r="I22" s="312"/>
      <c r="J22" s="312"/>
      <c r="K22" s="310"/>
    </row>
    <row r="23" spans="2:11" s="1" customFormat="1" ht="15" customHeight="1">
      <c r="B23" s="313"/>
      <c r="C23" s="314"/>
      <c r="D23" s="314"/>
      <c r="E23" s="316" t="s">
        <v>1309</v>
      </c>
      <c r="F23" s="312" t="s">
        <v>1310</v>
      </c>
      <c r="G23" s="312"/>
      <c r="H23" s="312"/>
      <c r="I23" s="312"/>
      <c r="J23" s="312"/>
      <c r="K23" s="310"/>
    </row>
    <row r="24" spans="2:11" s="1" customFormat="1" ht="12.75" customHeight="1">
      <c r="B24" s="313"/>
      <c r="C24" s="314"/>
      <c r="D24" s="314"/>
      <c r="E24" s="314"/>
      <c r="F24" s="314"/>
      <c r="G24" s="314"/>
      <c r="H24" s="314"/>
      <c r="I24" s="314"/>
      <c r="J24" s="314"/>
      <c r="K24" s="310"/>
    </row>
    <row r="25" spans="2:11" s="1" customFormat="1" ht="15" customHeight="1">
      <c r="B25" s="313"/>
      <c r="C25" s="312" t="s">
        <v>1311</v>
      </c>
      <c r="D25" s="312"/>
      <c r="E25" s="312"/>
      <c r="F25" s="312"/>
      <c r="G25" s="312"/>
      <c r="H25" s="312"/>
      <c r="I25" s="312"/>
      <c r="J25" s="312"/>
      <c r="K25" s="310"/>
    </row>
    <row r="26" spans="2:11" s="1" customFormat="1" ht="15" customHeight="1">
      <c r="B26" s="313"/>
      <c r="C26" s="312" t="s">
        <v>1312</v>
      </c>
      <c r="D26" s="312"/>
      <c r="E26" s="312"/>
      <c r="F26" s="312"/>
      <c r="G26" s="312"/>
      <c r="H26" s="312"/>
      <c r="I26" s="312"/>
      <c r="J26" s="312"/>
      <c r="K26" s="310"/>
    </row>
    <row r="27" spans="2:11" s="1" customFormat="1" ht="15" customHeight="1">
      <c r="B27" s="313"/>
      <c r="C27" s="312"/>
      <c r="D27" s="312" t="s">
        <v>1313</v>
      </c>
      <c r="E27" s="312"/>
      <c r="F27" s="312"/>
      <c r="G27" s="312"/>
      <c r="H27" s="312"/>
      <c r="I27" s="312"/>
      <c r="J27" s="312"/>
      <c r="K27" s="310"/>
    </row>
    <row r="28" spans="2:11" s="1" customFormat="1" ht="15" customHeight="1">
      <c r="B28" s="313"/>
      <c r="C28" s="314"/>
      <c r="D28" s="312" t="s">
        <v>1314</v>
      </c>
      <c r="E28" s="312"/>
      <c r="F28" s="312"/>
      <c r="G28" s="312"/>
      <c r="H28" s="312"/>
      <c r="I28" s="312"/>
      <c r="J28" s="312"/>
      <c r="K28" s="310"/>
    </row>
    <row r="29" spans="2:11" s="1" customFormat="1" ht="12.75" customHeight="1">
      <c r="B29" s="313"/>
      <c r="C29" s="314"/>
      <c r="D29" s="314"/>
      <c r="E29" s="314"/>
      <c r="F29" s="314"/>
      <c r="G29" s="314"/>
      <c r="H29" s="314"/>
      <c r="I29" s="314"/>
      <c r="J29" s="314"/>
      <c r="K29" s="310"/>
    </row>
    <row r="30" spans="2:11" s="1" customFormat="1" ht="15" customHeight="1">
      <c r="B30" s="313"/>
      <c r="C30" s="314"/>
      <c r="D30" s="312" t="s">
        <v>1315</v>
      </c>
      <c r="E30" s="312"/>
      <c r="F30" s="312"/>
      <c r="G30" s="312"/>
      <c r="H30" s="312"/>
      <c r="I30" s="312"/>
      <c r="J30" s="312"/>
      <c r="K30" s="310"/>
    </row>
    <row r="31" spans="2:11" s="1" customFormat="1" ht="15" customHeight="1">
      <c r="B31" s="313"/>
      <c r="C31" s="314"/>
      <c r="D31" s="312" t="s">
        <v>1316</v>
      </c>
      <c r="E31" s="312"/>
      <c r="F31" s="312"/>
      <c r="G31" s="312"/>
      <c r="H31" s="312"/>
      <c r="I31" s="312"/>
      <c r="J31" s="312"/>
      <c r="K31" s="310"/>
    </row>
    <row r="32" spans="2:11" s="1" customFormat="1" ht="12.75" customHeight="1">
      <c r="B32" s="313"/>
      <c r="C32" s="314"/>
      <c r="D32" s="314"/>
      <c r="E32" s="314"/>
      <c r="F32" s="314"/>
      <c r="G32" s="314"/>
      <c r="H32" s="314"/>
      <c r="I32" s="314"/>
      <c r="J32" s="314"/>
      <c r="K32" s="310"/>
    </row>
    <row r="33" spans="2:11" s="1" customFormat="1" ht="15" customHeight="1">
      <c r="B33" s="313"/>
      <c r="C33" s="314"/>
      <c r="D33" s="312" t="s">
        <v>1317</v>
      </c>
      <c r="E33" s="312"/>
      <c r="F33" s="312"/>
      <c r="G33" s="312"/>
      <c r="H33" s="312"/>
      <c r="I33" s="312"/>
      <c r="J33" s="312"/>
      <c r="K33" s="310"/>
    </row>
    <row r="34" spans="2:11" s="1" customFormat="1" ht="15" customHeight="1">
      <c r="B34" s="313"/>
      <c r="C34" s="314"/>
      <c r="D34" s="312" t="s">
        <v>1318</v>
      </c>
      <c r="E34" s="312"/>
      <c r="F34" s="312"/>
      <c r="G34" s="312"/>
      <c r="H34" s="312"/>
      <c r="I34" s="312"/>
      <c r="J34" s="312"/>
      <c r="K34" s="310"/>
    </row>
    <row r="35" spans="2:11" s="1" customFormat="1" ht="15" customHeight="1">
      <c r="B35" s="313"/>
      <c r="C35" s="314"/>
      <c r="D35" s="312" t="s">
        <v>1319</v>
      </c>
      <c r="E35" s="312"/>
      <c r="F35" s="312"/>
      <c r="G35" s="312"/>
      <c r="H35" s="312"/>
      <c r="I35" s="312"/>
      <c r="J35" s="312"/>
      <c r="K35" s="310"/>
    </row>
    <row r="36" spans="2:11" s="1" customFormat="1" ht="15" customHeight="1">
      <c r="B36" s="313"/>
      <c r="C36" s="314"/>
      <c r="D36" s="312"/>
      <c r="E36" s="315" t="s">
        <v>99</v>
      </c>
      <c r="F36" s="312"/>
      <c r="G36" s="312" t="s">
        <v>1320</v>
      </c>
      <c r="H36" s="312"/>
      <c r="I36" s="312"/>
      <c r="J36" s="312"/>
      <c r="K36" s="310"/>
    </row>
    <row r="37" spans="2:11" s="1" customFormat="1" ht="30.75" customHeight="1">
      <c r="B37" s="313"/>
      <c r="C37" s="314"/>
      <c r="D37" s="312"/>
      <c r="E37" s="315" t="s">
        <v>1321</v>
      </c>
      <c r="F37" s="312"/>
      <c r="G37" s="312" t="s">
        <v>1322</v>
      </c>
      <c r="H37" s="312"/>
      <c r="I37" s="312"/>
      <c r="J37" s="312"/>
      <c r="K37" s="310"/>
    </row>
    <row r="38" spans="2:11" s="1" customFormat="1" ht="15" customHeight="1">
      <c r="B38" s="313"/>
      <c r="C38" s="314"/>
      <c r="D38" s="312"/>
      <c r="E38" s="315" t="s">
        <v>54</v>
      </c>
      <c r="F38" s="312"/>
      <c r="G38" s="312" t="s">
        <v>1323</v>
      </c>
      <c r="H38" s="312"/>
      <c r="I38" s="312"/>
      <c r="J38" s="312"/>
      <c r="K38" s="310"/>
    </row>
    <row r="39" spans="2:11" s="1" customFormat="1" ht="15" customHeight="1">
      <c r="B39" s="313"/>
      <c r="C39" s="314"/>
      <c r="D39" s="312"/>
      <c r="E39" s="315" t="s">
        <v>55</v>
      </c>
      <c r="F39" s="312"/>
      <c r="G39" s="312" t="s">
        <v>1324</v>
      </c>
      <c r="H39" s="312"/>
      <c r="I39" s="312"/>
      <c r="J39" s="312"/>
      <c r="K39" s="310"/>
    </row>
    <row r="40" spans="2:11" s="1" customFormat="1" ht="15" customHeight="1">
      <c r="B40" s="313"/>
      <c r="C40" s="314"/>
      <c r="D40" s="312"/>
      <c r="E40" s="315" t="s">
        <v>100</v>
      </c>
      <c r="F40" s="312"/>
      <c r="G40" s="312" t="s">
        <v>1325</v>
      </c>
      <c r="H40" s="312"/>
      <c r="I40" s="312"/>
      <c r="J40" s="312"/>
      <c r="K40" s="310"/>
    </row>
    <row r="41" spans="2:11" s="1" customFormat="1" ht="15" customHeight="1">
      <c r="B41" s="313"/>
      <c r="C41" s="314"/>
      <c r="D41" s="312"/>
      <c r="E41" s="315" t="s">
        <v>101</v>
      </c>
      <c r="F41" s="312"/>
      <c r="G41" s="312" t="s">
        <v>1326</v>
      </c>
      <c r="H41" s="312"/>
      <c r="I41" s="312"/>
      <c r="J41" s="312"/>
      <c r="K41" s="310"/>
    </row>
    <row r="42" spans="2:11" s="1" customFormat="1" ht="15" customHeight="1">
      <c r="B42" s="313"/>
      <c r="C42" s="314"/>
      <c r="D42" s="312"/>
      <c r="E42" s="315" t="s">
        <v>1327</v>
      </c>
      <c r="F42" s="312"/>
      <c r="G42" s="312" t="s">
        <v>1328</v>
      </c>
      <c r="H42" s="312"/>
      <c r="I42" s="312"/>
      <c r="J42" s="312"/>
      <c r="K42" s="310"/>
    </row>
    <row r="43" spans="2:11" s="1" customFormat="1" ht="15" customHeight="1">
      <c r="B43" s="313"/>
      <c r="C43" s="314"/>
      <c r="D43" s="312"/>
      <c r="E43" s="315"/>
      <c r="F43" s="312"/>
      <c r="G43" s="312" t="s">
        <v>1329</v>
      </c>
      <c r="H43" s="312"/>
      <c r="I43" s="312"/>
      <c r="J43" s="312"/>
      <c r="K43" s="310"/>
    </row>
    <row r="44" spans="2:11" s="1" customFormat="1" ht="15" customHeight="1">
      <c r="B44" s="313"/>
      <c r="C44" s="314"/>
      <c r="D44" s="312"/>
      <c r="E44" s="315" t="s">
        <v>1330</v>
      </c>
      <c r="F44" s="312"/>
      <c r="G44" s="312" t="s">
        <v>1331</v>
      </c>
      <c r="H44" s="312"/>
      <c r="I44" s="312"/>
      <c r="J44" s="312"/>
      <c r="K44" s="310"/>
    </row>
    <row r="45" spans="2:11" s="1" customFormat="1" ht="15" customHeight="1">
      <c r="B45" s="313"/>
      <c r="C45" s="314"/>
      <c r="D45" s="312"/>
      <c r="E45" s="315" t="s">
        <v>103</v>
      </c>
      <c r="F45" s="312"/>
      <c r="G45" s="312" t="s">
        <v>1332</v>
      </c>
      <c r="H45" s="312"/>
      <c r="I45" s="312"/>
      <c r="J45" s="312"/>
      <c r="K45" s="310"/>
    </row>
    <row r="46" spans="2:11" s="1" customFormat="1" ht="12.75" customHeight="1">
      <c r="B46" s="313"/>
      <c r="C46" s="314"/>
      <c r="D46" s="312"/>
      <c r="E46" s="312"/>
      <c r="F46" s="312"/>
      <c r="G46" s="312"/>
      <c r="H46" s="312"/>
      <c r="I46" s="312"/>
      <c r="J46" s="312"/>
      <c r="K46" s="310"/>
    </row>
    <row r="47" spans="2:11" s="1" customFormat="1" ht="15" customHeight="1">
      <c r="B47" s="313"/>
      <c r="C47" s="314"/>
      <c r="D47" s="312" t="s">
        <v>1333</v>
      </c>
      <c r="E47" s="312"/>
      <c r="F47" s="312"/>
      <c r="G47" s="312"/>
      <c r="H47" s="312"/>
      <c r="I47" s="312"/>
      <c r="J47" s="312"/>
      <c r="K47" s="310"/>
    </row>
    <row r="48" spans="2:11" s="1" customFormat="1" ht="15" customHeight="1">
      <c r="B48" s="313"/>
      <c r="C48" s="314"/>
      <c r="D48" s="314"/>
      <c r="E48" s="312" t="s">
        <v>1334</v>
      </c>
      <c r="F48" s="312"/>
      <c r="G48" s="312"/>
      <c r="H48" s="312"/>
      <c r="I48" s="312"/>
      <c r="J48" s="312"/>
      <c r="K48" s="310"/>
    </row>
    <row r="49" spans="2:11" s="1" customFormat="1" ht="15" customHeight="1">
      <c r="B49" s="313"/>
      <c r="C49" s="314"/>
      <c r="D49" s="314"/>
      <c r="E49" s="312" t="s">
        <v>1335</v>
      </c>
      <c r="F49" s="312"/>
      <c r="G49" s="312"/>
      <c r="H49" s="312"/>
      <c r="I49" s="312"/>
      <c r="J49" s="312"/>
      <c r="K49" s="310"/>
    </row>
    <row r="50" spans="2:11" s="1" customFormat="1" ht="15" customHeight="1">
      <c r="B50" s="313"/>
      <c r="C50" s="314"/>
      <c r="D50" s="314"/>
      <c r="E50" s="312" t="s">
        <v>1336</v>
      </c>
      <c r="F50" s="312"/>
      <c r="G50" s="312"/>
      <c r="H50" s="312"/>
      <c r="I50" s="312"/>
      <c r="J50" s="312"/>
      <c r="K50" s="310"/>
    </row>
    <row r="51" spans="2:11" s="1" customFormat="1" ht="15" customHeight="1">
      <c r="B51" s="313"/>
      <c r="C51" s="314"/>
      <c r="D51" s="312" t="s">
        <v>1337</v>
      </c>
      <c r="E51" s="312"/>
      <c r="F51" s="312"/>
      <c r="G51" s="312"/>
      <c r="H51" s="312"/>
      <c r="I51" s="312"/>
      <c r="J51" s="312"/>
      <c r="K51" s="310"/>
    </row>
    <row r="52" spans="2:11" s="1" customFormat="1" ht="25.5" customHeight="1">
      <c r="B52" s="308"/>
      <c r="C52" s="309" t="s">
        <v>1338</v>
      </c>
      <c r="D52" s="309"/>
      <c r="E52" s="309"/>
      <c r="F52" s="309"/>
      <c r="G52" s="309"/>
      <c r="H52" s="309"/>
      <c r="I52" s="309"/>
      <c r="J52" s="309"/>
      <c r="K52" s="310"/>
    </row>
    <row r="53" spans="2:11" s="1" customFormat="1" ht="5.25" customHeight="1">
      <c r="B53" s="308"/>
      <c r="C53" s="311"/>
      <c r="D53" s="311"/>
      <c r="E53" s="311"/>
      <c r="F53" s="311"/>
      <c r="G53" s="311"/>
      <c r="H53" s="311"/>
      <c r="I53" s="311"/>
      <c r="J53" s="311"/>
      <c r="K53" s="310"/>
    </row>
    <row r="54" spans="2:11" s="1" customFormat="1" ht="15" customHeight="1">
      <c r="B54" s="308"/>
      <c r="C54" s="312" t="s">
        <v>1339</v>
      </c>
      <c r="D54" s="312"/>
      <c r="E54" s="312"/>
      <c r="F54" s="312"/>
      <c r="G54" s="312"/>
      <c r="H54" s="312"/>
      <c r="I54" s="312"/>
      <c r="J54" s="312"/>
      <c r="K54" s="310"/>
    </row>
    <row r="55" spans="2:11" s="1" customFormat="1" ht="15" customHeight="1">
      <c r="B55" s="308"/>
      <c r="C55" s="312" t="s">
        <v>1340</v>
      </c>
      <c r="D55" s="312"/>
      <c r="E55" s="312"/>
      <c r="F55" s="312"/>
      <c r="G55" s="312"/>
      <c r="H55" s="312"/>
      <c r="I55" s="312"/>
      <c r="J55" s="312"/>
      <c r="K55" s="310"/>
    </row>
    <row r="56" spans="2:11" s="1" customFormat="1" ht="12.75" customHeight="1">
      <c r="B56" s="308"/>
      <c r="C56" s="312"/>
      <c r="D56" s="312"/>
      <c r="E56" s="312"/>
      <c r="F56" s="312"/>
      <c r="G56" s="312"/>
      <c r="H56" s="312"/>
      <c r="I56" s="312"/>
      <c r="J56" s="312"/>
      <c r="K56" s="310"/>
    </row>
    <row r="57" spans="2:11" s="1" customFormat="1" ht="15" customHeight="1">
      <c r="B57" s="308"/>
      <c r="C57" s="312" t="s">
        <v>1341</v>
      </c>
      <c r="D57" s="312"/>
      <c r="E57" s="312"/>
      <c r="F57" s="312"/>
      <c r="G57" s="312"/>
      <c r="H57" s="312"/>
      <c r="I57" s="312"/>
      <c r="J57" s="312"/>
      <c r="K57" s="310"/>
    </row>
    <row r="58" spans="2:11" s="1" customFormat="1" ht="15" customHeight="1">
      <c r="B58" s="308"/>
      <c r="C58" s="314"/>
      <c r="D58" s="312" t="s">
        <v>1342</v>
      </c>
      <c r="E58" s="312"/>
      <c r="F58" s="312"/>
      <c r="G58" s="312"/>
      <c r="H58" s="312"/>
      <c r="I58" s="312"/>
      <c r="J58" s="312"/>
      <c r="K58" s="310"/>
    </row>
    <row r="59" spans="2:11" s="1" customFormat="1" ht="15" customHeight="1">
      <c r="B59" s="308"/>
      <c r="C59" s="314"/>
      <c r="D59" s="312" t="s">
        <v>1343</v>
      </c>
      <c r="E59" s="312"/>
      <c r="F59" s="312"/>
      <c r="G59" s="312"/>
      <c r="H59" s="312"/>
      <c r="I59" s="312"/>
      <c r="J59" s="312"/>
      <c r="K59" s="310"/>
    </row>
    <row r="60" spans="2:11" s="1" customFormat="1" ht="15" customHeight="1">
      <c r="B60" s="308"/>
      <c r="C60" s="314"/>
      <c r="D60" s="312" t="s">
        <v>1344</v>
      </c>
      <c r="E60" s="312"/>
      <c r="F60" s="312"/>
      <c r="G60" s="312"/>
      <c r="H60" s="312"/>
      <c r="I60" s="312"/>
      <c r="J60" s="312"/>
      <c r="K60" s="310"/>
    </row>
    <row r="61" spans="2:11" s="1" customFormat="1" ht="15" customHeight="1">
      <c r="B61" s="308"/>
      <c r="C61" s="314"/>
      <c r="D61" s="312" t="s">
        <v>1345</v>
      </c>
      <c r="E61" s="312"/>
      <c r="F61" s="312"/>
      <c r="G61" s="312"/>
      <c r="H61" s="312"/>
      <c r="I61" s="312"/>
      <c r="J61" s="312"/>
      <c r="K61" s="310"/>
    </row>
    <row r="62" spans="2:11" s="1" customFormat="1" ht="15" customHeight="1">
      <c r="B62" s="308"/>
      <c r="C62" s="314"/>
      <c r="D62" s="317" t="s">
        <v>1346</v>
      </c>
      <c r="E62" s="317"/>
      <c r="F62" s="317"/>
      <c r="G62" s="317"/>
      <c r="H62" s="317"/>
      <c r="I62" s="317"/>
      <c r="J62" s="317"/>
      <c r="K62" s="310"/>
    </row>
    <row r="63" spans="2:11" s="1" customFormat="1" ht="15" customHeight="1">
      <c r="B63" s="308"/>
      <c r="C63" s="314"/>
      <c r="D63" s="312" t="s">
        <v>1347</v>
      </c>
      <c r="E63" s="312"/>
      <c r="F63" s="312"/>
      <c r="G63" s="312"/>
      <c r="H63" s="312"/>
      <c r="I63" s="312"/>
      <c r="J63" s="312"/>
      <c r="K63" s="310"/>
    </row>
    <row r="64" spans="2:11" s="1" customFormat="1" ht="12.75" customHeight="1">
      <c r="B64" s="308"/>
      <c r="C64" s="314"/>
      <c r="D64" s="314"/>
      <c r="E64" s="318"/>
      <c r="F64" s="314"/>
      <c r="G64" s="314"/>
      <c r="H64" s="314"/>
      <c r="I64" s="314"/>
      <c r="J64" s="314"/>
      <c r="K64" s="310"/>
    </row>
    <row r="65" spans="2:11" s="1" customFormat="1" ht="15" customHeight="1">
      <c r="B65" s="308"/>
      <c r="C65" s="314"/>
      <c r="D65" s="312" t="s">
        <v>1348</v>
      </c>
      <c r="E65" s="312"/>
      <c r="F65" s="312"/>
      <c r="G65" s="312"/>
      <c r="H65" s="312"/>
      <c r="I65" s="312"/>
      <c r="J65" s="312"/>
      <c r="K65" s="310"/>
    </row>
    <row r="66" spans="2:11" s="1" customFormat="1" ht="15" customHeight="1">
      <c r="B66" s="308"/>
      <c r="C66" s="314"/>
      <c r="D66" s="317" t="s">
        <v>1349</v>
      </c>
      <c r="E66" s="317"/>
      <c r="F66" s="317"/>
      <c r="G66" s="317"/>
      <c r="H66" s="317"/>
      <c r="I66" s="317"/>
      <c r="J66" s="317"/>
      <c r="K66" s="310"/>
    </row>
    <row r="67" spans="2:11" s="1" customFormat="1" ht="15" customHeight="1">
      <c r="B67" s="308"/>
      <c r="C67" s="314"/>
      <c r="D67" s="312" t="s">
        <v>1350</v>
      </c>
      <c r="E67" s="312"/>
      <c r="F67" s="312"/>
      <c r="G67" s="312"/>
      <c r="H67" s="312"/>
      <c r="I67" s="312"/>
      <c r="J67" s="312"/>
      <c r="K67" s="310"/>
    </row>
    <row r="68" spans="2:11" s="1" customFormat="1" ht="15" customHeight="1">
      <c r="B68" s="308"/>
      <c r="C68" s="314"/>
      <c r="D68" s="312" t="s">
        <v>1351</v>
      </c>
      <c r="E68" s="312"/>
      <c r="F68" s="312"/>
      <c r="G68" s="312"/>
      <c r="H68" s="312"/>
      <c r="I68" s="312"/>
      <c r="J68" s="312"/>
      <c r="K68" s="310"/>
    </row>
    <row r="69" spans="2:11" s="1" customFormat="1" ht="15" customHeight="1">
      <c r="B69" s="308"/>
      <c r="C69" s="314"/>
      <c r="D69" s="312" t="s">
        <v>1352</v>
      </c>
      <c r="E69" s="312"/>
      <c r="F69" s="312"/>
      <c r="G69" s="312"/>
      <c r="H69" s="312"/>
      <c r="I69" s="312"/>
      <c r="J69" s="312"/>
      <c r="K69" s="310"/>
    </row>
    <row r="70" spans="2:11" s="1" customFormat="1" ht="15" customHeight="1">
      <c r="B70" s="308"/>
      <c r="C70" s="314"/>
      <c r="D70" s="312" t="s">
        <v>1353</v>
      </c>
      <c r="E70" s="312"/>
      <c r="F70" s="312"/>
      <c r="G70" s="312"/>
      <c r="H70" s="312"/>
      <c r="I70" s="312"/>
      <c r="J70" s="312"/>
      <c r="K70" s="310"/>
    </row>
    <row r="71" spans="2:11" s="1" customFormat="1" ht="12.75" customHeight="1">
      <c r="B71" s="319"/>
      <c r="C71" s="320"/>
      <c r="D71" s="320"/>
      <c r="E71" s="320"/>
      <c r="F71" s="320"/>
      <c r="G71" s="320"/>
      <c r="H71" s="320"/>
      <c r="I71" s="320"/>
      <c r="J71" s="320"/>
      <c r="K71" s="321"/>
    </row>
    <row r="72" spans="2:11" s="1" customFormat="1" ht="18.75" customHeight="1">
      <c r="B72" s="322"/>
      <c r="C72" s="322"/>
      <c r="D72" s="322"/>
      <c r="E72" s="322"/>
      <c r="F72" s="322"/>
      <c r="G72" s="322"/>
      <c r="H72" s="322"/>
      <c r="I72" s="322"/>
      <c r="J72" s="322"/>
      <c r="K72" s="323"/>
    </row>
    <row r="73" spans="2:11" s="1" customFormat="1" ht="18.75" customHeight="1">
      <c r="B73" s="323"/>
      <c r="C73" s="323"/>
      <c r="D73" s="323"/>
      <c r="E73" s="323"/>
      <c r="F73" s="323"/>
      <c r="G73" s="323"/>
      <c r="H73" s="323"/>
      <c r="I73" s="323"/>
      <c r="J73" s="323"/>
      <c r="K73" s="323"/>
    </row>
    <row r="74" spans="2:11" s="1" customFormat="1" ht="7.5" customHeight="1">
      <c r="B74" s="324"/>
      <c r="C74" s="325"/>
      <c r="D74" s="325"/>
      <c r="E74" s="325"/>
      <c r="F74" s="325"/>
      <c r="G74" s="325"/>
      <c r="H74" s="325"/>
      <c r="I74" s="325"/>
      <c r="J74" s="325"/>
      <c r="K74" s="326"/>
    </row>
    <row r="75" spans="2:11" s="1" customFormat="1" ht="45" customHeight="1">
      <c r="B75" s="327"/>
      <c r="C75" s="328" t="s">
        <v>1354</v>
      </c>
      <c r="D75" s="328"/>
      <c r="E75" s="328"/>
      <c r="F75" s="328"/>
      <c r="G75" s="328"/>
      <c r="H75" s="328"/>
      <c r="I75" s="328"/>
      <c r="J75" s="328"/>
      <c r="K75" s="329"/>
    </row>
    <row r="76" spans="2:11" s="1" customFormat="1" ht="17.25" customHeight="1">
      <c r="B76" s="327"/>
      <c r="C76" s="330" t="s">
        <v>1355</v>
      </c>
      <c r="D76" s="330"/>
      <c r="E76" s="330"/>
      <c r="F76" s="330" t="s">
        <v>1356</v>
      </c>
      <c r="G76" s="331"/>
      <c r="H76" s="330" t="s">
        <v>55</v>
      </c>
      <c r="I76" s="330" t="s">
        <v>58</v>
      </c>
      <c r="J76" s="330" t="s">
        <v>1357</v>
      </c>
      <c r="K76" s="329"/>
    </row>
    <row r="77" spans="2:11" s="1" customFormat="1" ht="17.25" customHeight="1">
      <c r="B77" s="327"/>
      <c r="C77" s="332" t="s">
        <v>1358</v>
      </c>
      <c r="D77" s="332"/>
      <c r="E77" s="332"/>
      <c r="F77" s="333" t="s">
        <v>1359</v>
      </c>
      <c r="G77" s="334"/>
      <c r="H77" s="332"/>
      <c r="I77" s="332"/>
      <c r="J77" s="332" t="s">
        <v>1360</v>
      </c>
      <c r="K77" s="329"/>
    </row>
    <row r="78" spans="2:11" s="1" customFormat="1" ht="5.25" customHeight="1">
      <c r="B78" s="327"/>
      <c r="C78" s="335"/>
      <c r="D78" s="335"/>
      <c r="E78" s="335"/>
      <c r="F78" s="335"/>
      <c r="G78" s="336"/>
      <c r="H78" s="335"/>
      <c r="I78" s="335"/>
      <c r="J78" s="335"/>
      <c r="K78" s="329"/>
    </row>
    <row r="79" spans="2:11" s="1" customFormat="1" ht="15" customHeight="1">
      <c r="B79" s="327"/>
      <c r="C79" s="315" t="s">
        <v>54</v>
      </c>
      <c r="D79" s="337"/>
      <c r="E79" s="337"/>
      <c r="F79" s="338" t="s">
        <v>1361</v>
      </c>
      <c r="G79" s="339"/>
      <c r="H79" s="315" t="s">
        <v>1362</v>
      </c>
      <c r="I79" s="315" t="s">
        <v>1363</v>
      </c>
      <c r="J79" s="315">
        <v>20</v>
      </c>
      <c r="K79" s="329"/>
    </row>
    <row r="80" spans="2:11" s="1" customFormat="1" ht="15" customHeight="1">
      <c r="B80" s="327"/>
      <c r="C80" s="315" t="s">
        <v>1364</v>
      </c>
      <c r="D80" s="315"/>
      <c r="E80" s="315"/>
      <c r="F80" s="338" t="s">
        <v>1361</v>
      </c>
      <c r="G80" s="339"/>
      <c r="H80" s="315" t="s">
        <v>1365</v>
      </c>
      <c r="I80" s="315" t="s">
        <v>1363</v>
      </c>
      <c r="J80" s="315">
        <v>120</v>
      </c>
      <c r="K80" s="329"/>
    </row>
    <row r="81" spans="2:11" s="1" customFormat="1" ht="15" customHeight="1">
      <c r="B81" s="340"/>
      <c r="C81" s="315" t="s">
        <v>1366</v>
      </c>
      <c r="D81" s="315"/>
      <c r="E81" s="315"/>
      <c r="F81" s="338" t="s">
        <v>1367</v>
      </c>
      <c r="G81" s="339"/>
      <c r="H81" s="315" t="s">
        <v>1368</v>
      </c>
      <c r="I81" s="315" t="s">
        <v>1363</v>
      </c>
      <c r="J81" s="315">
        <v>50</v>
      </c>
      <c r="K81" s="329"/>
    </row>
    <row r="82" spans="2:11" s="1" customFormat="1" ht="15" customHeight="1">
      <c r="B82" s="340"/>
      <c r="C82" s="315" t="s">
        <v>1369</v>
      </c>
      <c r="D82" s="315"/>
      <c r="E82" s="315"/>
      <c r="F82" s="338" t="s">
        <v>1361</v>
      </c>
      <c r="G82" s="339"/>
      <c r="H82" s="315" t="s">
        <v>1370</v>
      </c>
      <c r="I82" s="315" t="s">
        <v>1371</v>
      </c>
      <c r="J82" s="315"/>
      <c r="K82" s="329"/>
    </row>
    <row r="83" spans="2:11" s="1" customFormat="1" ht="15" customHeight="1">
      <c r="B83" s="340"/>
      <c r="C83" s="341" t="s">
        <v>1372</v>
      </c>
      <c r="D83" s="341"/>
      <c r="E83" s="341"/>
      <c r="F83" s="342" t="s">
        <v>1367</v>
      </c>
      <c r="G83" s="341"/>
      <c r="H83" s="341" t="s">
        <v>1373</v>
      </c>
      <c r="I83" s="341" t="s">
        <v>1363</v>
      </c>
      <c r="J83" s="341">
        <v>15</v>
      </c>
      <c r="K83" s="329"/>
    </row>
    <row r="84" spans="2:11" s="1" customFormat="1" ht="15" customHeight="1">
      <c r="B84" s="340"/>
      <c r="C84" s="341" t="s">
        <v>1374</v>
      </c>
      <c r="D84" s="341"/>
      <c r="E84" s="341"/>
      <c r="F84" s="342" t="s">
        <v>1367</v>
      </c>
      <c r="G84" s="341"/>
      <c r="H84" s="341" t="s">
        <v>1375</v>
      </c>
      <c r="I84" s="341" t="s">
        <v>1363</v>
      </c>
      <c r="J84" s="341">
        <v>15</v>
      </c>
      <c r="K84" s="329"/>
    </row>
    <row r="85" spans="2:11" s="1" customFormat="1" ht="15" customHeight="1">
      <c r="B85" s="340"/>
      <c r="C85" s="341" t="s">
        <v>1376</v>
      </c>
      <c r="D85" s="341"/>
      <c r="E85" s="341"/>
      <c r="F85" s="342" t="s">
        <v>1367</v>
      </c>
      <c r="G85" s="341"/>
      <c r="H85" s="341" t="s">
        <v>1377</v>
      </c>
      <c r="I85" s="341" t="s">
        <v>1363</v>
      </c>
      <c r="J85" s="341">
        <v>20</v>
      </c>
      <c r="K85" s="329"/>
    </row>
    <row r="86" spans="2:11" s="1" customFormat="1" ht="15" customHeight="1">
      <c r="B86" s="340"/>
      <c r="C86" s="341" t="s">
        <v>1378</v>
      </c>
      <c r="D86" s="341"/>
      <c r="E86" s="341"/>
      <c r="F86" s="342" t="s">
        <v>1367</v>
      </c>
      <c r="G86" s="341"/>
      <c r="H86" s="341" t="s">
        <v>1379</v>
      </c>
      <c r="I86" s="341" t="s">
        <v>1363</v>
      </c>
      <c r="J86" s="341">
        <v>20</v>
      </c>
      <c r="K86" s="329"/>
    </row>
    <row r="87" spans="2:11" s="1" customFormat="1" ht="15" customHeight="1">
      <c r="B87" s="340"/>
      <c r="C87" s="315" t="s">
        <v>1380</v>
      </c>
      <c r="D87" s="315"/>
      <c r="E87" s="315"/>
      <c r="F87" s="338" t="s">
        <v>1367</v>
      </c>
      <c r="G87" s="339"/>
      <c r="H87" s="315" t="s">
        <v>1381</v>
      </c>
      <c r="I87" s="315" t="s">
        <v>1363</v>
      </c>
      <c r="J87" s="315">
        <v>50</v>
      </c>
      <c r="K87" s="329"/>
    </row>
    <row r="88" spans="2:11" s="1" customFormat="1" ht="15" customHeight="1">
      <c r="B88" s="340"/>
      <c r="C88" s="315" t="s">
        <v>1382</v>
      </c>
      <c r="D88" s="315"/>
      <c r="E88" s="315"/>
      <c r="F88" s="338" t="s">
        <v>1367</v>
      </c>
      <c r="G88" s="339"/>
      <c r="H88" s="315" t="s">
        <v>1383</v>
      </c>
      <c r="I88" s="315" t="s">
        <v>1363</v>
      </c>
      <c r="J88" s="315">
        <v>20</v>
      </c>
      <c r="K88" s="329"/>
    </row>
    <row r="89" spans="2:11" s="1" customFormat="1" ht="15" customHeight="1">
      <c r="B89" s="340"/>
      <c r="C89" s="315" t="s">
        <v>1384</v>
      </c>
      <c r="D89" s="315"/>
      <c r="E89" s="315"/>
      <c r="F89" s="338" t="s">
        <v>1367</v>
      </c>
      <c r="G89" s="339"/>
      <c r="H89" s="315" t="s">
        <v>1385</v>
      </c>
      <c r="I89" s="315" t="s">
        <v>1363</v>
      </c>
      <c r="J89" s="315">
        <v>20</v>
      </c>
      <c r="K89" s="329"/>
    </row>
    <row r="90" spans="2:11" s="1" customFormat="1" ht="15" customHeight="1">
      <c r="B90" s="340"/>
      <c r="C90" s="315" t="s">
        <v>1386</v>
      </c>
      <c r="D90" s="315"/>
      <c r="E90" s="315"/>
      <c r="F90" s="338" t="s">
        <v>1367</v>
      </c>
      <c r="G90" s="339"/>
      <c r="H90" s="315" t="s">
        <v>1387</v>
      </c>
      <c r="I90" s="315" t="s">
        <v>1363</v>
      </c>
      <c r="J90" s="315">
        <v>50</v>
      </c>
      <c r="K90" s="329"/>
    </row>
    <row r="91" spans="2:11" s="1" customFormat="1" ht="15" customHeight="1">
      <c r="B91" s="340"/>
      <c r="C91" s="315" t="s">
        <v>1388</v>
      </c>
      <c r="D91" s="315"/>
      <c r="E91" s="315"/>
      <c r="F91" s="338" t="s">
        <v>1367</v>
      </c>
      <c r="G91" s="339"/>
      <c r="H91" s="315" t="s">
        <v>1388</v>
      </c>
      <c r="I91" s="315" t="s">
        <v>1363</v>
      </c>
      <c r="J91" s="315">
        <v>50</v>
      </c>
      <c r="K91" s="329"/>
    </row>
    <row r="92" spans="2:11" s="1" customFormat="1" ht="15" customHeight="1">
      <c r="B92" s="340"/>
      <c r="C92" s="315" t="s">
        <v>1389</v>
      </c>
      <c r="D92" s="315"/>
      <c r="E92" s="315"/>
      <c r="F92" s="338" t="s">
        <v>1367</v>
      </c>
      <c r="G92" s="339"/>
      <c r="H92" s="315" t="s">
        <v>1390</v>
      </c>
      <c r="I92" s="315" t="s">
        <v>1363</v>
      </c>
      <c r="J92" s="315">
        <v>255</v>
      </c>
      <c r="K92" s="329"/>
    </row>
    <row r="93" spans="2:11" s="1" customFormat="1" ht="15" customHeight="1">
      <c r="B93" s="340"/>
      <c r="C93" s="315" t="s">
        <v>1391</v>
      </c>
      <c r="D93" s="315"/>
      <c r="E93" s="315"/>
      <c r="F93" s="338" t="s">
        <v>1361</v>
      </c>
      <c r="G93" s="339"/>
      <c r="H93" s="315" t="s">
        <v>1392</v>
      </c>
      <c r="I93" s="315" t="s">
        <v>1393</v>
      </c>
      <c r="J93" s="315"/>
      <c r="K93" s="329"/>
    </row>
    <row r="94" spans="2:11" s="1" customFormat="1" ht="15" customHeight="1">
      <c r="B94" s="340"/>
      <c r="C94" s="315" t="s">
        <v>1394</v>
      </c>
      <c r="D94" s="315"/>
      <c r="E94" s="315"/>
      <c r="F94" s="338" t="s">
        <v>1361</v>
      </c>
      <c r="G94" s="339"/>
      <c r="H94" s="315" t="s">
        <v>1395</v>
      </c>
      <c r="I94" s="315" t="s">
        <v>1396</v>
      </c>
      <c r="J94" s="315"/>
      <c r="K94" s="329"/>
    </row>
    <row r="95" spans="2:11" s="1" customFormat="1" ht="15" customHeight="1">
      <c r="B95" s="340"/>
      <c r="C95" s="315" t="s">
        <v>1397</v>
      </c>
      <c r="D95" s="315"/>
      <c r="E95" s="315"/>
      <c r="F95" s="338" t="s">
        <v>1361</v>
      </c>
      <c r="G95" s="339"/>
      <c r="H95" s="315" t="s">
        <v>1397</v>
      </c>
      <c r="I95" s="315" t="s">
        <v>1396</v>
      </c>
      <c r="J95" s="315"/>
      <c r="K95" s="329"/>
    </row>
    <row r="96" spans="2:11" s="1" customFormat="1" ht="15" customHeight="1">
      <c r="B96" s="340"/>
      <c r="C96" s="315" t="s">
        <v>39</v>
      </c>
      <c r="D96" s="315"/>
      <c r="E96" s="315"/>
      <c r="F96" s="338" t="s">
        <v>1361</v>
      </c>
      <c r="G96" s="339"/>
      <c r="H96" s="315" t="s">
        <v>1398</v>
      </c>
      <c r="I96" s="315" t="s">
        <v>1396</v>
      </c>
      <c r="J96" s="315"/>
      <c r="K96" s="329"/>
    </row>
    <row r="97" spans="2:11" s="1" customFormat="1" ht="15" customHeight="1">
      <c r="B97" s="340"/>
      <c r="C97" s="315" t="s">
        <v>49</v>
      </c>
      <c r="D97" s="315"/>
      <c r="E97" s="315"/>
      <c r="F97" s="338" t="s">
        <v>1361</v>
      </c>
      <c r="G97" s="339"/>
      <c r="H97" s="315" t="s">
        <v>1399</v>
      </c>
      <c r="I97" s="315" t="s">
        <v>1396</v>
      </c>
      <c r="J97" s="315"/>
      <c r="K97" s="329"/>
    </row>
    <row r="98" spans="2:11" s="1" customFormat="1" ht="15" customHeight="1">
      <c r="B98" s="343"/>
      <c r="C98" s="344"/>
      <c r="D98" s="344"/>
      <c r="E98" s="344"/>
      <c r="F98" s="344"/>
      <c r="G98" s="344"/>
      <c r="H98" s="344"/>
      <c r="I98" s="344"/>
      <c r="J98" s="344"/>
      <c r="K98" s="345"/>
    </row>
    <row r="99" spans="2:11" s="1" customFormat="1" ht="18.75" customHeight="1">
      <c r="B99" s="346"/>
      <c r="C99" s="347"/>
      <c r="D99" s="347"/>
      <c r="E99" s="347"/>
      <c r="F99" s="347"/>
      <c r="G99" s="347"/>
      <c r="H99" s="347"/>
      <c r="I99" s="347"/>
      <c r="J99" s="347"/>
      <c r="K99" s="346"/>
    </row>
    <row r="100" spans="2:11" s="1" customFormat="1" ht="18.75" customHeight="1">
      <c r="B100" s="323"/>
      <c r="C100" s="323"/>
      <c r="D100" s="323"/>
      <c r="E100" s="323"/>
      <c r="F100" s="323"/>
      <c r="G100" s="323"/>
      <c r="H100" s="323"/>
      <c r="I100" s="323"/>
      <c r="J100" s="323"/>
      <c r="K100" s="323"/>
    </row>
    <row r="101" spans="2:11" s="1" customFormat="1" ht="7.5" customHeight="1">
      <c r="B101" s="324"/>
      <c r="C101" s="325"/>
      <c r="D101" s="325"/>
      <c r="E101" s="325"/>
      <c r="F101" s="325"/>
      <c r="G101" s="325"/>
      <c r="H101" s="325"/>
      <c r="I101" s="325"/>
      <c r="J101" s="325"/>
      <c r="K101" s="326"/>
    </row>
    <row r="102" spans="2:11" s="1" customFormat="1" ht="45" customHeight="1">
      <c r="B102" s="327"/>
      <c r="C102" s="328" t="s">
        <v>1400</v>
      </c>
      <c r="D102" s="328"/>
      <c r="E102" s="328"/>
      <c r="F102" s="328"/>
      <c r="G102" s="328"/>
      <c r="H102" s="328"/>
      <c r="I102" s="328"/>
      <c r="J102" s="328"/>
      <c r="K102" s="329"/>
    </row>
    <row r="103" spans="2:11" s="1" customFormat="1" ht="17.25" customHeight="1">
      <c r="B103" s="327"/>
      <c r="C103" s="330" t="s">
        <v>1355</v>
      </c>
      <c r="D103" s="330"/>
      <c r="E103" s="330"/>
      <c r="F103" s="330" t="s">
        <v>1356</v>
      </c>
      <c r="G103" s="331"/>
      <c r="H103" s="330" t="s">
        <v>55</v>
      </c>
      <c r="I103" s="330" t="s">
        <v>58</v>
      </c>
      <c r="J103" s="330" t="s">
        <v>1357</v>
      </c>
      <c r="K103" s="329"/>
    </row>
    <row r="104" spans="2:11" s="1" customFormat="1" ht="17.25" customHeight="1">
      <c r="B104" s="327"/>
      <c r="C104" s="332" t="s">
        <v>1358</v>
      </c>
      <c r="D104" s="332"/>
      <c r="E104" s="332"/>
      <c r="F104" s="333" t="s">
        <v>1359</v>
      </c>
      <c r="G104" s="334"/>
      <c r="H104" s="332"/>
      <c r="I104" s="332"/>
      <c r="J104" s="332" t="s">
        <v>1360</v>
      </c>
      <c r="K104" s="329"/>
    </row>
    <row r="105" spans="2:11" s="1" customFormat="1" ht="5.25" customHeight="1">
      <c r="B105" s="327"/>
      <c r="C105" s="330"/>
      <c r="D105" s="330"/>
      <c r="E105" s="330"/>
      <c r="F105" s="330"/>
      <c r="G105" s="348"/>
      <c r="H105" s="330"/>
      <c r="I105" s="330"/>
      <c r="J105" s="330"/>
      <c r="K105" s="329"/>
    </row>
    <row r="106" spans="2:11" s="1" customFormat="1" ht="15" customHeight="1">
      <c r="B106" s="327"/>
      <c r="C106" s="315" t="s">
        <v>54</v>
      </c>
      <c r="D106" s="337"/>
      <c r="E106" s="337"/>
      <c r="F106" s="338" t="s">
        <v>1361</v>
      </c>
      <c r="G106" s="315"/>
      <c r="H106" s="315" t="s">
        <v>1401</v>
      </c>
      <c r="I106" s="315" t="s">
        <v>1363</v>
      </c>
      <c r="J106" s="315">
        <v>20</v>
      </c>
      <c r="K106" s="329"/>
    </row>
    <row r="107" spans="2:11" s="1" customFormat="1" ht="15" customHeight="1">
      <c r="B107" s="327"/>
      <c r="C107" s="315" t="s">
        <v>1364</v>
      </c>
      <c r="D107" s="315"/>
      <c r="E107" s="315"/>
      <c r="F107" s="338" t="s">
        <v>1361</v>
      </c>
      <c r="G107" s="315"/>
      <c r="H107" s="315" t="s">
        <v>1401</v>
      </c>
      <c r="I107" s="315" t="s">
        <v>1363</v>
      </c>
      <c r="J107" s="315">
        <v>120</v>
      </c>
      <c r="K107" s="329"/>
    </row>
    <row r="108" spans="2:11" s="1" customFormat="1" ht="15" customHeight="1">
      <c r="B108" s="340"/>
      <c r="C108" s="315" t="s">
        <v>1366</v>
      </c>
      <c r="D108" s="315"/>
      <c r="E108" s="315"/>
      <c r="F108" s="338" t="s">
        <v>1367</v>
      </c>
      <c r="G108" s="315"/>
      <c r="H108" s="315" t="s">
        <v>1401</v>
      </c>
      <c r="I108" s="315" t="s">
        <v>1363</v>
      </c>
      <c r="J108" s="315">
        <v>50</v>
      </c>
      <c r="K108" s="329"/>
    </row>
    <row r="109" spans="2:11" s="1" customFormat="1" ht="15" customHeight="1">
      <c r="B109" s="340"/>
      <c r="C109" s="315" t="s">
        <v>1369</v>
      </c>
      <c r="D109" s="315"/>
      <c r="E109" s="315"/>
      <c r="F109" s="338" t="s">
        <v>1361</v>
      </c>
      <c r="G109" s="315"/>
      <c r="H109" s="315" t="s">
        <v>1401</v>
      </c>
      <c r="I109" s="315" t="s">
        <v>1371</v>
      </c>
      <c r="J109" s="315"/>
      <c r="K109" s="329"/>
    </row>
    <row r="110" spans="2:11" s="1" customFormat="1" ht="15" customHeight="1">
      <c r="B110" s="340"/>
      <c r="C110" s="315" t="s">
        <v>1380</v>
      </c>
      <c r="D110" s="315"/>
      <c r="E110" s="315"/>
      <c r="F110" s="338" t="s">
        <v>1367</v>
      </c>
      <c r="G110" s="315"/>
      <c r="H110" s="315" t="s">
        <v>1401</v>
      </c>
      <c r="I110" s="315" t="s">
        <v>1363</v>
      </c>
      <c r="J110" s="315">
        <v>50</v>
      </c>
      <c r="K110" s="329"/>
    </row>
    <row r="111" spans="2:11" s="1" customFormat="1" ht="15" customHeight="1">
      <c r="B111" s="340"/>
      <c r="C111" s="315" t="s">
        <v>1388</v>
      </c>
      <c r="D111" s="315"/>
      <c r="E111" s="315"/>
      <c r="F111" s="338" t="s">
        <v>1367</v>
      </c>
      <c r="G111" s="315"/>
      <c r="H111" s="315" t="s">
        <v>1401</v>
      </c>
      <c r="I111" s="315" t="s">
        <v>1363</v>
      </c>
      <c r="J111" s="315">
        <v>50</v>
      </c>
      <c r="K111" s="329"/>
    </row>
    <row r="112" spans="2:11" s="1" customFormat="1" ht="15" customHeight="1">
      <c r="B112" s="340"/>
      <c r="C112" s="315" t="s">
        <v>1386</v>
      </c>
      <c r="D112" s="315"/>
      <c r="E112" s="315"/>
      <c r="F112" s="338" t="s">
        <v>1367</v>
      </c>
      <c r="G112" s="315"/>
      <c r="H112" s="315" t="s">
        <v>1401</v>
      </c>
      <c r="I112" s="315" t="s">
        <v>1363</v>
      </c>
      <c r="J112" s="315">
        <v>50</v>
      </c>
      <c r="K112" s="329"/>
    </row>
    <row r="113" spans="2:11" s="1" customFormat="1" ht="15" customHeight="1">
      <c r="B113" s="340"/>
      <c r="C113" s="315" t="s">
        <v>54</v>
      </c>
      <c r="D113" s="315"/>
      <c r="E113" s="315"/>
      <c r="F113" s="338" t="s">
        <v>1361</v>
      </c>
      <c r="G113" s="315"/>
      <c r="H113" s="315" t="s">
        <v>1402</v>
      </c>
      <c r="I113" s="315" t="s">
        <v>1363</v>
      </c>
      <c r="J113" s="315">
        <v>20</v>
      </c>
      <c r="K113" s="329"/>
    </row>
    <row r="114" spans="2:11" s="1" customFormat="1" ht="15" customHeight="1">
      <c r="B114" s="340"/>
      <c r="C114" s="315" t="s">
        <v>1403</v>
      </c>
      <c r="D114" s="315"/>
      <c r="E114" s="315"/>
      <c r="F114" s="338" t="s">
        <v>1361</v>
      </c>
      <c r="G114" s="315"/>
      <c r="H114" s="315" t="s">
        <v>1404</v>
      </c>
      <c r="I114" s="315" t="s">
        <v>1363</v>
      </c>
      <c r="J114" s="315">
        <v>120</v>
      </c>
      <c r="K114" s="329"/>
    </row>
    <row r="115" spans="2:11" s="1" customFormat="1" ht="15" customHeight="1">
      <c r="B115" s="340"/>
      <c r="C115" s="315" t="s">
        <v>39</v>
      </c>
      <c r="D115" s="315"/>
      <c r="E115" s="315"/>
      <c r="F115" s="338" t="s">
        <v>1361</v>
      </c>
      <c r="G115" s="315"/>
      <c r="H115" s="315" t="s">
        <v>1405</v>
      </c>
      <c r="I115" s="315" t="s">
        <v>1396</v>
      </c>
      <c r="J115" s="315"/>
      <c r="K115" s="329"/>
    </row>
    <row r="116" spans="2:11" s="1" customFormat="1" ht="15" customHeight="1">
      <c r="B116" s="340"/>
      <c r="C116" s="315" t="s">
        <v>49</v>
      </c>
      <c r="D116" s="315"/>
      <c r="E116" s="315"/>
      <c r="F116" s="338" t="s">
        <v>1361</v>
      </c>
      <c r="G116" s="315"/>
      <c r="H116" s="315" t="s">
        <v>1406</v>
      </c>
      <c r="I116" s="315" t="s">
        <v>1396</v>
      </c>
      <c r="J116" s="315"/>
      <c r="K116" s="329"/>
    </row>
    <row r="117" spans="2:11" s="1" customFormat="1" ht="15" customHeight="1">
      <c r="B117" s="340"/>
      <c r="C117" s="315" t="s">
        <v>58</v>
      </c>
      <c r="D117" s="315"/>
      <c r="E117" s="315"/>
      <c r="F117" s="338" t="s">
        <v>1361</v>
      </c>
      <c r="G117" s="315"/>
      <c r="H117" s="315" t="s">
        <v>1407</v>
      </c>
      <c r="I117" s="315" t="s">
        <v>1408</v>
      </c>
      <c r="J117" s="315"/>
      <c r="K117" s="329"/>
    </row>
    <row r="118" spans="2:11" s="1" customFormat="1" ht="15" customHeight="1">
      <c r="B118" s="343"/>
      <c r="C118" s="349"/>
      <c r="D118" s="349"/>
      <c r="E118" s="349"/>
      <c r="F118" s="349"/>
      <c r="G118" s="349"/>
      <c r="H118" s="349"/>
      <c r="I118" s="349"/>
      <c r="J118" s="349"/>
      <c r="K118" s="345"/>
    </row>
    <row r="119" spans="2:11" s="1" customFormat="1" ht="18.75" customHeight="1">
      <c r="B119" s="350"/>
      <c r="C119" s="351"/>
      <c r="D119" s="351"/>
      <c r="E119" s="351"/>
      <c r="F119" s="352"/>
      <c r="G119" s="351"/>
      <c r="H119" s="351"/>
      <c r="I119" s="351"/>
      <c r="J119" s="351"/>
      <c r="K119" s="350"/>
    </row>
    <row r="120" spans="2:11" s="1" customFormat="1" ht="18.75" customHeight="1">
      <c r="B120" s="323"/>
      <c r="C120" s="323"/>
      <c r="D120" s="323"/>
      <c r="E120" s="323"/>
      <c r="F120" s="323"/>
      <c r="G120" s="323"/>
      <c r="H120" s="323"/>
      <c r="I120" s="323"/>
      <c r="J120" s="323"/>
      <c r="K120" s="323"/>
    </row>
    <row r="121" spans="2:11" s="1" customFormat="1" ht="7.5" customHeight="1">
      <c r="B121" s="353"/>
      <c r="C121" s="354"/>
      <c r="D121" s="354"/>
      <c r="E121" s="354"/>
      <c r="F121" s="354"/>
      <c r="G121" s="354"/>
      <c r="H121" s="354"/>
      <c r="I121" s="354"/>
      <c r="J121" s="354"/>
      <c r="K121" s="355"/>
    </row>
    <row r="122" spans="2:11" s="1" customFormat="1" ht="45" customHeight="1">
      <c r="B122" s="356"/>
      <c r="C122" s="306" t="s">
        <v>1409</v>
      </c>
      <c r="D122" s="306"/>
      <c r="E122" s="306"/>
      <c r="F122" s="306"/>
      <c r="G122" s="306"/>
      <c r="H122" s="306"/>
      <c r="I122" s="306"/>
      <c r="J122" s="306"/>
      <c r="K122" s="357"/>
    </row>
    <row r="123" spans="2:11" s="1" customFormat="1" ht="17.25" customHeight="1">
      <c r="B123" s="358"/>
      <c r="C123" s="330" t="s">
        <v>1355</v>
      </c>
      <c r="D123" s="330"/>
      <c r="E123" s="330"/>
      <c r="F123" s="330" t="s">
        <v>1356</v>
      </c>
      <c r="G123" s="331"/>
      <c r="H123" s="330" t="s">
        <v>55</v>
      </c>
      <c r="I123" s="330" t="s">
        <v>58</v>
      </c>
      <c r="J123" s="330" t="s">
        <v>1357</v>
      </c>
      <c r="K123" s="359"/>
    </row>
    <row r="124" spans="2:11" s="1" customFormat="1" ht="17.25" customHeight="1">
      <c r="B124" s="358"/>
      <c r="C124" s="332" t="s">
        <v>1358</v>
      </c>
      <c r="D124" s="332"/>
      <c r="E124" s="332"/>
      <c r="F124" s="333" t="s">
        <v>1359</v>
      </c>
      <c r="G124" s="334"/>
      <c r="H124" s="332"/>
      <c r="I124" s="332"/>
      <c r="J124" s="332" t="s">
        <v>1360</v>
      </c>
      <c r="K124" s="359"/>
    </row>
    <row r="125" spans="2:11" s="1" customFormat="1" ht="5.25" customHeight="1">
      <c r="B125" s="360"/>
      <c r="C125" s="335"/>
      <c r="D125" s="335"/>
      <c r="E125" s="335"/>
      <c r="F125" s="335"/>
      <c r="G125" s="361"/>
      <c r="H125" s="335"/>
      <c r="I125" s="335"/>
      <c r="J125" s="335"/>
      <c r="K125" s="362"/>
    </row>
    <row r="126" spans="2:11" s="1" customFormat="1" ht="15" customHeight="1">
      <c r="B126" s="360"/>
      <c r="C126" s="315" t="s">
        <v>1364</v>
      </c>
      <c r="D126" s="337"/>
      <c r="E126" s="337"/>
      <c r="F126" s="338" t="s">
        <v>1361</v>
      </c>
      <c r="G126" s="315"/>
      <c r="H126" s="315" t="s">
        <v>1401</v>
      </c>
      <c r="I126" s="315" t="s">
        <v>1363</v>
      </c>
      <c r="J126" s="315">
        <v>120</v>
      </c>
      <c r="K126" s="363"/>
    </row>
    <row r="127" spans="2:11" s="1" customFormat="1" ht="15" customHeight="1">
      <c r="B127" s="360"/>
      <c r="C127" s="315" t="s">
        <v>1410</v>
      </c>
      <c r="D127" s="315"/>
      <c r="E127" s="315"/>
      <c r="F127" s="338" t="s">
        <v>1361</v>
      </c>
      <c r="G127" s="315"/>
      <c r="H127" s="315" t="s">
        <v>1411</v>
      </c>
      <c r="I127" s="315" t="s">
        <v>1363</v>
      </c>
      <c r="J127" s="315" t="s">
        <v>1412</v>
      </c>
      <c r="K127" s="363"/>
    </row>
    <row r="128" spans="2:11" s="1" customFormat="1" ht="15" customHeight="1">
      <c r="B128" s="360"/>
      <c r="C128" s="315" t="s">
        <v>1309</v>
      </c>
      <c r="D128" s="315"/>
      <c r="E128" s="315"/>
      <c r="F128" s="338" t="s">
        <v>1361</v>
      </c>
      <c r="G128" s="315"/>
      <c r="H128" s="315" t="s">
        <v>1413</v>
      </c>
      <c r="I128" s="315" t="s">
        <v>1363</v>
      </c>
      <c r="J128" s="315" t="s">
        <v>1412</v>
      </c>
      <c r="K128" s="363"/>
    </row>
    <row r="129" spans="2:11" s="1" customFormat="1" ht="15" customHeight="1">
      <c r="B129" s="360"/>
      <c r="C129" s="315" t="s">
        <v>1372</v>
      </c>
      <c r="D129" s="315"/>
      <c r="E129" s="315"/>
      <c r="F129" s="338" t="s">
        <v>1367</v>
      </c>
      <c r="G129" s="315"/>
      <c r="H129" s="315" t="s">
        <v>1373</v>
      </c>
      <c r="I129" s="315" t="s">
        <v>1363</v>
      </c>
      <c r="J129" s="315">
        <v>15</v>
      </c>
      <c r="K129" s="363"/>
    </row>
    <row r="130" spans="2:11" s="1" customFormat="1" ht="15" customHeight="1">
      <c r="B130" s="360"/>
      <c r="C130" s="341" t="s">
        <v>1374</v>
      </c>
      <c r="D130" s="341"/>
      <c r="E130" s="341"/>
      <c r="F130" s="342" t="s">
        <v>1367</v>
      </c>
      <c r="G130" s="341"/>
      <c r="H130" s="341" t="s">
        <v>1375</v>
      </c>
      <c r="I130" s="341" t="s">
        <v>1363</v>
      </c>
      <c r="J130" s="341">
        <v>15</v>
      </c>
      <c r="K130" s="363"/>
    </row>
    <row r="131" spans="2:11" s="1" customFormat="1" ht="15" customHeight="1">
      <c r="B131" s="360"/>
      <c r="C131" s="341" t="s">
        <v>1376</v>
      </c>
      <c r="D131" s="341"/>
      <c r="E131" s="341"/>
      <c r="F131" s="342" t="s">
        <v>1367</v>
      </c>
      <c r="G131" s="341"/>
      <c r="H131" s="341" t="s">
        <v>1377</v>
      </c>
      <c r="I131" s="341" t="s">
        <v>1363</v>
      </c>
      <c r="J131" s="341">
        <v>20</v>
      </c>
      <c r="K131" s="363"/>
    </row>
    <row r="132" spans="2:11" s="1" customFormat="1" ht="15" customHeight="1">
      <c r="B132" s="360"/>
      <c r="C132" s="341" t="s">
        <v>1378</v>
      </c>
      <c r="D132" s="341"/>
      <c r="E132" s="341"/>
      <c r="F132" s="342" t="s">
        <v>1367</v>
      </c>
      <c r="G132" s="341"/>
      <c r="H132" s="341" t="s">
        <v>1379</v>
      </c>
      <c r="I132" s="341" t="s">
        <v>1363</v>
      </c>
      <c r="J132" s="341">
        <v>20</v>
      </c>
      <c r="K132" s="363"/>
    </row>
    <row r="133" spans="2:11" s="1" customFormat="1" ht="15" customHeight="1">
      <c r="B133" s="360"/>
      <c r="C133" s="315" t="s">
        <v>1366</v>
      </c>
      <c r="D133" s="315"/>
      <c r="E133" s="315"/>
      <c r="F133" s="338" t="s">
        <v>1367</v>
      </c>
      <c r="G133" s="315"/>
      <c r="H133" s="315" t="s">
        <v>1401</v>
      </c>
      <c r="I133" s="315" t="s">
        <v>1363</v>
      </c>
      <c r="J133" s="315">
        <v>50</v>
      </c>
      <c r="K133" s="363"/>
    </row>
    <row r="134" spans="2:11" s="1" customFormat="1" ht="15" customHeight="1">
      <c r="B134" s="360"/>
      <c r="C134" s="315" t="s">
        <v>1380</v>
      </c>
      <c r="D134" s="315"/>
      <c r="E134" s="315"/>
      <c r="F134" s="338" t="s">
        <v>1367</v>
      </c>
      <c r="G134" s="315"/>
      <c r="H134" s="315" t="s">
        <v>1401</v>
      </c>
      <c r="I134" s="315" t="s">
        <v>1363</v>
      </c>
      <c r="J134" s="315">
        <v>50</v>
      </c>
      <c r="K134" s="363"/>
    </row>
    <row r="135" spans="2:11" s="1" customFormat="1" ht="15" customHeight="1">
      <c r="B135" s="360"/>
      <c r="C135" s="315" t="s">
        <v>1386</v>
      </c>
      <c r="D135" s="315"/>
      <c r="E135" s="315"/>
      <c r="F135" s="338" t="s">
        <v>1367</v>
      </c>
      <c r="G135" s="315"/>
      <c r="H135" s="315" t="s">
        <v>1401</v>
      </c>
      <c r="I135" s="315" t="s">
        <v>1363</v>
      </c>
      <c r="J135" s="315">
        <v>50</v>
      </c>
      <c r="K135" s="363"/>
    </row>
    <row r="136" spans="2:11" s="1" customFormat="1" ht="15" customHeight="1">
      <c r="B136" s="360"/>
      <c r="C136" s="315" t="s">
        <v>1388</v>
      </c>
      <c r="D136" s="315"/>
      <c r="E136" s="315"/>
      <c r="F136" s="338" t="s">
        <v>1367</v>
      </c>
      <c r="G136" s="315"/>
      <c r="H136" s="315" t="s">
        <v>1401</v>
      </c>
      <c r="I136" s="315" t="s">
        <v>1363</v>
      </c>
      <c r="J136" s="315">
        <v>50</v>
      </c>
      <c r="K136" s="363"/>
    </row>
    <row r="137" spans="2:11" s="1" customFormat="1" ht="15" customHeight="1">
      <c r="B137" s="360"/>
      <c r="C137" s="315" t="s">
        <v>1389</v>
      </c>
      <c r="D137" s="315"/>
      <c r="E137" s="315"/>
      <c r="F137" s="338" t="s">
        <v>1367</v>
      </c>
      <c r="G137" s="315"/>
      <c r="H137" s="315" t="s">
        <v>1414</v>
      </c>
      <c r="I137" s="315" t="s">
        <v>1363</v>
      </c>
      <c r="J137" s="315">
        <v>255</v>
      </c>
      <c r="K137" s="363"/>
    </row>
    <row r="138" spans="2:11" s="1" customFormat="1" ht="15" customHeight="1">
      <c r="B138" s="360"/>
      <c r="C138" s="315" t="s">
        <v>1391</v>
      </c>
      <c r="D138" s="315"/>
      <c r="E138" s="315"/>
      <c r="F138" s="338" t="s">
        <v>1361</v>
      </c>
      <c r="G138" s="315"/>
      <c r="H138" s="315" t="s">
        <v>1415</v>
      </c>
      <c r="I138" s="315" t="s">
        <v>1393</v>
      </c>
      <c r="J138" s="315"/>
      <c r="K138" s="363"/>
    </row>
    <row r="139" spans="2:11" s="1" customFormat="1" ht="15" customHeight="1">
      <c r="B139" s="360"/>
      <c r="C139" s="315" t="s">
        <v>1394</v>
      </c>
      <c r="D139" s="315"/>
      <c r="E139" s="315"/>
      <c r="F139" s="338" t="s">
        <v>1361</v>
      </c>
      <c r="G139" s="315"/>
      <c r="H139" s="315" t="s">
        <v>1416</v>
      </c>
      <c r="I139" s="315" t="s">
        <v>1396</v>
      </c>
      <c r="J139" s="315"/>
      <c r="K139" s="363"/>
    </row>
    <row r="140" spans="2:11" s="1" customFormat="1" ht="15" customHeight="1">
      <c r="B140" s="360"/>
      <c r="C140" s="315" t="s">
        <v>1397</v>
      </c>
      <c r="D140" s="315"/>
      <c r="E140" s="315"/>
      <c r="F140" s="338" t="s">
        <v>1361</v>
      </c>
      <c r="G140" s="315"/>
      <c r="H140" s="315" t="s">
        <v>1397</v>
      </c>
      <c r="I140" s="315" t="s">
        <v>1396</v>
      </c>
      <c r="J140" s="315"/>
      <c r="K140" s="363"/>
    </row>
    <row r="141" spans="2:11" s="1" customFormat="1" ht="15" customHeight="1">
      <c r="B141" s="360"/>
      <c r="C141" s="315" t="s">
        <v>39</v>
      </c>
      <c r="D141" s="315"/>
      <c r="E141" s="315"/>
      <c r="F141" s="338" t="s">
        <v>1361</v>
      </c>
      <c r="G141" s="315"/>
      <c r="H141" s="315" t="s">
        <v>1417</v>
      </c>
      <c r="I141" s="315" t="s">
        <v>1396</v>
      </c>
      <c r="J141" s="315"/>
      <c r="K141" s="363"/>
    </row>
    <row r="142" spans="2:11" s="1" customFormat="1" ht="15" customHeight="1">
      <c r="B142" s="360"/>
      <c r="C142" s="315" t="s">
        <v>1418</v>
      </c>
      <c r="D142" s="315"/>
      <c r="E142" s="315"/>
      <c r="F142" s="338" t="s">
        <v>1361</v>
      </c>
      <c r="G142" s="315"/>
      <c r="H142" s="315" t="s">
        <v>1419</v>
      </c>
      <c r="I142" s="315" t="s">
        <v>1396</v>
      </c>
      <c r="J142" s="315"/>
      <c r="K142" s="363"/>
    </row>
    <row r="143" spans="2:11" s="1" customFormat="1" ht="15" customHeight="1">
      <c r="B143" s="364"/>
      <c r="C143" s="365"/>
      <c r="D143" s="365"/>
      <c r="E143" s="365"/>
      <c r="F143" s="365"/>
      <c r="G143" s="365"/>
      <c r="H143" s="365"/>
      <c r="I143" s="365"/>
      <c r="J143" s="365"/>
      <c r="K143" s="366"/>
    </row>
    <row r="144" spans="2:11" s="1" customFormat="1" ht="18.75" customHeight="1">
      <c r="B144" s="351"/>
      <c r="C144" s="351"/>
      <c r="D144" s="351"/>
      <c r="E144" s="351"/>
      <c r="F144" s="352"/>
      <c r="G144" s="351"/>
      <c r="H144" s="351"/>
      <c r="I144" s="351"/>
      <c r="J144" s="351"/>
      <c r="K144" s="351"/>
    </row>
    <row r="145" spans="2:11" s="1" customFormat="1" ht="18.75" customHeight="1">
      <c r="B145" s="323"/>
      <c r="C145" s="323"/>
      <c r="D145" s="323"/>
      <c r="E145" s="323"/>
      <c r="F145" s="323"/>
      <c r="G145" s="323"/>
      <c r="H145" s="323"/>
      <c r="I145" s="323"/>
      <c r="J145" s="323"/>
      <c r="K145" s="323"/>
    </row>
    <row r="146" spans="2:11" s="1" customFormat="1" ht="7.5" customHeight="1">
      <c r="B146" s="324"/>
      <c r="C146" s="325"/>
      <c r="D146" s="325"/>
      <c r="E146" s="325"/>
      <c r="F146" s="325"/>
      <c r="G146" s="325"/>
      <c r="H146" s="325"/>
      <c r="I146" s="325"/>
      <c r="J146" s="325"/>
      <c r="K146" s="326"/>
    </row>
    <row r="147" spans="2:11" s="1" customFormat="1" ht="45" customHeight="1">
      <c r="B147" s="327"/>
      <c r="C147" s="328" t="s">
        <v>1420</v>
      </c>
      <c r="D147" s="328"/>
      <c r="E147" s="328"/>
      <c r="F147" s="328"/>
      <c r="G147" s="328"/>
      <c r="H147" s="328"/>
      <c r="I147" s="328"/>
      <c r="J147" s="328"/>
      <c r="K147" s="329"/>
    </row>
    <row r="148" spans="2:11" s="1" customFormat="1" ht="17.25" customHeight="1">
      <c r="B148" s="327"/>
      <c r="C148" s="330" t="s">
        <v>1355</v>
      </c>
      <c r="D148" s="330"/>
      <c r="E148" s="330"/>
      <c r="F148" s="330" t="s">
        <v>1356</v>
      </c>
      <c r="G148" s="331"/>
      <c r="H148" s="330" t="s">
        <v>55</v>
      </c>
      <c r="I148" s="330" t="s">
        <v>58</v>
      </c>
      <c r="J148" s="330" t="s">
        <v>1357</v>
      </c>
      <c r="K148" s="329"/>
    </row>
    <row r="149" spans="2:11" s="1" customFormat="1" ht="17.25" customHeight="1">
      <c r="B149" s="327"/>
      <c r="C149" s="332" t="s">
        <v>1358</v>
      </c>
      <c r="D149" s="332"/>
      <c r="E149" s="332"/>
      <c r="F149" s="333" t="s">
        <v>1359</v>
      </c>
      <c r="G149" s="334"/>
      <c r="H149" s="332"/>
      <c r="I149" s="332"/>
      <c r="J149" s="332" t="s">
        <v>1360</v>
      </c>
      <c r="K149" s="329"/>
    </row>
    <row r="150" spans="2:11" s="1" customFormat="1" ht="5.25" customHeight="1">
      <c r="B150" s="340"/>
      <c r="C150" s="335"/>
      <c r="D150" s="335"/>
      <c r="E150" s="335"/>
      <c r="F150" s="335"/>
      <c r="G150" s="336"/>
      <c r="H150" s="335"/>
      <c r="I150" s="335"/>
      <c r="J150" s="335"/>
      <c r="K150" s="363"/>
    </row>
    <row r="151" spans="2:11" s="1" customFormat="1" ht="15" customHeight="1">
      <c r="B151" s="340"/>
      <c r="C151" s="367" t="s">
        <v>1364</v>
      </c>
      <c r="D151" s="315"/>
      <c r="E151" s="315"/>
      <c r="F151" s="368" t="s">
        <v>1361</v>
      </c>
      <c r="G151" s="315"/>
      <c r="H151" s="367" t="s">
        <v>1401</v>
      </c>
      <c r="I151" s="367" t="s">
        <v>1363</v>
      </c>
      <c r="J151" s="367">
        <v>120</v>
      </c>
      <c r="K151" s="363"/>
    </row>
    <row r="152" spans="2:11" s="1" customFormat="1" ht="15" customHeight="1">
      <c r="B152" s="340"/>
      <c r="C152" s="367" t="s">
        <v>1410</v>
      </c>
      <c r="D152" s="315"/>
      <c r="E152" s="315"/>
      <c r="F152" s="368" t="s">
        <v>1361</v>
      </c>
      <c r="G152" s="315"/>
      <c r="H152" s="367" t="s">
        <v>1421</v>
      </c>
      <c r="I152" s="367" t="s">
        <v>1363</v>
      </c>
      <c r="J152" s="367" t="s">
        <v>1412</v>
      </c>
      <c r="K152" s="363"/>
    </row>
    <row r="153" spans="2:11" s="1" customFormat="1" ht="15" customHeight="1">
      <c r="B153" s="340"/>
      <c r="C153" s="367" t="s">
        <v>1309</v>
      </c>
      <c r="D153" s="315"/>
      <c r="E153" s="315"/>
      <c r="F153" s="368" t="s">
        <v>1361</v>
      </c>
      <c r="G153" s="315"/>
      <c r="H153" s="367" t="s">
        <v>1422</v>
      </c>
      <c r="I153" s="367" t="s">
        <v>1363</v>
      </c>
      <c r="J153" s="367" t="s">
        <v>1412</v>
      </c>
      <c r="K153" s="363"/>
    </row>
    <row r="154" spans="2:11" s="1" customFormat="1" ht="15" customHeight="1">
      <c r="B154" s="340"/>
      <c r="C154" s="367" t="s">
        <v>1366</v>
      </c>
      <c r="D154" s="315"/>
      <c r="E154" s="315"/>
      <c r="F154" s="368" t="s">
        <v>1367</v>
      </c>
      <c r="G154" s="315"/>
      <c r="H154" s="367" t="s">
        <v>1401</v>
      </c>
      <c r="I154" s="367" t="s">
        <v>1363</v>
      </c>
      <c r="J154" s="367">
        <v>50</v>
      </c>
      <c r="K154" s="363"/>
    </row>
    <row r="155" spans="2:11" s="1" customFormat="1" ht="15" customHeight="1">
      <c r="B155" s="340"/>
      <c r="C155" s="367" t="s">
        <v>1369</v>
      </c>
      <c r="D155" s="315"/>
      <c r="E155" s="315"/>
      <c r="F155" s="368" t="s">
        <v>1361</v>
      </c>
      <c r="G155" s="315"/>
      <c r="H155" s="367" t="s">
        <v>1401</v>
      </c>
      <c r="I155" s="367" t="s">
        <v>1371</v>
      </c>
      <c r="J155" s="367"/>
      <c r="K155" s="363"/>
    </row>
    <row r="156" spans="2:11" s="1" customFormat="1" ht="15" customHeight="1">
      <c r="B156" s="340"/>
      <c r="C156" s="367" t="s">
        <v>1380</v>
      </c>
      <c r="D156" s="315"/>
      <c r="E156" s="315"/>
      <c r="F156" s="368" t="s">
        <v>1367</v>
      </c>
      <c r="G156" s="315"/>
      <c r="H156" s="367" t="s">
        <v>1401</v>
      </c>
      <c r="I156" s="367" t="s">
        <v>1363</v>
      </c>
      <c r="J156" s="367">
        <v>50</v>
      </c>
      <c r="K156" s="363"/>
    </row>
    <row r="157" spans="2:11" s="1" customFormat="1" ht="15" customHeight="1">
      <c r="B157" s="340"/>
      <c r="C157" s="367" t="s">
        <v>1388</v>
      </c>
      <c r="D157" s="315"/>
      <c r="E157" s="315"/>
      <c r="F157" s="368" t="s">
        <v>1367</v>
      </c>
      <c r="G157" s="315"/>
      <c r="H157" s="367" t="s">
        <v>1401</v>
      </c>
      <c r="I157" s="367" t="s">
        <v>1363</v>
      </c>
      <c r="J157" s="367">
        <v>50</v>
      </c>
      <c r="K157" s="363"/>
    </row>
    <row r="158" spans="2:11" s="1" customFormat="1" ht="15" customHeight="1">
      <c r="B158" s="340"/>
      <c r="C158" s="367" t="s">
        <v>1386</v>
      </c>
      <c r="D158" s="315"/>
      <c r="E158" s="315"/>
      <c r="F158" s="368" t="s">
        <v>1367</v>
      </c>
      <c r="G158" s="315"/>
      <c r="H158" s="367" t="s">
        <v>1401</v>
      </c>
      <c r="I158" s="367" t="s">
        <v>1363</v>
      </c>
      <c r="J158" s="367">
        <v>50</v>
      </c>
      <c r="K158" s="363"/>
    </row>
    <row r="159" spans="2:11" s="1" customFormat="1" ht="15" customHeight="1">
      <c r="B159" s="340"/>
      <c r="C159" s="367" t="s">
        <v>92</v>
      </c>
      <c r="D159" s="315"/>
      <c r="E159" s="315"/>
      <c r="F159" s="368" t="s">
        <v>1361</v>
      </c>
      <c r="G159" s="315"/>
      <c r="H159" s="367" t="s">
        <v>1423</v>
      </c>
      <c r="I159" s="367" t="s">
        <v>1363</v>
      </c>
      <c r="J159" s="367" t="s">
        <v>1424</v>
      </c>
      <c r="K159" s="363"/>
    </row>
    <row r="160" spans="2:11" s="1" customFormat="1" ht="15" customHeight="1">
      <c r="B160" s="340"/>
      <c r="C160" s="367" t="s">
        <v>1425</v>
      </c>
      <c r="D160" s="315"/>
      <c r="E160" s="315"/>
      <c r="F160" s="368" t="s">
        <v>1361</v>
      </c>
      <c r="G160" s="315"/>
      <c r="H160" s="367" t="s">
        <v>1426</v>
      </c>
      <c r="I160" s="367" t="s">
        <v>1396</v>
      </c>
      <c r="J160" s="367"/>
      <c r="K160" s="363"/>
    </row>
    <row r="161" spans="2:11" s="1" customFormat="1" ht="15" customHeight="1">
      <c r="B161" s="369"/>
      <c r="C161" s="349"/>
      <c r="D161" s="349"/>
      <c r="E161" s="349"/>
      <c r="F161" s="349"/>
      <c r="G161" s="349"/>
      <c r="H161" s="349"/>
      <c r="I161" s="349"/>
      <c r="J161" s="349"/>
      <c r="K161" s="370"/>
    </row>
    <row r="162" spans="2:11" s="1" customFormat="1" ht="18.75" customHeight="1">
      <c r="B162" s="351"/>
      <c r="C162" s="361"/>
      <c r="D162" s="361"/>
      <c r="E162" s="361"/>
      <c r="F162" s="371"/>
      <c r="G162" s="361"/>
      <c r="H162" s="361"/>
      <c r="I162" s="361"/>
      <c r="J162" s="361"/>
      <c r="K162" s="351"/>
    </row>
    <row r="163" spans="2:11" s="1" customFormat="1" ht="18.75" customHeight="1">
      <c r="B163" s="323"/>
      <c r="C163" s="323"/>
      <c r="D163" s="323"/>
      <c r="E163" s="323"/>
      <c r="F163" s="323"/>
      <c r="G163" s="323"/>
      <c r="H163" s="323"/>
      <c r="I163" s="323"/>
      <c r="J163" s="323"/>
      <c r="K163" s="323"/>
    </row>
    <row r="164" spans="2:11" s="1" customFormat="1" ht="7.5" customHeight="1">
      <c r="B164" s="302"/>
      <c r="C164" s="303"/>
      <c r="D164" s="303"/>
      <c r="E164" s="303"/>
      <c r="F164" s="303"/>
      <c r="G164" s="303"/>
      <c r="H164" s="303"/>
      <c r="I164" s="303"/>
      <c r="J164" s="303"/>
      <c r="K164" s="304"/>
    </row>
    <row r="165" spans="2:11" s="1" customFormat="1" ht="45" customHeight="1">
      <c r="B165" s="305"/>
      <c r="C165" s="306" t="s">
        <v>1427</v>
      </c>
      <c r="D165" s="306"/>
      <c r="E165" s="306"/>
      <c r="F165" s="306"/>
      <c r="G165" s="306"/>
      <c r="H165" s="306"/>
      <c r="I165" s="306"/>
      <c r="J165" s="306"/>
      <c r="K165" s="307"/>
    </row>
    <row r="166" spans="2:11" s="1" customFormat="1" ht="17.25" customHeight="1">
      <c r="B166" s="305"/>
      <c r="C166" s="330" t="s">
        <v>1355</v>
      </c>
      <c r="D166" s="330"/>
      <c r="E166" s="330"/>
      <c r="F166" s="330" t="s">
        <v>1356</v>
      </c>
      <c r="G166" s="372"/>
      <c r="H166" s="373" t="s">
        <v>55</v>
      </c>
      <c r="I166" s="373" t="s">
        <v>58</v>
      </c>
      <c r="J166" s="330" t="s">
        <v>1357</v>
      </c>
      <c r="K166" s="307"/>
    </row>
    <row r="167" spans="2:11" s="1" customFormat="1" ht="17.25" customHeight="1">
      <c r="B167" s="308"/>
      <c r="C167" s="332" t="s">
        <v>1358</v>
      </c>
      <c r="D167" s="332"/>
      <c r="E167" s="332"/>
      <c r="F167" s="333" t="s">
        <v>1359</v>
      </c>
      <c r="G167" s="374"/>
      <c r="H167" s="375"/>
      <c r="I167" s="375"/>
      <c r="J167" s="332" t="s">
        <v>1360</v>
      </c>
      <c r="K167" s="310"/>
    </row>
    <row r="168" spans="2:11" s="1" customFormat="1" ht="5.25" customHeight="1">
      <c r="B168" s="340"/>
      <c r="C168" s="335"/>
      <c r="D168" s="335"/>
      <c r="E168" s="335"/>
      <c r="F168" s="335"/>
      <c r="G168" s="336"/>
      <c r="H168" s="335"/>
      <c r="I168" s="335"/>
      <c r="J168" s="335"/>
      <c r="K168" s="363"/>
    </row>
    <row r="169" spans="2:11" s="1" customFormat="1" ht="15" customHeight="1">
      <c r="B169" s="340"/>
      <c r="C169" s="315" t="s">
        <v>1364</v>
      </c>
      <c r="D169" s="315"/>
      <c r="E169" s="315"/>
      <c r="F169" s="338" t="s">
        <v>1361</v>
      </c>
      <c r="G169" s="315"/>
      <c r="H169" s="315" t="s">
        <v>1401</v>
      </c>
      <c r="I169" s="315" t="s">
        <v>1363</v>
      </c>
      <c r="J169" s="315">
        <v>120</v>
      </c>
      <c r="K169" s="363"/>
    </row>
    <row r="170" spans="2:11" s="1" customFormat="1" ht="15" customHeight="1">
      <c r="B170" s="340"/>
      <c r="C170" s="315" t="s">
        <v>1410</v>
      </c>
      <c r="D170" s="315"/>
      <c r="E170" s="315"/>
      <c r="F170" s="338" t="s">
        <v>1361</v>
      </c>
      <c r="G170" s="315"/>
      <c r="H170" s="315" t="s">
        <v>1411</v>
      </c>
      <c r="I170" s="315" t="s">
        <v>1363</v>
      </c>
      <c r="J170" s="315" t="s">
        <v>1412</v>
      </c>
      <c r="K170" s="363"/>
    </row>
    <row r="171" spans="2:11" s="1" customFormat="1" ht="15" customHeight="1">
      <c r="B171" s="340"/>
      <c r="C171" s="315" t="s">
        <v>1309</v>
      </c>
      <c r="D171" s="315"/>
      <c r="E171" s="315"/>
      <c r="F171" s="338" t="s">
        <v>1361</v>
      </c>
      <c r="G171" s="315"/>
      <c r="H171" s="315" t="s">
        <v>1428</v>
      </c>
      <c r="I171" s="315" t="s">
        <v>1363</v>
      </c>
      <c r="J171" s="315" t="s">
        <v>1412</v>
      </c>
      <c r="K171" s="363"/>
    </row>
    <row r="172" spans="2:11" s="1" customFormat="1" ht="15" customHeight="1">
      <c r="B172" s="340"/>
      <c r="C172" s="315" t="s">
        <v>1366</v>
      </c>
      <c r="D172" s="315"/>
      <c r="E172" s="315"/>
      <c r="F172" s="338" t="s">
        <v>1367</v>
      </c>
      <c r="G172" s="315"/>
      <c r="H172" s="315" t="s">
        <v>1428</v>
      </c>
      <c r="I172" s="315" t="s">
        <v>1363</v>
      </c>
      <c r="J172" s="315">
        <v>50</v>
      </c>
      <c r="K172" s="363"/>
    </row>
    <row r="173" spans="2:11" s="1" customFormat="1" ht="15" customHeight="1">
      <c r="B173" s="340"/>
      <c r="C173" s="315" t="s">
        <v>1369</v>
      </c>
      <c r="D173" s="315"/>
      <c r="E173" s="315"/>
      <c r="F173" s="338" t="s">
        <v>1361</v>
      </c>
      <c r="G173" s="315"/>
      <c r="H173" s="315" t="s">
        <v>1428</v>
      </c>
      <c r="I173" s="315" t="s">
        <v>1371</v>
      </c>
      <c r="J173" s="315"/>
      <c r="K173" s="363"/>
    </row>
    <row r="174" spans="2:11" s="1" customFormat="1" ht="15" customHeight="1">
      <c r="B174" s="340"/>
      <c r="C174" s="315" t="s">
        <v>1380</v>
      </c>
      <c r="D174" s="315"/>
      <c r="E174" s="315"/>
      <c r="F174" s="338" t="s">
        <v>1367</v>
      </c>
      <c r="G174" s="315"/>
      <c r="H174" s="315" t="s">
        <v>1428</v>
      </c>
      <c r="I174" s="315" t="s">
        <v>1363</v>
      </c>
      <c r="J174" s="315">
        <v>50</v>
      </c>
      <c r="K174" s="363"/>
    </row>
    <row r="175" spans="2:11" s="1" customFormat="1" ht="15" customHeight="1">
      <c r="B175" s="340"/>
      <c r="C175" s="315" t="s">
        <v>1388</v>
      </c>
      <c r="D175" s="315"/>
      <c r="E175" s="315"/>
      <c r="F175" s="338" t="s">
        <v>1367</v>
      </c>
      <c r="G175" s="315"/>
      <c r="H175" s="315" t="s">
        <v>1428</v>
      </c>
      <c r="I175" s="315" t="s">
        <v>1363</v>
      </c>
      <c r="J175" s="315">
        <v>50</v>
      </c>
      <c r="K175" s="363"/>
    </row>
    <row r="176" spans="2:11" s="1" customFormat="1" ht="15" customHeight="1">
      <c r="B176" s="340"/>
      <c r="C176" s="315" t="s">
        <v>1386</v>
      </c>
      <c r="D176" s="315"/>
      <c r="E176" s="315"/>
      <c r="F176" s="338" t="s">
        <v>1367</v>
      </c>
      <c r="G176" s="315"/>
      <c r="H176" s="315" t="s">
        <v>1428</v>
      </c>
      <c r="I176" s="315" t="s">
        <v>1363</v>
      </c>
      <c r="J176" s="315">
        <v>50</v>
      </c>
      <c r="K176" s="363"/>
    </row>
    <row r="177" spans="2:11" s="1" customFormat="1" ht="15" customHeight="1">
      <c r="B177" s="340"/>
      <c r="C177" s="315" t="s">
        <v>99</v>
      </c>
      <c r="D177" s="315"/>
      <c r="E177" s="315"/>
      <c r="F177" s="338" t="s">
        <v>1361</v>
      </c>
      <c r="G177" s="315"/>
      <c r="H177" s="315" t="s">
        <v>1429</v>
      </c>
      <c r="I177" s="315" t="s">
        <v>1430</v>
      </c>
      <c r="J177" s="315"/>
      <c r="K177" s="363"/>
    </row>
    <row r="178" spans="2:11" s="1" customFormat="1" ht="15" customHeight="1">
      <c r="B178" s="340"/>
      <c r="C178" s="315" t="s">
        <v>58</v>
      </c>
      <c r="D178" s="315"/>
      <c r="E178" s="315"/>
      <c r="F178" s="338" t="s">
        <v>1361</v>
      </c>
      <c r="G178" s="315"/>
      <c r="H178" s="315" t="s">
        <v>1431</v>
      </c>
      <c r="I178" s="315" t="s">
        <v>1432</v>
      </c>
      <c r="J178" s="315">
        <v>1</v>
      </c>
      <c r="K178" s="363"/>
    </row>
    <row r="179" spans="2:11" s="1" customFormat="1" ht="15" customHeight="1">
      <c r="B179" s="340"/>
      <c r="C179" s="315" t="s">
        <v>54</v>
      </c>
      <c r="D179" s="315"/>
      <c r="E179" s="315"/>
      <c r="F179" s="338" t="s">
        <v>1361</v>
      </c>
      <c r="G179" s="315"/>
      <c r="H179" s="315" t="s">
        <v>1433</v>
      </c>
      <c r="I179" s="315" t="s">
        <v>1363</v>
      </c>
      <c r="J179" s="315">
        <v>20</v>
      </c>
      <c r="K179" s="363"/>
    </row>
    <row r="180" spans="2:11" s="1" customFormat="1" ht="15" customHeight="1">
      <c r="B180" s="340"/>
      <c r="C180" s="315" t="s">
        <v>55</v>
      </c>
      <c r="D180" s="315"/>
      <c r="E180" s="315"/>
      <c r="F180" s="338" t="s">
        <v>1361</v>
      </c>
      <c r="G180" s="315"/>
      <c r="H180" s="315" t="s">
        <v>1434</v>
      </c>
      <c r="I180" s="315" t="s">
        <v>1363</v>
      </c>
      <c r="J180" s="315">
        <v>255</v>
      </c>
      <c r="K180" s="363"/>
    </row>
    <row r="181" spans="2:11" s="1" customFormat="1" ht="15" customHeight="1">
      <c r="B181" s="340"/>
      <c r="C181" s="315" t="s">
        <v>100</v>
      </c>
      <c r="D181" s="315"/>
      <c r="E181" s="315"/>
      <c r="F181" s="338" t="s">
        <v>1361</v>
      </c>
      <c r="G181" s="315"/>
      <c r="H181" s="315" t="s">
        <v>1325</v>
      </c>
      <c r="I181" s="315" t="s">
        <v>1363</v>
      </c>
      <c r="J181" s="315">
        <v>10</v>
      </c>
      <c r="K181" s="363"/>
    </row>
    <row r="182" spans="2:11" s="1" customFormat="1" ht="15" customHeight="1">
      <c r="B182" s="340"/>
      <c r="C182" s="315" t="s">
        <v>101</v>
      </c>
      <c r="D182" s="315"/>
      <c r="E182" s="315"/>
      <c r="F182" s="338" t="s">
        <v>1361</v>
      </c>
      <c r="G182" s="315"/>
      <c r="H182" s="315" t="s">
        <v>1435</v>
      </c>
      <c r="I182" s="315" t="s">
        <v>1396</v>
      </c>
      <c r="J182" s="315"/>
      <c r="K182" s="363"/>
    </row>
    <row r="183" spans="2:11" s="1" customFormat="1" ht="15" customHeight="1">
      <c r="B183" s="340"/>
      <c r="C183" s="315" t="s">
        <v>1436</v>
      </c>
      <c r="D183" s="315"/>
      <c r="E183" s="315"/>
      <c r="F183" s="338" t="s">
        <v>1361</v>
      </c>
      <c r="G183" s="315"/>
      <c r="H183" s="315" t="s">
        <v>1437</v>
      </c>
      <c r="I183" s="315" t="s">
        <v>1396</v>
      </c>
      <c r="J183" s="315"/>
      <c r="K183" s="363"/>
    </row>
    <row r="184" spans="2:11" s="1" customFormat="1" ht="15" customHeight="1">
      <c r="B184" s="340"/>
      <c r="C184" s="315" t="s">
        <v>1425</v>
      </c>
      <c r="D184" s="315"/>
      <c r="E184" s="315"/>
      <c r="F184" s="338" t="s">
        <v>1361</v>
      </c>
      <c r="G184" s="315"/>
      <c r="H184" s="315" t="s">
        <v>1438</v>
      </c>
      <c r="I184" s="315" t="s">
        <v>1396</v>
      </c>
      <c r="J184" s="315"/>
      <c r="K184" s="363"/>
    </row>
    <row r="185" spans="2:11" s="1" customFormat="1" ht="15" customHeight="1">
      <c r="B185" s="340"/>
      <c r="C185" s="315" t="s">
        <v>103</v>
      </c>
      <c r="D185" s="315"/>
      <c r="E185" s="315"/>
      <c r="F185" s="338" t="s">
        <v>1367</v>
      </c>
      <c r="G185" s="315"/>
      <c r="H185" s="315" t="s">
        <v>1439</v>
      </c>
      <c r="I185" s="315" t="s">
        <v>1363</v>
      </c>
      <c r="J185" s="315">
        <v>50</v>
      </c>
      <c r="K185" s="363"/>
    </row>
    <row r="186" spans="2:11" s="1" customFormat="1" ht="15" customHeight="1">
      <c r="B186" s="340"/>
      <c r="C186" s="315" t="s">
        <v>1440</v>
      </c>
      <c r="D186" s="315"/>
      <c r="E186" s="315"/>
      <c r="F186" s="338" t="s">
        <v>1367</v>
      </c>
      <c r="G186" s="315"/>
      <c r="H186" s="315" t="s">
        <v>1441</v>
      </c>
      <c r="I186" s="315" t="s">
        <v>1442</v>
      </c>
      <c r="J186" s="315"/>
      <c r="K186" s="363"/>
    </row>
    <row r="187" spans="2:11" s="1" customFormat="1" ht="15" customHeight="1">
      <c r="B187" s="340"/>
      <c r="C187" s="315" t="s">
        <v>1443</v>
      </c>
      <c r="D187" s="315"/>
      <c r="E187" s="315"/>
      <c r="F187" s="338" t="s">
        <v>1367</v>
      </c>
      <c r="G187" s="315"/>
      <c r="H187" s="315" t="s">
        <v>1444</v>
      </c>
      <c r="I187" s="315" t="s">
        <v>1442</v>
      </c>
      <c r="J187" s="315"/>
      <c r="K187" s="363"/>
    </row>
    <row r="188" spans="2:11" s="1" customFormat="1" ht="15" customHeight="1">
      <c r="B188" s="340"/>
      <c r="C188" s="315" t="s">
        <v>1445</v>
      </c>
      <c r="D188" s="315"/>
      <c r="E188" s="315"/>
      <c r="F188" s="338" t="s">
        <v>1367</v>
      </c>
      <c r="G188" s="315"/>
      <c r="H188" s="315" t="s">
        <v>1446</v>
      </c>
      <c r="I188" s="315" t="s">
        <v>1442</v>
      </c>
      <c r="J188" s="315"/>
      <c r="K188" s="363"/>
    </row>
    <row r="189" spans="2:11" s="1" customFormat="1" ht="15" customHeight="1">
      <c r="B189" s="340"/>
      <c r="C189" s="376" t="s">
        <v>1447</v>
      </c>
      <c r="D189" s="315"/>
      <c r="E189" s="315"/>
      <c r="F189" s="338" t="s">
        <v>1367</v>
      </c>
      <c r="G189" s="315"/>
      <c r="H189" s="315" t="s">
        <v>1448</v>
      </c>
      <c r="I189" s="315" t="s">
        <v>1449</v>
      </c>
      <c r="J189" s="377" t="s">
        <v>1450</v>
      </c>
      <c r="K189" s="363"/>
    </row>
    <row r="190" spans="2:11" s="1" customFormat="1" ht="15" customHeight="1">
      <c r="B190" s="340"/>
      <c r="C190" s="376" t="s">
        <v>43</v>
      </c>
      <c r="D190" s="315"/>
      <c r="E190" s="315"/>
      <c r="F190" s="338" t="s">
        <v>1361</v>
      </c>
      <c r="G190" s="315"/>
      <c r="H190" s="312" t="s">
        <v>1451</v>
      </c>
      <c r="I190" s="315" t="s">
        <v>1452</v>
      </c>
      <c r="J190" s="315"/>
      <c r="K190" s="363"/>
    </row>
    <row r="191" spans="2:11" s="1" customFormat="1" ht="15" customHeight="1">
      <c r="B191" s="340"/>
      <c r="C191" s="376" t="s">
        <v>1453</v>
      </c>
      <c r="D191" s="315"/>
      <c r="E191" s="315"/>
      <c r="F191" s="338" t="s">
        <v>1361</v>
      </c>
      <c r="G191" s="315"/>
      <c r="H191" s="315" t="s">
        <v>1454</v>
      </c>
      <c r="I191" s="315" t="s">
        <v>1396</v>
      </c>
      <c r="J191" s="315"/>
      <c r="K191" s="363"/>
    </row>
    <row r="192" spans="2:11" s="1" customFormat="1" ht="15" customHeight="1">
      <c r="B192" s="340"/>
      <c r="C192" s="376" t="s">
        <v>1455</v>
      </c>
      <c r="D192" s="315"/>
      <c r="E192" s="315"/>
      <c r="F192" s="338" t="s">
        <v>1361</v>
      </c>
      <c r="G192" s="315"/>
      <c r="H192" s="315" t="s">
        <v>1456</v>
      </c>
      <c r="I192" s="315" t="s">
        <v>1396</v>
      </c>
      <c r="J192" s="315"/>
      <c r="K192" s="363"/>
    </row>
    <row r="193" spans="2:11" s="1" customFormat="1" ht="15" customHeight="1">
      <c r="B193" s="340"/>
      <c r="C193" s="376" t="s">
        <v>1457</v>
      </c>
      <c r="D193" s="315"/>
      <c r="E193" s="315"/>
      <c r="F193" s="338" t="s">
        <v>1367</v>
      </c>
      <c r="G193" s="315"/>
      <c r="H193" s="315" t="s">
        <v>1458</v>
      </c>
      <c r="I193" s="315" t="s">
        <v>1396</v>
      </c>
      <c r="J193" s="315"/>
      <c r="K193" s="363"/>
    </row>
    <row r="194" spans="2:11" s="1" customFormat="1" ht="15" customHeight="1">
      <c r="B194" s="369"/>
      <c r="C194" s="378"/>
      <c r="D194" s="349"/>
      <c r="E194" s="349"/>
      <c r="F194" s="349"/>
      <c r="G194" s="349"/>
      <c r="H194" s="349"/>
      <c r="I194" s="349"/>
      <c r="J194" s="349"/>
      <c r="K194" s="370"/>
    </row>
    <row r="195" spans="2:11" s="1" customFormat="1" ht="18.75" customHeight="1">
      <c r="B195" s="351"/>
      <c r="C195" s="361"/>
      <c r="D195" s="361"/>
      <c r="E195" s="361"/>
      <c r="F195" s="371"/>
      <c r="G195" s="361"/>
      <c r="H195" s="361"/>
      <c r="I195" s="361"/>
      <c r="J195" s="361"/>
      <c r="K195" s="351"/>
    </row>
    <row r="196" spans="2:11" s="1" customFormat="1" ht="18.75" customHeight="1">
      <c r="B196" s="351"/>
      <c r="C196" s="361"/>
      <c r="D196" s="361"/>
      <c r="E196" s="361"/>
      <c r="F196" s="371"/>
      <c r="G196" s="361"/>
      <c r="H196" s="361"/>
      <c r="I196" s="361"/>
      <c r="J196" s="361"/>
      <c r="K196" s="351"/>
    </row>
    <row r="197" spans="2:11" s="1" customFormat="1" ht="18.75" customHeight="1">
      <c r="B197" s="323"/>
      <c r="C197" s="323"/>
      <c r="D197" s="323"/>
      <c r="E197" s="323"/>
      <c r="F197" s="323"/>
      <c r="G197" s="323"/>
      <c r="H197" s="323"/>
      <c r="I197" s="323"/>
      <c r="J197" s="323"/>
      <c r="K197" s="323"/>
    </row>
    <row r="198" spans="2:11" s="1" customFormat="1" ht="13.5">
      <c r="B198" s="302"/>
      <c r="C198" s="303"/>
      <c r="D198" s="303"/>
      <c r="E198" s="303"/>
      <c r="F198" s="303"/>
      <c r="G198" s="303"/>
      <c r="H198" s="303"/>
      <c r="I198" s="303"/>
      <c r="J198" s="303"/>
      <c r="K198" s="304"/>
    </row>
    <row r="199" spans="2:11" s="1" customFormat="1" ht="21">
      <c r="B199" s="305"/>
      <c r="C199" s="306" t="s">
        <v>1459</v>
      </c>
      <c r="D199" s="306"/>
      <c r="E199" s="306"/>
      <c r="F199" s="306"/>
      <c r="G199" s="306"/>
      <c r="H199" s="306"/>
      <c r="I199" s="306"/>
      <c r="J199" s="306"/>
      <c r="K199" s="307"/>
    </row>
    <row r="200" spans="2:11" s="1" customFormat="1" ht="25.5" customHeight="1">
      <c r="B200" s="305"/>
      <c r="C200" s="379" t="s">
        <v>1460</v>
      </c>
      <c r="D200" s="379"/>
      <c r="E200" s="379"/>
      <c r="F200" s="379" t="s">
        <v>1461</v>
      </c>
      <c r="G200" s="380"/>
      <c r="H200" s="379" t="s">
        <v>1462</v>
      </c>
      <c r="I200" s="379"/>
      <c r="J200" s="379"/>
      <c r="K200" s="307"/>
    </row>
    <row r="201" spans="2:11" s="1" customFormat="1" ht="5.25" customHeight="1">
      <c r="B201" s="340"/>
      <c r="C201" s="335"/>
      <c r="D201" s="335"/>
      <c r="E201" s="335"/>
      <c r="F201" s="335"/>
      <c r="G201" s="361"/>
      <c r="H201" s="335"/>
      <c r="I201" s="335"/>
      <c r="J201" s="335"/>
      <c r="K201" s="363"/>
    </row>
    <row r="202" spans="2:11" s="1" customFormat="1" ht="15" customHeight="1">
      <c r="B202" s="340"/>
      <c r="C202" s="315" t="s">
        <v>1452</v>
      </c>
      <c r="D202" s="315"/>
      <c r="E202" s="315"/>
      <c r="F202" s="338" t="s">
        <v>44</v>
      </c>
      <c r="G202" s="315"/>
      <c r="H202" s="315" t="s">
        <v>1463</v>
      </c>
      <c r="I202" s="315"/>
      <c r="J202" s="315"/>
      <c r="K202" s="363"/>
    </row>
    <row r="203" spans="2:11" s="1" customFormat="1" ht="15" customHeight="1">
      <c r="B203" s="340"/>
      <c r="C203" s="315"/>
      <c r="D203" s="315"/>
      <c r="E203" s="315"/>
      <c r="F203" s="338" t="s">
        <v>45</v>
      </c>
      <c r="G203" s="315"/>
      <c r="H203" s="315" t="s">
        <v>1464</v>
      </c>
      <c r="I203" s="315"/>
      <c r="J203" s="315"/>
      <c r="K203" s="363"/>
    </row>
    <row r="204" spans="2:11" s="1" customFormat="1" ht="15" customHeight="1">
      <c r="B204" s="340"/>
      <c r="C204" s="315"/>
      <c r="D204" s="315"/>
      <c r="E204" s="315"/>
      <c r="F204" s="338" t="s">
        <v>48</v>
      </c>
      <c r="G204" s="315"/>
      <c r="H204" s="315" t="s">
        <v>1465</v>
      </c>
      <c r="I204" s="315"/>
      <c r="J204" s="315"/>
      <c r="K204" s="363"/>
    </row>
    <row r="205" spans="2:11" s="1" customFormat="1" ht="15" customHeight="1">
      <c r="B205" s="340"/>
      <c r="C205" s="315"/>
      <c r="D205" s="315"/>
      <c r="E205" s="315"/>
      <c r="F205" s="338" t="s">
        <v>46</v>
      </c>
      <c r="G205" s="315"/>
      <c r="H205" s="315" t="s">
        <v>1466</v>
      </c>
      <c r="I205" s="315"/>
      <c r="J205" s="315"/>
      <c r="K205" s="363"/>
    </row>
    <row r="206" spans="2:11" s="1" customFormat="1" ht="15" customHeight="1">
      <c r="B206" s="340"/>
      <c r="C206" s="315"/>
      <c r="D206" s="315"/>
      <c r="E206" s="315"/>
      <c r="F206" s="338" t="s">
        <v>47</v>
      </c>
      <c r="G206" s="315"/>
      <c r="H206" s="315" t="s">
        <v>1467</v>
      </c>
      <c r="I206" s="315"/>
      <c r="J206" s="315"/>
      <c r="K206" s="363"/>
    </row>
    <row r="207" spans="2:11" s="1" customFormat="1" ht="15" customHeight="1">
      <c r="B207" s="340"/>
      <c r="C207" s="315"/>
      <c r="D207" s="315"/>
      <c r="E207" s="315"/>
      <c r="F207" s="338"/>
      <c r="G207" s="315"/>
      <c r="H207" s="315"/>
      <c r="I207" s="315"/>
      <c r="J207" s="315"/>
      <c r="K207" s="363"/>
    </row>
    <row r="208" spans="2:11" s="1" customFormat="1" ht="15" customHeight="1">
      <c r="B208" s="340"/>
      <c r="C208" s="315" t="s">
        <v>1408</v>
      </c>
      <c r="D208" s="315"/>
      <c r="E208" s="315"/>
      <c r="F208" s="338" t="s">
        <v>80</v>
      </c>
      <c r="G208" s="315"/>
      <c r="H208" s="315" t="s">
        <v>1468</v>
      </c>
      <c r="I208" s="315"/>
      <c r="J208" s="315"/>
      <c r="K208" s="363"/>
    </row>
    <row r="209" spans="2:11" s="1" customFormat="1" ht="15" customHeight="1">
      <c r="B209" s="340"/>
      <c r="C209" s="315"/>
      <c r="D209" s="315"/>
      <c r="E209" s="315"/>
      <c r="F209" s="338" t="s">
        <v>1303</v>
      </c>
      <c r="G209" s="315"/>
      <c r="H209" s="315" t="s">
        <v>1304</v>
      </c>
      <c r="I209" s="315"/>
      <c r="J209" s="315"/>
      <c r="K209" s="363"/>
    </row>
    <row r="210" spans="2:11" s="1" customFormat="1" ht="15" customHeight="1">
      <c r="B210" s="340"/>
      <c r="C210" s="315"/>
      <c r="D210" s="315"/>
      <c r="E210" s="315"/>
      <c r="F210" s="338" t="s">
        <v>1301</v>
      </c>
      <c r="G210" s="315"/>
      <c r="H210" s="315" t="s">
        <v>1469</v>
      </c>
      <c r="I210" s="315"/>
      <c r="J210" s="315"/>
      <c r="K210" s="363"/>
    </row>
    <row r="211" spans="2:11" s="1" customFormat="1" ht="15" customHeight="1">
      <c r="B211" s="381"/>
      <c r="C211" s="315"/>
      <c r="D211" s="315"/>
      <c r="E211" s="315"/>
      <c r="F211" s="338" t="s">
        <v>1305</v>
      </c>
      <c r="G211" s="376"/>
      <c r="H211" s="367" t="s">
        <v>1306</v>
      </c>
      <c r="I211" s="367"/>
      <c r="J211" s="367"/>
      <c r="K211" s="382"/>
    </row>
    <row r="212" spans="2:11" s="1" customFormat="1" ht="15" customHeight="1">
      <c r="B212" s="381"/>
      <c r="C212" s="315"/>
      <c r="D212" s="315"/>
      <c r="E212" s="315"/>
      <c r="F212" s="338" t="s">
        <v>1307</v>
      </c>
      <c r="G212" s="376"/>
      <c r="H212" s="367" t="s">
        <v>1157</v>
      </c>
      <c r="I212" s="367"/>
      <c r="J212" s="367"/>
      <c r="K212" s="382"/>
    </row>
    <row r="213" spans="2:11" s="1" customFormat="1" ht="15" customHeight="1">
      <c r="B213" s="381"/>
      <c r="C213" s="315"/>
      <c r="D213" s="315"/>
      <c r="E213" s="315"/>
      <c r="F213" s="338"/>
      <c r="G213" s="376"/>
      <c r="H213" s="367"/>
      <c r="I213" s="367"/>
      <c r="J213" s="367"/>
      <c r="K213" s="382"/>
    </row>
    <row r="214" spans="2:11" s="1" customFormat="1" ht="15" customHeight="1">
      <c r="B214" s="381"/>
      <c r="C214" s="315" t="s">
        <v>1432</v>
      </c>
      <c r="D214" s="315"/>
      <c r="E214" s="315"/>
      <c r="F214" s="338">
        <v>1</v>
      </c>
      <c r="G214" s="376"/>
      <c r="H214" s="367" t="s">
        <v>1470</v>
      </c>
      <c r="I214" s="367"/>
      <c r="J214" s="367"/>
      <c r="K214" s="382"/>
    </row>
    <row r="215" spans="2:11" s="1" customFormat="1" ht="15" customHeight="1">
      <c r="B215" s="381"/>
      <c r="C215" s="315"/>
      <c r="D215" s="315"/>
      <c r="E215" s="315"/>
      <c r="F215" s="338">
        <v>2</v>
      </c>
      <c r="G215" s="376"/>
      <c r="H215" s="367" t="s">
        <v>1471</v>
      </c>
      <c r="I215" s="367"/>
      <c r="J215" s="367"/>
      <c r="K215" s="382"/>
    </row>
    <row r="216" spans="2:11" s="1" customFormat="1" ht="15" customHeight="1">
      <c r="B216" s="381"/>
      <c r="C216" s="315"/>
      <c r="D216" s="315"/>
      <c r="E216" s="315"/>
      <c r="F216" s="338">
        <v>3</v>
      </c>
      <c r="G216" s="376"/>
      <c r="H216" s="367" t="s">
        <v>1472</v>
      </c>
      <c r="I216" s="367"/>
      <c r="J216" s="367"/>
      <c r="K216" s="382"/>
    </row>
    <row r="217" spans="2:11" s="1" customFormat="1" ht="15" customHeight="1">
      <c r="B217" s="381"/>
      <c r="C217" s="315"/>
      <c r="D217" s="315"/>
      <c r="E217" s="315"/>
      <c r="F217" s="338">
        <v>4</v>
      </c>
      <c r="G217" s="376"/>
      <c r="H217" s="367" t="s">
        <v>1473</v>
      </c>
      <c r="I217" s="367"/>
      <c r="J217" s="367"/>
      <c r="K217" s="382"/>
    </row>
    <row r="218" spans="2:11" s="1" customFormat="1" ht="12.75" customHeight="1">
      <c r="B218" s="383"/>
      <c r="C218" s="384"/>
      <c r="D218" s="384"/>
      <c r="E218" s="384"/>
      <c r="F218" s="384"/>
      <c r="G218" s="384"/>
      <c r="H218" s="384"/>
      <c r="I218" s="384"/>
      <c r="J218" s="384"/>
      <c r="K218" s="38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1C5CD1134F1D4C882AD830CB5F620B" ma:contentTypeVersion="16" ma:contentTypeDescription="Vytvoří nový dokument" ma:contentTypeScope="" ma:versionID="05b35038c5b67885b5d22a9c0bfad0b4">
  <xsd:schema xmlns:xsd="http://www.w3.org/2001/XMLSchema" xmlns:xs="http://www.w3.org/2001/XMLSchema" xmlns:p="http://schemas.microsoft.com/office/2006/metadata/properties" xmlns:ns2="1cda8c2f-adf4-4f6d-8522-20368568434c" xmlns:ns3="e42a39a4-173c-4eb8-b227-740604d76384" targetNamespace="http://schemas.microsoft.com/office/2006/metadata/properties" ma:root="true" ma:fieldsID="4822369eff06d265333d76d8d3d084d7" ns2:_="" ns3:_="">
    <xsd:import namespace="1cda8c2f-adf4-4f6d-8522-20368568434c"/>
    <xsd:import namespace="e42a39a4-173c-4eb8-b227-740604d763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a8c2f-adf4-4f6d-8522-2036856843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3a46c75b-a7d1-4e4f-b158-c655ffbb10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a39a4-173c-4eb8-b227-740604d7638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9aedc2c-9486-4832-809a-c5eb5a63a763}" ma:internalName="TaxCatchAll" ma:showField="CatchAllData" ma:web="e42a39a4-173c-4eb8-b227-740604d763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2a39a4-173c-4eb8-b227-740604d76384" xsi:nil="true"/>
    <lcf76f155ced4ddcb4097134ff3c332f xmlns="1cda8c2f-adf4-4f6d-8522-20368568434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4BD254-C838-495E-A7B1-B3D4B9D3C694}"/>
</file>

<file path=customXml/itemProps2.xml><?xml version="1.0" encoding="utf-8"?>
<ds:datastoreItem xmlns:ds="http://schemas.openxmlformats.org/officeDocument/2006/customXml" ds:itemID="{43643B4D-0C5F-464F-B9F3-620963174437}"/>
</file>

<file path=customXml/itemProps3.xml><?xml version="1.0" encoding="utf-8"?>
<ds:datastoreItem xmlns:ds="http://schemas.openxmlformats.org/officeDocument/2006/customXml" ds:itemID="{358A504B-A312-412F-AB98-6C83F1D1FA23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Hrdlička</dc:creator>
  <cp:keywords/>
  <dc:description/>
  <cp:lastModifiedBy>Tomáš Hrdlička</cp:lastModifiedBy>
  <dcterms:created xsi:type="dcterms:W3CDTF">2023-10-13T15:59:46Z</dcterms:created>
  <dcterms:modified xsi:type="dcterms:W3CDTF">2023-10-13T16:00:00Z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0x0101006D1C5CD1134F1D4C882AD830CB5F620B</vt:lpwstr>
  </property>
</Properties>
</file>